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A:\2. SERVIÇO CONTABILIDADE\PORTAL DA TRANSPARÊNCIA\RECEITA E DESPESA - 2023\06 - JUNHO 2023\"/>
    </mc:Choice>
  </mc:AlternateContent>
  <xr:revisionPtr revIDLastSave="0" documentId="13_ncr:1_{50CA113B-BCE4-4134-90F2-3B6776E7D1E1}" xr6:coauthVersionLast="46" xr6:coauthVersionMax="46" xr10:uidLastSave="{00000000-0000-0000-0000-000000000000}"/>
  <bookViews>
    <workbookView xWindow="-120" yWindow="-120" windowWidth="29040" windowHeight="15840" xr2:uid="{00000000-000D-0000-FFFF-FFFF00000000}"/>
  </bookViews>
  <sheets>
    <sheet name="JUNHO 2023" sheetId="4" r:id="rId1"/>
    <sheet name="RESULTS - GRAPHICS" sheetId="3" r:id="rId2"/>
  </sheets>
  <definedNames>
    <definedName name="_xlnm._FilterDatabase" localSheetId="0" hidden="1">'JUNHO 2023'!$A$9:$O$31</definedName>
    <definedName name="_xlnm._FilterDatabase" localSheetId="1" hidden="1">'RESULTS - GRAPHICS'!$D$17:$N$27</definedName>
    <definedName name="_xlnm.Print_Area" localSheetId="1">'RESULTS - GRAPHICS'!$A$1:$Y$69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3" l="1"/>
  <c r="M18" i="3"/>
  <c r="J27" i="4" l="1"/>
  <c r="L27" i="4" s="1"/>
  <c r="M26" i="3" l="1"/>
  <c r="M25" i="3"/>
  <c r="M24" i="3"/>
  <c r="M23" i="3"/>
  <c r="M22" i="3"/>
  <c r="M20" i="3"/>
  <c r="M19" i="3"/>
  <c r="M27" i="3" l="1"/>
  <c r="N18" i="3" s="1"/>
  <c r="AA3" i="3" s="1"/>
  <c r="N19" i="3" l="1"/>
  <c r="AA2" i="3" s="1"/>
  <c r="N21" i="3"/>
  <c r="AA5" i="3" s="1"/>
  <c r="N26" i="3"/>
  <c r="N25" i="3"/>
  <c r="N24" i="3"/>
  <c r="N23" i="3"/>
  <c r="AA4" i="3" s="1"/>
  <c r="N22" i="3"/>
  <c r="J14" i="4"/>
  <c r="L14" i="4" s="1"/>
  <c r="J15" i="4"/>
  <c r="L15" i="4" s="1"/>
  <c r="J16" i="4"/>
  <c r="L16" i="4" s="1"/>
  <c r="J17" i="4"/>
  <c r="L17" i="4" s="1"/>
  <c r="J18" i="4"/>
  <c r="L18" i="4" s="1"/>
  <c r="J19" i="4"/>
  <c r="L19" i="4" s="1"/>
  <c r="J20" i="4"/>
  <c r="L20" i="4" s="1"/>
  <c r="J21" i="4"/>
  <c r="L21" i="4" s="1"/>
  <c r="J22" i="4"/>
  <c r="L22" i="4" s="1"/>
  <c r="J23" i="4"/>
  <c r="L23" i="4" s="1"/>
  <c r="J24" i="4"/>
  <c r="L24" i="4" s="1"/>
  <c r="J25" i="4"/>
  <c r="L25" i="4" s="1"/>
  <c r="J26" i="4"/>
  <c r="L26" i="4" s="1"/>
  <c r="J28" i="4"/>
  <c r="L28" i="4" s="1"/>
  <c r="J29" i="4"/>
  <c r="L29" i="4" s="1"/>
  <c r="J13" i="4"/>
  <c r="L13" i="4" s="1"/>
  <c r="J11" i="4" l="1"/>
  <c r="L11" i="4" s="1"/>
  <c r="J12" i="4"/>
  <c r="L12" i="4" s="1"/>
  <c r="J10" i="4"/>
  <c r="J31" i="4" s="1"/>
  <c r="J43" i="4" l="1"/>
  <c r="J45" i="4" s="1"/>
  <c r="L10" i="4"/>
  <c r="A12" i="4"/>
  <c r="A11" i="4"/>
  <c r="M36" i="4"/>
  <c r="A10" i="4"/>
  <c r="R43" i="3" l="1"/>
  <c r="R39" i="3"/>
  <c r="R44" i="3"/>
  <c r="R34" i="3"/>
  <c r="R45" i="3"/>
  <c r="R35" i="3"/>
  <c r="R40" i="3"/>
  <c r="R36" i="3"/>
  <c r="R41" i="3"/>
  <c r="R33" i="3"/>
  <c r="R42" i="3"/>
  <c r="R37" i="3"/>
  <c r="R38" i="3"/>
  <c r="M38" i="4"/>
  <c r="Q46" i="3" l="1"/>
  <c r="N20" i="3"/>
  <c r="N27" i="3" l="1"/>
</calcChain>
</file>

<file path=xl/sharedStrings.xml><?xml version="1.0" encoding="utf-8"?>
<sst xmlns="http://schemas.openxmlformats.org/spreadsheetml/2006/main" count="278" uniqueCount="144">
  <si>
    <t>ITEM</t>
  </si>
  <si>
    <t>PROCESSO</t>
  </si>
  <si>
    <t>MODALIDADE DE COMPRA</t>
  </si>
  <si>
    <t>Nº- PE/CEL INEX/RDL</t>
  </si>
  <si>
    <t>DESCRIÇÃO/SERVIÇO/CONSUMO (ID)</t>
  </si>
  <si>
    <t>FORNECEDOR</t>
  </si>
  <si>
    <t>VALOR UNITÁRIO</t>
  </si>
  <si>
    <t>VALOR TOTAL</t>
  </si>
  <si>
    <t>NATUREZA DESPESA</t>
  </si>
  <si>
    <t>DATA EMPENHO</t>
  </si>
  <si>
    <t>Nº NOTA DE EMPENHO</t>
  </si>
  <si>
    <t>FONTE DE RECURSO</t>
  </si>
  <si>
    <t>RDL</t>
  </si>
  <si>
    <t>INEX</t>
  </si>
  <si>
    <t>ATA</t>
  </si>
  <si>
    <t>CEL</t>
  </si>
  <si>
    <t>PE</t>
  </si>
  <si>
    <t>FUNDAÇÃO HOSPITALAR DE DERMATOLOGIA TROPICAL E VENEREOLOGIA "ALFREDO DA MATTA"</t>
  </si>
  <si>
    <t>QTDE.</t>
  </si>
  <si>
    <t>DEMONSTRATIVO DE AQUISIÇÕES / CONTRATOS - EXERCÍCIO 2023</t>
  </si>
  <si>
    <t>TOTAL</t>
  </si>
  <si>
    <t>DIRETORIA ADMINISTRATIVA FINANCEIRA - DAF</t>
  </si>
  <si>
    <t>¨</t>
  </si>
  <si>
    <t>DEMONSTRATIVO DE EMPENHOS POR MODALIDADE</t>
  </si>
  <si>
    <t>DESCRIÇÃO DE MODALIDADES DE AQUISIÇÃO</t>
  </si>
  <si>
    <t>QUANTITATIVO</t>
  </si>
  <si>
    <t>01</t>
  </si>
  <si>
    <t>ATA DO SISTEMA DE REGISTRO DE PREÇO</t>
  </si>
  <si>
    <t>02</t>
  </si>
  <si>
    <t>CAE</t>
  </si>
  <si>
    <t>COMPRA DE ATA EXTERNA</t>
  </si>
  <si>
    <t>03</t>
  </si>
  <si>
    <t>COMPRA ELETRÔNICA</t>
  </si>
  <si>
    <t>04</t>
  </si>
  <si>
    <t>DLE</t>
  </si>
  <si>
    <t>DISPENSA DE LICITAÇÃO ELETRÔNICA</t>
  </si>
  <si>
    <t>05</t>
  </si>
  <si>
    <t>INEXIGIBILIDADE DE LICITAÇÃO</t>
  </si>
  <si>
    <t>06</t>
  </si>
  <si>
    <t>PREGÃO ELETRÔNICO</t>
  </si>
  <si>
    <t>07</t>
  </si>
  <si>
    <t>PP</t>
  </si>
  <si>
    <t>PREGÃO PRESENCIAL</t>
  </si>
  <si>
    <t>08</t>
  </si>
  <si>
    <t>RCD</t>
  </si>
  <si>
    <t>REGISTRO DE COMPRA DIRETA</t>
  </si>
  <si>
    <t>09</t>
  </si>
  <si>
    <t>REGISTRO DE DISPENSA DE LICITAÇÃO</t>
  </si>
  <si>
    <t>REGISTRO DE EMPENHOS POR NATUREZA DE DESPESA</t>
  </si>
  <si>
    <t>NATUREZA DE DESPESA</t>
  </si>
  <si>
    <t>QUATITATIVO</t>
  </si>
  <si>
    <t>VALOR TOTAL DE EMPENHOS POR NATUREZA DE DESPESA (AQUISIÇÕES E CONTRATOS)</t>
  </si>
  <si>
    <t>1.500.100.0.0000.0000 - Recursos não Vinculados de Impostos</t>
  </si>
  <si>
    <t>33903009 - Material Farmacológico</t>
  </si>
  <si>
    <t>CONT.SE</t>
  </si>
  <si>
    <t>1.500.121.0.0000.0000 - Recursos não Vinculados de Impostos - FPE</t>
  </si>
  <si>
    <t>33903011 - Material Químico</t>
  </si>
  <si>
    <t>DECARES COMERCIO LTDA</t>
  </si>
  <si>
    <t>DIRETORIA ADMINISTRATIVA E FINANCEIRA - DAF</t>
  </si>
  <si>
    <t>DEPARTAMENTO DE PLANEJAMENTO, ORÇAMENTO E FINANÇAS - DEPLANOF</t>
  </si>
  <si>
    <t>GERÊNCIA DE ORÇAMENTO, FINANÇAS E CONTABILIDADE - GEOFIC</t>
  </si>
  <si>
    <t>SUBGERÊNCIA DE ORÇAMENTO - SUBORC</t>
  </si>
  <si>
    <t>33903035 - Material Laboratorial</t>
  </si>
  <si>
    <t>33903022 - Material De Limpeza E Produto De Higienizacao</t>
  </si>
  <si>
    <t>33903017 - Material De Processamento De Dados</t>
  </si>
  <si>
    <t>33903036 - Material Hospitalar</t>
  </si>
  <si>
    <t>2.600.231.0.0000.0000 - Transferências Fundo a Fundo de Recursos do SUS Provenientes do Governo Federal - Bloco de Manutenção das Ações e Serviços Públicos de Saúde</t>
  </si>
  <si>
    <t>33903021 - Material De Copa E Cozinha</t>
  </si>
  <si>
    <t>V R P DE OLIVEIRA COMERCIO E REPRESENTACAO DE EQUIPAMENTO MEDICO-HOSPITALAR LTDA</t>
  </si>
  <si>
    <t>01.02.017303.000511/2023-02</t>
  </si>
  <si>
    <t>(ID-60940) TUBO A VÁCUO, Aplicação: Uso laboratorial, Tamanho Capacidade: 13 x 100mm, aspiração de 5 ml, Características Adicionais: tubo para coleta de sangue a vácuo, em plástico P.E.T transparente, incolor, esteril, GEL SEPARADOR em base de acrilico com dispensação em forma de L e ativador de coágulo jateado na parede interna do tubo. Tubo não siliconizado, rolha de borracha siliconizada, com tampa plástica protetora na cor AMARELO OURO. Tubo certificados para utilização em Drogas Terapêuticas e análitos especiais e estudos de congelamento. Tubos etiquetados, contendo n.º de lote , prazo de validade, n.º de catálogo, registro do Ministério da Saúde e volume de aspiração. MARCA: FIRSTLAB</t>
  </si>
  <si>
    <t>V M ALUGUEIS DE IMOVEIS PROPRIOS LTDA - ME</t>
  </si>
  <si>
    <t>TH MIX LTDA</t>
  </si>
  <si>
    <t>ATA Nº 0089/2023
PE Nº 025/2023</t>
  </si>
  <si>
    <t>2023NE0000253</t>
  </si>
  <si>
    <t>ATA Nº 0090/2023
PE Nº 093/2023</t>
  </si>
  <si>
    <t>2023NE0000264</t>
  </si>
  <si>
    <t>(ID-114693) PUNCH DESCARTÁVEL , Tamanho/Capacidade: diâmetro 4,0mm; Aplicação: uso em biópsia dermatológica; Estéril; Embalagem individual. MARCA: ASTRA</t>
  </si>
  <si>
    <t>01.02.017303.000702/2023-74</t>
  </si>
  <si>
    <t>ATA Nº 0003/2023
PE Nº 1196/2022</t>
  </si>
  <si>
    <t>CIENTIFICA MEDICA HOSPITALAR LTDA</t>
  </si>
  <si>
    <t>2023NE0000256</t>
  </si>
  <si>
    <t>2023NE0000254</t>
  </si>
  <si>
    <t>(ID-100569) TERMÔMETRO, tipo: Digital, infravermelho. Faixa de medição: -50 a 365° C. Resolução: 0,1°C. Com emissividade ajustável. Com visor em tela de cristal líquido, iluminado. Capaz de exibir temperaturas máxima, mínima, média e variação. MARCA: BIOLAND</t>
  </si>
  <si>
    <t>01.02.017303.000547/2023-96</t>
  </si>
  <si>
    <t>01.02.017303.000620/2023-20</t>
  </si>
  <si>
    <t>(ID-27817) PASTA EM L, Material: polipropileno, Tamanho: ofício, Cor a ser definida pelo órgão solicitante. MARCA: dello</t>
  </si>
  <si>
    <t>(ID-136478) CANETA MARCA TEXTO, Material Corpo: plástico; Cor: a definir. MARCA: lyke</t>
  </si>
  <si>
    <t>(ID-96380) ENVELOPE, Material: papel off-set, 90g/m², Dimensões (AxL): 24 x 34 cm, Cor: branco. MARCA: FORONI</t>
  </si>
  <si>
    <t>(ID-136475) BORRACHA ESCOLAR, Aplicação: apagar grafia de lápis e/ou grafite; Material: látex; Cor: branca; Com capa protetora; Dimensões: 40x20x10mm (±2%). MARCA: ecole</t>
  </si>
  <si>
    <t>(ID-100106) COLA, Descrição: branca, a base de PVA, não tóxica, lavável, líquida; Unidade de Fornecimento: embalagem com 90g. MARCA: BIK BAMBINI</t>
  </si>
  <si>
    <t>33903016 - Material de Expediente</t>
  </si>
  <si>
    <t>2023NE0000258</t>
  </si>
  <si>
    <t>ATA Nº 0190/2022
PE Nº 499/2022</t>
  </si>
  <si>
    <t>C C R DE OLIVEIRA  EPP</t>
  </si>
  <si>
    <t>(ID-73415) CAIXA ARQUIVO, Material: plástico polionda, Largura: 350 mm, Altura: 250 mm, Espessura: 130 mm, Aplicação: arquivo morto, Cor: azul, amarelo, verde, vermelho e branco. MARCA: DELLO</t>
  </si>
  <si>
    <t>2023NE0000259</t>
  </si>
  <si>
    <t>ATA Nº 0274/2022
PE Nº 825/2022</t>
  </si>
  <si>
    <t>(ID-80643) CANETA ESFEROGRÁFICA, Material Corpo: plástico transparente hexagonal com identificação da marca, Tipo Escrita: média, Cor: azul, preta ou vermelha, Características Adicionais: ponta com esfera em tungstenio, tampa ventilada, sem falhas e/ou borrões na escrita MARCA: COMPACTOR</t>
  </si>
  <si>
    <t>2023NE0000260</t>
  </si>
  <si>
    <t>ATA Nº 0216/2022
PE Nº 521/2022</t>
  </si>
  <si>
    <t>LEONORA COMERCIO INTERNACIONAL LTDA</t>
  </si>
  <si>
    <t>(ID-101472) TESOURA, Aplicação: de uso geral; Tamanho: 21 - 22 cm; lâmina de aço inox; cabo plástico, anatômico. MARCA: JOCAR</t>
  </si>
  <si>
    <t>2023NE0000261</t>
  </si>
  <si>
    <t>01.02.017303.000507/2023-44</t>
  </si>
  <si>
    <t>VIEIRA E ROCHA COMERCIO ATACADISTA DE PRODUTOS QUIMICOS LTDA</t>
  </si>
  <si>
    <t>(ID-14629) CAFÉ TORRADO E MOÍDO, Apresentação: torrado e moído sem misturas, Embalagem: tipo almofada, Características Adicionais: 1ª qualidade, com características, aspecto cor, odor e sabor próprios, Unidade de Fornecimento: pacote de 500g .INFORMAÇÕES ADICIONAIS: CONFORME TERMO DE REFERÊNCIA Nº 044/2023.. As informações adicionais não fazem parte do ID e foram lançadas pelo funcionário RODRIGO FERREIRA ANDRADE, da UG 17303 - FUNDAÇÃO DE DERMATOLOGIA TROPICAL E VENEREOLOGIA ALFREDO DA MATTA , e não podem contrariar o descritivo do item (ID-14629)  MARCA: 3 CORAÇÕES</t>
  </si>
  <si>
    <t>(ID-136378) SUCO DE FRUTA, Tipo: líquido concentrado; Sabor: GOIABA; Composição mínima: água, suco integral da fruta com sabor e conservantes; SEM AÇÚCAR; Produto próprio para consumo humano e em conformidade com a Legislação em vigor; Unidade de Fornecimento: frasco de vidro ou plástico com 500mL. .INFORMAÇÕES ADICIONAIS: CONFORME TERMO DE REFERÊNCIA Nº 044/2023.. As informações adicionais não fazem parte do ID e foram lançadas pelo funcionário RODRIGO FERREIRA ANDRADE, da UG 17303 - FUNDAÇÃO DE DERMATOLOGIA TROPICAL E VENEREOLOGIA ALFREDO DA MATTA , e não podem contrariar o descritivo do item (ID-136378)  MARCA: PALMERON/ VITAMILHO - ASA</t>
  </si>
  <si>
    <t>DLE Nº 001/2023</t>
  </si>
  <si>
    <t>33903007 - Gêneros de Alimentação</t>
  </si>
  <si>
    <t>J. S. R. PONTES &amp; B. A. VASCONCELOS LTDA</t>
  </si>
  <si>
    <t>(ID-14260) AÇÚCAR, Apresentação: cristal, Embalagem: primária plástica, Características Adicionais: de 1ª qualidade, Unidade de Fornecimento: pacote com 1 kg .INFORMAÇÕES ADICIONAIS: CONFORME TERMO DE REFERÊNCIA Nº 044/2023.. As informações adicionais não fazem parte do ID e foram lançadas pelo funcionário RODRIGO FERREIRA ANDRADE, da UG 17303 - FUNDAÇÃO DE DERMATOLOGIA TROPICAL E VENEREOLOGIA ALFREDO DA MATTA , e não podem contrariar o descritivo do item (ID-14260)  MARCA: ITAMARATI</t>
  </si>
  <si>
    <t>(ID-19000) BISCOITO SALGADO, Tipo: cream cracker, Composição: farinha de trigo, gordura vegetal hidrogenada, amido, extrato de malte, sal refinado, açúcar, fermentos químicos, bicarbonato de amônio e estabilizante lecitina de soja, Unidade de Fornecimento: pacote com 400. .INFORMAÇÕES ADICIONAIS: CONFORME TERMO DE REFERÊNCIA Nº 044/2023.. As informações adicionais não fazem parte do ID e foram lançadas pelo funcionário RODRIGO FERREIRA ANDRADE, da UG 17303 - FUNDAÇÃO DE DERMATOLOGIA TROPICAL E VENEREOLOGIA ALFREDO DA MATTA , e não podem contrariar o descritivo do item (ID-19000)  MARCA: TRIGOLINO</t>
  </si>
  <si>
    <t>2023NE0000265</t>
  </si>
  <si>
    <t>01.02017303.000317/2023-27</t>
  </si>
  <si>
    <t>CAE Nº 001/2023    ATA 021/2023
PE Nº 011/2022</t>
  </si>
  <si>
    <t>MCR SISTEMAS E CONSULTORIA LTDA</t>
  </si>
  <si>
    <t xml:space="preserve">33904016 - Locação de Software </t>
  </si>
  <si>
    <t>(ID-133365) SOFTWARE, Tipo Programa: Software Adobe Creative Cloud (Licença anual), para criação de elementos gráficos, compatível com Sistema Operacional Windows 10 e superior (32 e 64 bits), suporte idioma português do Brasil, contendo as ferramentas de criação para desktop, como Adobe Photoshop, Illustrator, InDesign e Adobe Premiere Pro. .INFORMAÇÕES ADICIONAIS: CONFORME TERMO DE REFERÊNCIA 024/2023 - CAE - PE 11/2022 ATA 21/2022 EMPRESA MCR SIST. E CONSULTORIA LTDA - ITEM 2. UASG 201057 CENTRAL DE COMPRAS SEGES - ME. LICENÇA 36 MESES. As informações adicionais não fazem parte do ID e foram lançadas pelo funcionário RODRIGO FERREIRA ANDRADE, da UG 17303 - FUNDAÇÃO DE DERMATOLOGIA TROPICAL E VENEREOLOGIA ALFREDO DA MATTA , e não podem contrariar o descritivo do item (ID-133365)  MARCA: ADOBE CREATIVE CLOUD</t>
  </si>
  <si>
    <t>2023NE0000266</t>
  </si>
  <si>
    <t>01.02.017303.000459/2023-94</t>
  </si>
  <si>
    <t>DLE Nº 002/2023</t>
  </si>
  <si>
    <t>ELLO FORMULARIOS LTDA</t>
  </si>
  <si>
    <t>33903963 - Servicos Graficos</t>
  </si>
  <si>
    <t>2023NE0000267</t>
  </si>
  <si>
    <t>(ID-133745) SERVIÇO DE PRODUÇÃO GRÁFICA, Descrição: contratação de empresa especializada na prestação de serviço envolvendo projeto gráfico, diagramação, digitação, impressão, tratamento de ilustrações e demais elementos gráficos, conforme Projeto Básico. .INFORMAÇÕES ADICIONAIS: CONFORME PROJETO BÁSICO 026/2023. As informações adicionais não fazem parte do ID e foram lançadas pelo funcionário RODRIGO FERREIRA ANDRADE, da UG 17303 - FUNDAÇÃO DE DERMATOLOGIA TROPICAL E VENEREOLOGIA ALFREDO DA MATTA , e não podem contrariar o descritivo do item (ID-133745)  MARCA: "NT"</t>
  </si>
  <si>
    <t>2023NE0000268</t>
  </si>
  <si>
    <t xml:space="preserve"> 01.02.017303.000592/2023-40</t>
  </si>
  <si>
    <t>CAE Nº 003/2023    ATA 080/2022
PE Nº 209/2022</t>
  </si>
  <si>
    <t>(ID-143372) SERVIÇO DE VIGILÂNCIA, Contratação de empresa especializada em serviço de VIGILANTE PATRIMONIAL ARMADO, escala 12x36 - NOTURNO, conforme Projeto Básico. .INFORMAÇÕES ADICIONAIS: CONFORME PROJETO BÁSICO Nº 030/2023. As informações adicionais não fazem parte do ID e foram lançadas pelo funcionário RODRIGO FERREIRA ANDRADE, da UG 17303 - FUNDAÇÃO DE DERMATOLOGIA TROPICAL E VENEREOLOGIA ALFREDO DA MATTA , e não podem contrariar o descritivo do item (ID-143372)  MARCA: tawrus</t>
  </si>
  <si>
    <t xml:space="preserve">(ID-143370) SERVIÇO DE VIGILÂNCIA, Contratação de empresa especializada em serviço de VIGILANTE PATRIMONIAL ARMADO, escala 12x36 - DIURNO, conforme Projeto Básico. .INFORMAÇÕES ADICIONAIS: CONFORME PROJETO BÁSICO Nº 030/2023. As informações adicionais não fazem parte do ID e foram lançadas pelo funcionário RODRIGO FERREIRA ANDRADE, da UG 17303 - FUNDAÇÃO DE DERMATOLOGIA TROPICAL E VENEREOLOGIA ALFREDO DA MATTA , e não podem contrariar o descritivo do item (ID-143370)  MARCA: tawrus
</t>
  </si>
  <si>
    <t>33903703 - Vigilância Ostensiva</t>
  </si>
  <si>
    <t>TAWRUS SEGURANCA E VIGILANCIA EIRELI</t>
  </si>
  <si>
    <t>2023NE0000286</t>
  </si>
  <si>
    <t>ATA Nº 0499/2022
PE Nº 190/2022</t>
  </si>
  <si>
    <t>ATA Nº 1042/2022
PE Nº 309/2022</t>
  </si>
  <si>
    <t>ATA Nº 0235/2022
PE Nº 593/2022</t>
  </si>
  <si>
    <t>REFERÊNCIA: JUNHO/2023</t>
  </si>
  <si>
    <t>DEMONSTRATIVO DE EMPENHOS: AQUISIÇÕES E CONTRATOS - JUNHO 2023</t>
  </si>
  <si>
    <t>44905208 - Aparelhos, Equipamentos, Utensílios Médicoodontológico,Laboratorial e Hospitalar</t>
  </si>
  <si>
    <t>10</t>
  </si>
  <si>
    <t>11</t>
  </si>
  <si>
    <t>12</t>
  </si>
  <si>
    <t>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</si>
</sst>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quot;R$&quot;\ #,##0.00"/>
    <numFmt numFmtId="165" formatCode="_(* #,##0.00_);_(* \(#,##0.00\);_(* &quot;-&quot;??_);_(@_)"/>
    <numFmt numFmtId="166" formatCode="_(&quot;R$&quot;* #,##0.00_);_(&quot;R$&quot;* \(#,##0.00\);_(&quot;R$&quot;* &quot;-&quot;??_);_(@_)"/>
    <numFmt numFmtId="167" formatCode="00"/>
    <numFmt numFmtId="168" formatCode="_-* ##,#00_-;\-* #,##0_-;_-* &quot;-&quot;_-;_-@_-"/>
    <numFmt numFmtId="169" formatCode="_-&quot;R$&quot;\ * #,##0.0000_-;\-&quot;R$&quot;\ * #,##0.0000_-;_-&quot;R$&quot;\ * &quot;-&quot;??_-;_-@_-"/>
    <numFmt numFmtId="170" formatCode="_-* #,##0.0000_-;\-* #,##0.0000_-;_-* &quot;-&quot;??_-;_-@_-"/>
  </numFmts>
  <fonts count="19" x14ac:knownFonts="1">
    <font>
      <sz val="11"/>
      <color theme="1"/>
      <name val="Calibri"/>
      <family val="2"/>
      <scheme val="minor"/>
    </font>
    <font>
      <sz val="11"/>
      <color theme="1"/>
      <name val="Calibri"/>
      <family val="2"/>
      <scheme val="minor"/>
    </font>
    <font>
      <b/>
      <sz val="20"/>
      <color theme="1"/>
      <name val="Arial"/>
      <family val="2"/>
    </font>
    <font>
      <sz val="20"/>
      <color theme="1"/>
      <name val="Arial"/>
      <family val="2"/>
    </font>
    <font>
      <b/>
      <sz val="20"/>
      <name val="Arial"/>
      <family val="2"/>
    </font>
    <font>
      <sz val="20"/>
      <name val="Arial"/>
      <family val="2"/>
    </font>
    <font>
      <sz val="8"/>
      <name val="Calibri"/>
      <family val="2"/>
      <scheme val="minor"/>
    </font>
    <font>
      <sz val="20"/>
      <color theme="1"/>
      <name val="Calibri"/>
      <family val="2"/>
      <scheme val="minor"/>
    </font>
    <font>
      <sz val="20"/>
      <color theme="0"/>
      <name val="Arial"/>
      <family val="2"/>
    </font>
    <font>
      <sz val="20"/>
      <color theme="2"/>
      <name val="Arial"/>
      <family val="2"/>
    </font>
    <font>
      <b/>
      <sz val="20"/>
      <color rgb="FF1E189A"/>
      <name val="Symbol"/>
      <family val="1"/>
      <charset val="2"/>
    </font>
    <font>
      <b/>
      <sz val="20"/>
      <color rgb="FF1E189A"/>
      <name val="Arial"/>
      <family val="2"/>
    </font>
    <font>
      <sz val="20"/>
      <color rgb="FF1E189A"/>
      <name val="Arial"/>
      <family val="2"/>
    </font>
    <font>
      <b/>
      <sz val="20"/>
      <color rgb="FF3333FF"/>
      <name val="Symbol"/>
      <family val="1"/>
      <charset val="2"/>
    </font>
    <font>
      <sz val="20"/>
      <color theme="1" tint="0.249977111117893"/>
      <name val="Arial"/>
      <family val="2"/>
    </font>
    <font>
      <b/>
      <sz val="24"/>
      <color theme="1" tint="0.249977111117893"/>
      <name val="Arial"/>
      <family val="2"/>
    </font>
    <font>
      <sz val="16"/>
      <name val="Arial"/>
      <family val="2"/>
    </font>
    <font>
      <sz val="20"/>
      <color rgb="FFFF0000"/>
      <name val="Arial"/>
      <family val="2"/>
    </font>
    <font>
      <b/>
      <sz val="22"/>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auto="1"/>
      </bottom>
      <diagonal/>
    </border>
    <border>
      <left/>
      <right/>
      <top/>
      <bottom style="thin">
        <color theme="1" tint="0.499984740745262"/>
      </bottom>
      <diagonal/>
    </border>
    <border>
      <left/>
      <right/>
      <top style="thin">
        <color theme="1" tint="0.499984740745262"/>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xf>
    <xf numFmtId="44" fontId="4" fillId="0" borderId="1" xfId="2"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4" fontId="3" fillId="0" borderId="1" xfId="0" applyNumberFormat="1"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7" fillId="0" borderId="0" xfId="0" applyFont="1"/>
    <xf numFmtId="0" fontId="8" fillId="0" borderId="0" xfId="0" applyFont="1"/>
    <xf numFmtId="0" fontId="9" fillId="0" borderId="0" xfId="0" applyFont="1"/>
    <xf numFmtId="0" fontId="10" fillId="0" borderId="0" xfId="0" applyFont="1" applyAlignment="1">
      <alignment horizontal="right" vertical="center"/>
    </xf>
    <xf numFmtId="0" fontId="11" fillId="0" borderId="0" xfId="0" applyFont="1" applyAlignment="1">
      <alignment horizontal="left" vertical="center"/>
    </xf>
    <xf numFmtId="0" fontId="12" fillId="0" borderId="0" xfId="0" applyFont="1"/>
    <xf numFmtId="0" fontId="11" fillId="0" borderId="0" xfId="0" applyFont="1"/>
    <xf numFmtId="0" fontId="11" fillId="0" borderId="4" xfId="0" applyFont="1" applyBorder="1" applyAlignment="1">
      <alignment horizontal="center" vertical="center"/>
    </xf>
    <xf numFmtId="167" fontId="11" fillId="0" borderId="0" xfId="0" applyNumberFormat="1" applyFont="1" applyAlignment="1">
      <alignment horizontal="center" vertical="center"/>
    </xf>
    <xf numFmtId="9" fontId="11" fillId="0" borderId="0" xfId="5" applyFont="1" applyFill="1" applyAlignment="1">
      <alignment horizontal="center" vertical="center"/>
    </xf>
    <xf numFmtId="0" fontId="3" fillId="0" borderId="0" xfId="0" quotePrefix="1" applyFont="1"/>
    <xf numFmtId="0" fontId="11" fillId="2" borderId="4" xfId="0" applyFont="1" applyFill="1" applyBorder="1" applyAlignment="1">
      <alignment horizontal="center" vertical="center"/>
    </xf>
    <xf numFmtId="0" fontId="13" fillId="0" borderId="0" xfId="0" applyFont="1" applyAlignment="1">
      <alignment horizontal="right" vertical="center"/>
    </xf>
    <xf numFmtId="0" fontId="2" fillId="0" borderId="0" xfId="0" applyFont="1"/>
    <xf numFmtId="0" fontId="3" fillId="0" borderId="0" xfId="0" applyFont="1" applyAlignment="1">
      <alignment horizontal="center" vertical="top"/>
    </xf>
    <xf numFmtId="44" fontId="8" fillId="0" borderId="0" xfId="2" applyFont="1"/>
    <xf numFmtId="0" fontId="14" fillId="0" borderId="0" xfId="0" applyFont="1" applyAlignment="1">
      <alignment horizontal="center"/>
    </xf>
    <xf numFmtId="0" fontId="14" fillId="0" borderId="0" xfId="0" applyFont="1"/>
    <xf numFmtId="44" fontId="15" fillId="0" borderId="0" xfId="2" applyFont="1"/>
    <xf numFmtId="0" fontId="8" fillId="0" borderId="0" xfId="0" applyFont="1" applyAlignment="1">
      <alignment vertical="center"/>
    </xf>
    <xf numFmtId="9" fontId="8" fillId="0" borderId="0" xfId="5" applyFont="1" applyFill="1" applyAlignment="1">
      <alignment horizontal="center" vertical="center"/>
    </xf>
    <xf numFmtId="0" fontId="5" fillId="0" borderId="0" xfId="0" quotePrefix="1" applyFont="1" applyAlignment="1">
      <alignment horizontal="center" vertical="center"/>
    </xf>
    <xf numFmtId="0" fontId="5" fillId="0" borderId="0" xfId="0" applyFont="1" applyAlignment="1">
      <alignment vertical="center"/>
    </xf>
    <xf numFmtId="44" fontId="17" fillId="0" borderId="0" xfId="2" applyFont="1"/>
    <xf numFmtId="0" fontId="17" fillId="0" borderId="0" xfId="0" applyFont="1"/>
    <xf numFmtId="44" fontId="17" fillId="0" borderId="0" xfId="0" applyNumberFormat="1" applyFont="1"/>
    <xf numFmtId="0" fontId="17" fillId="0" borderId="0" xfId="0" applyFont="1" applyAlignment="1">
      <alignment horizontal="center"/>
    </xf>
    <xf numFmtId="44" fontId="8" fillId="0" borderId="0" xfId="2" applyFont="1" applyFill="1"/>
    <xf numFmtId="0" fontId="8" fillId="0" borderId="0" xfId="0" applyFont="1" applyAlignment="1">
      <alignment horizontal="center"/>
    </xf>
    <xf numFmtId="44" fontId="8" fillId="0" borderId="0" xfId="0" applyNumberFormat="1" applyFont="1"/>
    <xf numFmtId="169" fontId="3" fillId="0" borderId="1" xfId="2" applyNumberFormat="1" applyFont="1" applyFill="1" applyBorder="1" applyAlignment="1">
      <alignment horizontal="justify" vertical="center"/>
    </xf>
    <xf numFmtId="0" fontId="5" fillId="3" borderId="1" xfId="0" applyFont="1" applyFill="1" applyBorder="1" applyAlignment="1">
      <alignment horizontal="justify" vertical="center"/>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44" fontId="3" fillId="3" borderId="1" xfId="2" applyFont="1" applyFill="1" applyBorder="1" applyAlignment="1">
      <alignment horizontal="justify" vertical="center"/>
    </xf>
    <xf numFmtId="44" fontId="3" fillId="3" borderId="1" xfId="2" applyFont="1" applyFill="1" applyBorder="1" applyAlignment="1">
      <alignment horizontal="justify" vertical="center" wrapText="1"/>
    </xf>
    <xf numFmtId="0" fontId="3" fillId="3" borderId="0" xfId="0" applyFont="1" applyFill="1" applyAlignment="1">
      <alignment vertical="center"/>
    </xf>
    <xf numFmtId="0" fontId="16" fillId="3" borderId="0" xfId="0" applyFont="1" applyFill="1" applyAlignment="1">
      <alignment horizontal="justify" vertical="center"/>
    </xf>
    <xf numFmtId="170" fontId="3" fillId="3" borderId="1" xfId="1" applyNumberFormat="1" applyFont="1" applyFill="1" applyBorder="1" applyAlignment="1">
      <alignment vertical="center" wrapText="1"/>
    </xf>
    <xf numFmtId="169" fontId="3" fillId="3" borderId="1" xfId="2" applyNumberFormat="1" applyFont="1" applyFill="1" applyBorder="1" applyAlignment="1">
      <alignment horizontal="justify" vertical="center"/>
    </xf>
    <xf numFmtId="170" fontId="3" fillId="3" borderId="1" xfId="1" applyNumberFormat="1" applyFont="1" applyFill="1" applyBorder="1" applyAlignment="1">
      <alignment horizontal="center" vertical="center" wrapText="1"/>
    </xf>
    <xf numFmtId="169" fontId="3" fillId="3" borderId="1" xfId="2" applyNumberFormat="1" applyFont="1" applyFill="1" applyBorder="1" applyAlignment="1">
      <alignment horizontal="right" vertical="center"/>
    </xf>
    <xf numFmtId="170" fontId="3" fillId="3" borderId="1" xfId="0" applyNumberFormat="1" applyFont="1" applyFill="1" applyBorder="1" applyAlignment="1">
      <alignment horizontal="center" vertical="center" wrapText="1"/>
    </xf>
    <xf numFmtId="170" fontId="3" fillId="3" borderId="1" xfId="0" applyNumberFormat="1" applyFont="1" applyFill="1" applyBorder="1" applyAlignment="1">
      <alignment horizontal="center" vertical="center"/>
    </xf>
    <xf numFmtId="170" fontId="3" fillId="0" borderId="1" xfId="0" applyNumberFormat="1" applyFont="1" applyBorder="1" applyAlignment="1">
      <alignment horizontal="center" vertical="center" wrapText="1"/>
    </xf>
    <xf numFmtId="0" fontId="5" fillId="3" borderId="1" xfId="0" applyFont="1" applyFill="1" applyBorder="1" applyAlignment="1">
      <alignment horizontal="center" vertical="center"/>
    </xf>
    <xf numFmtId="0" fontId="2" fillId="0" borderId="3" xfId="0" applyFont="1" applyBorder="1" applyAlignment="1">
      <alignment horizontal="center" vertical="center" wrapText="1"/>
    </xf>
    <xf numFmtId="168" fontId="5" fillId="0" borderId="0" xfId="0" applyNumberFormat="1" applyFont="1" applyAlignment="1">
      <alignment horizontal="center" vertical="center"/>
    </xf>
    <xf numFmtId="9" fontId="5" fillId="0" borderId="0" xfId="5" applyFont="1" applyFill="1" applyAlignment="1">
      <alignment horizontal="center" vertical="center"/>
    </xf>
    <xf numFmtId="0" fontId="5" fillId="0" borderId="3" xfId="0" quotePrefix="1" applyFont="1" applyBorder="1" applyAlignment="1">
      <alignment horizontal="center" vertical="center"/>
    </xf>
    <xf numFmtId="0" fontId="5" fillId="0" borderId="3" xfId="0" applyFont="1" applyBorder="1" applyAlignment="1">
      <alignment vertical="center"/>
    </xf>
    <xf numFmtId="168" fontId="5" fillId="0" borderId="3" xfId="0" applyNumberFormat="1" applyFont="1" applyBorder="1" applyAlignment="1">
      <alignment horizontal="center" vertical="center"/>
    </xf>
    <xf numFmtId="9" fontId="5" fillId="0" borderId="3" xfId="5" applyFont="1" applyFill="1" applyBorder="1" applyAlignment="1">
      <alignment horizontal="center" vertical="center"/>
    </xf>
    <xf numFmtId="9" fontId="8" fillId="0" borderId="0" xfId="5" applyFont="1" applyFill="1" applyBorder="1" applyAlignment="1">
      <alignment horizontal="center" vertical="center"/>
    </xf>
    <xf numFmtId="0" fontId="18"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11" fillId="2" borderId="5" xfId="0" applyFont="1" applyFill="1" applyBorder="1" applyAlignment="1">
      <alignment horizontal="center" vertical="center"/>
    </xf>
    <xf numFmtId="44" fontId="11" fillId="2" borderId="5" xfId="0" applyNumberFormat="1" applyFont="1" applyFill="1" applyBorder="1" applyAlignment="1">
      <alignment horizontal="center" vertical="center"/>
    </xf>
    <xf numFmtId="0" fontId="3" fillId="0" borderId="0" xfId="0" applyFont="1" applyAlignment="1">
      <alignment horizontal="center" vertical="top"/>
    </xf>
    <xf numFmtId="44" fontId="3" fillId="0" borderId="0" xfId="2" applyFont="1" applyBorder="1" applyAlignment="1">
      <alignment horizontal="center" vertical="center"/>
    </xf>
    <xf numFmtId="0" fontId="11" fillId="0" borderId="4" xfId="0" applyFont="1" applyBorder="1" applyAlignment="1">
      <alignment horizontal="center" vertical="center"/>
    </xf>
    <xf numFmtId="0" fontId="11" fillId="0" borderId="0" xfId="0" quotePrefix="1" applyFont="1" applyAlignment="1">
      <alignment horizontal="center" vertical="center"/>
    </xf>
    <xf numFmtId="0" fontId="11" fillId="2" borderId="4" xfId="0" applyFont="1" applyFill="1" applyBorder="1" applyAlignment="1">
      <alignment horizontal="center" vertical="center"/>
    </xf>
    <xf numFmtId="0" fontId="2" fillId="2" borderId="0" xfId="0" applyFont="1" applyFill="1" applyAlignment="1">
      <alignment horizontal="center" vertical="center" wrapText="1"/>
    </xf>
    <xf numFmtId="0" fontId="2" fillId="0" borderId="2" xfId="0" applyFont="1" applyBorder="1" applyAlignment="1">
      <alignment horizontal="center" vertical="center" wrapText="1"/>
    </xf>
  </cellXfs>
  <cellStyles count="7">
    <cellStyle name="Moeda" xfId="2" builtinId="4"/>
    <cellStyle name="Moeda 4" xfId="4" xr:uid="{00000000-0005-0000-0000-000001000000}"/>
    <cellStyle name="Moeda 6" xfId="6" xr:uid="{00000000-0005-0000-0000-000002000000}"/>
    <cellStyle name="Normal" xfId="0" builtinId="0"/>
    <cellStyle name="Porcentagem" xfId="5" builtinId="5"/>
    <cellStyle name="Vírgula" xfId="1" builtinId="3"/>
    <cellStyle name="Vírgula 3" xfId="3"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dLblPos val="ctr"/>
          <c:showLegendKey val="0"/>
          <c:showVal val="0"/>
          <c:showCatName val="0"/>
          <c:showSerName val="0"/>
          <c:showPercent val="1"/>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8C2-4D2B-93E6-55FEF347B80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A8C2-4D2B-93E6-55FEF347B801}"/>
              </c:ext>
            </c:extLst>
          </c:dPt>
          <c:dPt>
            <c:idx val="2"/>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A8C2-4D2B-93E6-55FEF347B80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8C2-4D2B-93E6-55FEF347B801}"/>
              </c:ext>
            </c:extLst>
          </c:dPt>
          <c:dLbls>
            <c:dLbl>
              <c:idx val="0"/>
              <c:layout>
                <c:manualLayout>
                  <c:x val="-6.4246467457873491E-2"/>
                  <c:y val="-8.08590728230392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C2-4D2B-93E6-55FEF347B801}"/>
                </c:ext>
              </c:extLst>
            </c:dLbl>
            <c:dLbl>
              <c:idx val="1"/>
              <c:layout>
                <c:manualLayout>
                  <c:x val="6.1463975709482761E-2"/>
                  <c:y val="-0.137548758128464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8C2-4D2B-93E6-55FEF347B801}"/>
                </c:ext>
              </c:extLst>
            </c:dLbl>
            <c:dLbl>
              <c:idx val="2"/>
              <c:layout>
                <c:manualLayout>
                  <c:x val="8.8948057490084526E-2"/>
                  <c:y val="0.105320088728614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8C2-4D2B-93E6-55FEF347B801}"/>
                </c:ext>
              </c:extLst>
            </c:dLbl>
            <c:dLbl>
              <c:idx val="3"/>
              <c:layout>
                <c:manualLayout>
                  <c:x val="0.16392690862531265"/>
                  <c:y val="5.43721478059621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C2-4D2B-93E6-55FEF347B801}"/>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Arial Black" panose="020B0A04020102020204" pitchFamily="34" charset="0"/>
                    <a:ea typeface="+mn-ea"/>
                    <a:cs typeface="Arial" panose="020B0604020202020204" pitchFamily="34" charset="0"/>
                  </a:defRPr>
                </a:pPr>
                <a:endParaRPr lang="pt-BR"/>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strRef>
              <c:f>'RESULTS - GRAPHICS'!$Z$2:$Z$5</c:f>
              <c:strCache>
                <c:ptCount val="4"/>
                <c:pt idx="0">
                  <c:v>CAE</c:v>
                </c:pt>
                <c:pt idx="1">
                  <c:v>ATA</c:v>
                </c:pt>
                <c:pt idx="2">
                  <c:v>PE</c:v>
                </c:pt>
                <c:pt idx="3">
                  <c:v>DLE</c:v>
                </c:pt>
              </c:strCache>
            </c:strRef>
          </c:cat>
          <c:val>
            <c:numRef>
              <c:f>'RESULTS - GRAPHICS'!$AA$2:$AA$5</c:f>
              <c:numCache>
                <c:formatCode>0%</c:formatCode>
                <c:ptCount val="4"/>
                <c:pt idx="0">
                  <c:v>0.15</c:v>
                </c:pt>
                <c:pt idx="1">
                  <c:v>0.6</c:v>
                </c:pt>
                <c:pt idx="2">
                  <c:v>0</c:v>
                </c:pt>
                <c:pt idx="3">
                  <c:v>0.25</c:v>
                </c:pt>
              </c:numCache>
            </c:numRef>
          </c:val>
          <c:extLst>
            <c:ext xmlns:c16="http://schemas.microsoft.com/office/drawing/2014/chart" uri="{C3380CC4-5D6E-409C-BE32-E72D297353CC}">
              <c16:uniqueId val="{00000000-A8C2-4D2B-93E6-55FEF347B801}"/>
            </c:ext>
          </c:extLst>
        </c:ser>
        <c:dLbls>
          <c:dLblPos val="inEnd"/>
          <c:showLegendKey val="0"/>
          <c:showVal val="0"/>
          <c:showCatName val="0"/>
          <c:showSerName val="0"/>
          <c:showPercent val="1"/>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2464469</xdr:colOff>
      <xdr:row>38</xdr:row>
      <xdr:rowOff>152400</xdr:rowOff>
    </xdr:from>
    <xdr:ext cx="7655943" cy="5932393"/>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23181344" y="154854275"/>
          <a:ext cx="7655943" cy="5932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2000" b="1">
              <a:latin typeface="Arial" panose="020B0604020202020204" pitchFamily="34" charset="0"/>
              <a:cs typeface="Arial" panose="020B0604020202020204" pitchFamily="34" charset="0"/>
            </a:rPr>
            <a:t>Manaus,</a:t>
          </a:r>
          <a:r>
            <a:rPr lang="pt-BR" sz="2000" b="1" baseline="0">
              <a:latin typeface="Arial" panose="020B0604020202020204" pitchFamily="34" charset="0"/>
              <a:cs typeface="Arial" panose="020B0604020202020204" pitchFamily="34" charset="0"/>
            </a:rPr>
            <a:t> 18 de julho de 2023.</a:t>
          </a:r>
        </a:p>
        <a:p>
          <a:pPr algn="ctr"/>
          <a:endParaRPr lang="pt-BR" sz="2000" b="1" baseline="0">
            <a:latin typeface="Arial" panose="020B0604020202020204" pitchFamily="34" charset="0"/>
            <a:cs typeface="Arial" panose="020B0604020202020204" pitchFamily="34" charset="0"/>
          </a:endParaRPr>
        </a:p>
        <a:p>
          <a:pPr algn="ctr"/>
          <a:endParaRPr lang="pt-BR" sz="2000" baseline="0">
            <a:latin typeface="Arial" panose="020B0604020202020204" pitchFamily="34" charset="0"/>
            <a:cs typeface="Arial" panose="020B0604020202020204" pitchFamily="34" charset="0"/>
          </a:endParaRPr>
        </a:p>
        <a:p>
          <a:pPr algn="ctr"/>
          <a:r>
            <a:rPr lang="pt-BR" sz="2000" b="1" baseline="0">
              <a:latin typeface="Arial" panose="020B0604020202020204" pitchFamily="34" charset="0"/>
              <a:cs typeface="Arial" panose="020B0604020202020204" pitchFamily="34" charset="0"/>
            </a:rPr>
            <a:t>ELABORADO:</a:t>
          </a:r>
        </a:p>
        <a:p>
          <a:pPr algn="ctr"/>
          <a:r>
            <a:rPr lang="pt-BR" sz="2000" b="1" baseline="0">
              <a:latin typeface="Arial" panose="020B0604020202020204" pitchFamily="34" charset="0"/>
              <a:cs typeface="Arial" panose="020B0604020202020204" pitchFamily="34" charset="0"/>
            </a:rPr>
            <a:t>CIRLENE DE AZEVEDO ARAÚJO</a:t>
          </a:r>
        </a:p>
        <a:p>
          <a:pPr algn="ctr"/>
          <a:r>
            <a:rPr lang="pt-BR" sz="2000" baseline="0">
              <a:latin typeface="Arial" panose="020B0604020202020204" pitchFamily="34" charset="0"/>
              <a:cs typeface="Arial" panose="020B0604020202020204" pitchFamily="34" charset="0"/>
            </a:rPr>
            <a:t>Subgerente de Orçamento</a:t>
          </a:r>
        </a:p>
        <a:p>
          <a:pPr algn="ctr"/>
          <a:endParaRPr lang="pt-BR" sz="2000" baseline="0">
            <a:latin typeface="Arial" panose="020B0604020202020204" pitchFamily="34" charset="0"/>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REVISADO:</a:t>
          </a:r>
          <a:br>
            <a:rPr lang="pt-BR" sz="2000" b="1" baseline="0">
              <a:solidFill>
                <a:schemeClr val="tx1"/>
              </a:solidFill>
              <a:latin typeface="Arial" panose="020B0604020202020204" pitchFamily="34" charset="0"/>
              <a:ea typeface="+mn-ea"/>
              <a:cs typeface="Arial" panose="020B0604020202020204" pitchFamily="34" charset="0"/>
            </a:rPr>
          </a:br>
          <a:r>
            <a:rPr lang="pt-BR" sz="2000" b="1">
              <a:latin typeface="Arial" panose="020B0604020202020204" pitchFamily="34" charset="0"/>
              <a:cs typeface="Arial" panose="020B0604020202020204" pitchFamily="34" charset="0"/>
            </a:rPr>
            <a:t>JACKELINE DE SOUZA MÁXIMO</a:t>
          </a:r>
          <a:endParaRPr lang="pt-BR" sz="2000" b="1" baseline="0">
            <a:solidFill>
              <a:schemeClr val="tx1"/>
            </a:solidFill>
            <a:latin typeface="Arial" panose="020B0604020202020204" pitchFamily="34" charset="0"/>
            <a:ea typeface="+mn-ea"/>
            <a:cs typeface="Arial" panose="020B0604020202020204" pitchFamily="34" charset="0"/>
          </a:endParaRPr>
        </a:p>
        <a:p>
          <a:pPr marL="0" indent="0" algn="ctr"/>
          <a:r>
            <a:rPr lang="pt-BR" sz="2000" b="0" baseline="0">
              <a:solidFill>
                <a:schemeClr val="tx1"/>
              </a:solidFill>
              <a:latin typeface="Arial" panose="020B0604020202020204" pitchFamily="34" charset="0"/>
              <a:ea typeface="+mn-ea"/>
              <a:cs typeface="Arial" panose="020B0604020202020204" pitchFamily="34" charset="0"/>
            </a:rPr>
            <a:t>Gerente de Orçamento, Financeiro e Contabilidade</a:t>
          </a:r>
          <a:endParaRPr lang="pt-BR" sz="2000" b="0" baseline="0">
            <a:latin typeface="Arial" panose="020B0604020202020204" pitchFamily="34" charset="0"/>
            <a:cs typeface="Arial" panose="020B0604020202020204" pitchFamily="34" charset="0"/>
          </a:endParaRPr>
        </a:p>
        <a:p>
          <a:pPr algn="ctr"/>
          <a:endParaRPr lang="pt-BR" sz="2000" baseline="0">
            <a:latin typeface="Arial" panose="020B0604020202020204" pitchFamily="34" charset="0"/>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APROVADO:</a:t>
          </a:r>
        </a:p>
        <a:p>
          <a:pPr marL="0" indent="0" algn="ctr"/>
          <a:r>
            <a:rPr lang="pt-BR" sz="2000" b="1" baseline="0">
              <a:solidFill>
                <a:schemeClr val="tx1"/>
              </a:solidFill>
              <a:latin typeface="Arial" panose="020B0604020202020204" pitchFamily="34" charset="0"/>
              <a:ea typeface="+mn-ea"/>
              <a:cs typeface="Arial" panose="020B0604020202020204" pitchFamily="34" charset="0"/>
            </a:rPr>
            <a:t>MARIA LEIDE BARBOSA PINTO</a:t>
          </a:r>
        </a:p>
        <a:p>
          <a:pPr marL="0" indent="0" algn="ctr"/>
          <a:r>
            <a:rPr lang="pt-BR" sz="2000" b="0" baseline="0">
              <a:solidFill>
                <a:schemeClr val="tx1"/>
              </a:solidFill>
              <a:latin typeface="Arial" panose="020B0604020202020204" pitchFamily="34" charset="0"/>
              <a:ea typeface="+mn-ea"/>
              <a:cs typeface="Arial" panose="020B0604020202020204" pitchFamily="34" charset="0"/>
            </a:rPr>
            <a:t> Chefe do Departamento de Planejamento, </a:t>
          </a:r>
          <a:r>
            <a:rPr lang="pt-BR" sz="2000" b="0" baseline="0">
              <a:solidFill>
                <a:schemeClr val="tx1"/>
              </a:solidFill>
              <a:effectLst/>
              <a:latin typeface="Arial" panose="020B0604020202020204" pitchFamily="34" charset="0"/>
              <a:ea typeface="+mn-ea"/>
              <a:cs typeface="Arial" panose="020B0604020202020204" pitchFamily="34" charset="0"/>
            </a:rPr>
            <a:t>Orçamento e Finan</a:t>
          </a:r>
          <a:r>
            <a:rPr lang="pt-BR" sz="2000" b="0" baseline="0">
              <a:solidFill>
                <a:schemeClr val="tx1"/>
              </a:solidFill>
              <a:latin typeface="Arial" panose="020B0604020202020204" pitchFamily="34" charset="0"/>
              <a:ea typeface="+mn-ea"/>
              <a:cs typeface="Arial" panose="020B0604020202020204" pitchFamily="34" charset="0"/>
            </a:rPr>
            <a:t>ças</a:t>
          </a:r>
        </a:p>
        <a:p>
          <a:pPr marL="0" indent="0" algn="ctr"/>
          <a:endParaRPr lang="pt-BR" sz="2000" b="1" baseline="0">
            <a:solidFill>
              <a:schemeClr val="tx1"/>
            </a:solidFill>
            <a:latin typeface="Arial" panose="020B0604020202020204" pitchFamily="34" charset="0"/>
            <a:ea typeface="+mn-ea"/>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APROVADO:</a:t>
          </a:r>
        </a:p>
        <a:p>
          <a:pPr marL="0" indent="0" algn="ctr"/>
          <a:r>
            <a:rPr lang="pt-BR" sz="2000" b="1" baseline="0">
              <a:solidFill>
                <a:schemeClr val="tx1"/>
              </a:solidFill>
              <a:latin typeface="Arial" panose="020B0604020202020204" pitchFamily="34" charset="0"/>
              <a:ea typeface="+mn-ea"/>
              <a:cs typeface="Arial" panose="020B0604020202020204" pitchFamily="34" charset="0"/>
            </a:rPr>
            <a:t>MÔNICA SALES MOREIRA DE SOUZA</a:t>
          </a:r>
        </a:p>
        <a:p>
          <a:pPr marL="0" indent="0" algn="ctr"/>
          <a:r>
            <a:rPr lang="pt-BR" sz="2000" b="0" baseline="0">
              <a:solidFill>
                <a:schemeClr val="tx1"/>
              </a:solidFill>
              <a:latin typeface="Arial" panose="020B0604020202020204" pitchFamily="34" charset="0"/>
              <a:ea typeface="+mn-ea"/>
              <a:cs typeface="Arial" panose="020B0604020202020204" pitchFamily="34" charset="0"/>
            </a:rPr>
            <a:t>Diretora Administrativa e Financeira </a:t>
          </a:r>
        </a:p>
        <a:p>
          <a:pPr marL="0" indent="0" algn="ctr"/>
          <a:endParaRPr lang="pt-BR" sz="1800" baseline="0">
            <a:solidFill>
              <a:schemeClr val="tx1"/>
            </a:solidFill>
            <a:latin typeface="Arial" panose="020B0604020202020204" pitchFamily="34" charset="0"/>
            <a:ea typeface="+mn-ea"/>
            <a:cs typeface="Arial" panose="020B0604020202020204" pitchFamily="34" charset="0"/>
          </a:endParaRPr>
        </a:p>
        <a:p>
          <a:pPr algn="ctr"/>
          <a:endParaRPr lang="pt-BR" sz="18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317911</xdr:colOff>
      <xdr:row>15</xdr:row>
      <xdr:rowOff>190499</xdr:rowOff>
    </xdr:from>
    <xdr:to>
      <xdr:col>21</xdr:col>
      <xdr:colOff>684067</xdr:colOff>
      <xdr:row>28</xdr:row>
      <xdr:rowOff>207817</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52462</xdr:colOff>
      <xdr:row>16</xdr:row>
      <xdr:rowOff>26080</xdr:rowOff>
    </xdr:from>
    <xdr:to>
      <xdr:col>21</xdr:col>
      <xdr:colOff>710044</xdr:colOff>
      <xdr:row>27</xdr:row>
      <xdr:rowOff>51953</xdr:rowOff>
    </xdr:to>
    <xdr:graphicFrame macro="">
      <xdr:nvGraphicFramePr>
        <xdr:cNvPr id="11" name="Gráfico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500062</xdr:colOff>
      <xdr:row>49</xdr:row>
      <xdr:rowOff>127000</xdr:rowOff>
    </xdr:from>
    <xdr:ext cx="8262937" cy="5932393"/>
    <xdr:sp macro="" textlink="">
      <xdr:nvSpPr>
        <xdr:cNvPr id="4" name="CaixaDeTexto 3">
          <a:extLst>
            <a:ext uri="{FF2B5EF4-FFF2-40B4-BE49-F238E27FC236}">
              <a16:creationId xmlns:a16="http://schemas.microsoft.com/office/drawing/2014/main" id="{33095E01-F313-4A52-A7B4-0515E6D5B113}"/>
            </a:ext>
          </a:extLst>
        </xdr:cNvPr>
        <xdr:cNvSpPr txBox="1"/>
      </xdr:nvSpPr>
      <xdr:spPr>
        <a:xfrm>
          <a:off x="5929312" y="19653250"/>
          <a:ext cx="8262937" cy="5932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2000" b="1">
              <a:latin typeface="Arial" panose="020B0604020202020204" pitchFamily="34" charset="0"/>
              <a:cs typeface="Arial" panose="020B0604020202020204" pitchFamily="34" charset="0"/>
            </a:rPr>
            <a:t>Manaus,</a:t>
          </a:r>
          <a:r>
            <a:rPr lang="pt-BR" sz="2000" b="1" baseline="0">
              <a:latin typeface="Arial" panose="020B0604020202020204" pitchFamily="34" charset="0"/>
              <a:cs typeface="Arial" panose="020B0604020202020204" pitchFamily="34" charset="0"/>
            </a:rPr>
            <a:t> 18 de julho de 2023.</a:t>
          </a:r>
        </a:p>
        <a:p>
          <a:pPr algn="ctr"/>
          <a:endParaRPr lang="pt-BR" sz="2000" b="1" baseline="0">
            <a:latin typeface="Arial" panose="020B0604020202020204" pitchFamily="34" charset="0"/>
            <a:cs typeface="Arial" panose="020B0604020202020204" pitchFamily="34" charset="0"/>
          </a:endParaRPr>
        </a:p>
        <a:p>
          <a:pPr algn="ctr"/>
          <a:endParaRPr lang="pt-BR" sz="2000" baseline="0">
            <a:latin typeface="Arial" panose="020B0604020202020204" pitchFamily="34" charset="0"/>
            <a:cs typeface="Arial" panose="020B0604020202020204" pitchFamily="34" charset="0"/>
          </a:endParaRPr>
        </a:p>
        <a:p>
          <a:pPr algn="ctr"/>
          <a:r>
            <a:rPr lang="pt-BR" sz="2000" b="1" baseline="0">
              <a:latin typeface="Arial" panose="020B0604020202020204" pitchFamily="34" charset="0"/>
              <a:cs typeface="Arial" panose="020B0604020202020204" pitchFamily="34" charset="0"/>
            </a:rPr>
            <a:t>ELABORADO:</a:t>
          </a:r>
        </a:p>
        <a:p>
          <a:pPr algn="ctr"/>
          <a:r>
            <a:rPr lang="pt-BR" sz="2000" b="1" baseline="0">
              <a:latin typeface="Arial" panose="020B0604020202020204" pitchFamily="34" charset="0"/>
              <a:cs typeface="Arial" panose="020B0604020202020204" pitchFamily="34" charset="0"/>
            </a:rPr>
            <a:t>CIRLENE DE AZEVEDO ARAÚJO</a:t>
          </a:r>
        </a:p>
        <a:p>
          <a:pPr algn="ctr"/>
          <a:r>
            <a:rPr lang="pt-BR" sz="2000" baseline="0">
              <a:latin typeface="Arial" panose="020B0604020202020204" pitchFamily="34" charset="0"/>
              <a:cs typeface="Arial" panose="020B0604020202020204" pitchFamily="34" charset="0"/>
            </a:rPr>
            <a:t>Subgerente de Orçamento</a:t>
          </a:r>
        </a:p>
        <a:p>
          <a:pPr algn="ctr"/>
          <a:endParaRPr lang="pt-BR" sz="2000" baseline="0">
            <a:latin typeface="Arial" panose="020B0604020202020204" pitchFamily="34" charset="0"/>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REVISADO:</a:t>
          </a:r>
          <a:br>
            <a:rPr lang="pt-BR" sz="2000" b="1" baseline="0">
              <a:solidFill>
                <a:schemeClr val="tx1"/>
              </a:solidFill>
              <a:latin typeface="Arial" panose="020B0604020202020204" pitchFamily="34" charset="0"/>
              <a:ea typeface="+mn-ea"/>
              <a:cs typeface="Arial" panose="020B0604020202020204" pitchFamily="34" charset="0"/>
            </a:rPr>
          </a:br>
          <a:r>
            <a:rPr lang="pt-BR" sz="2000" b="1">
              <a:latin typeface="Arial" panose="020B0604020202020204" pitchFamily="34" charset="0"/>
              <a:cs typeface="Arial" panose="020B0604020202020204" pitchFamily="34" charset="0"/>
            </a:rPr>
            <a:t>JACKELINE DE SOUZA MÁXIMO</a:t>
          </a:r>
          <a:endParaRPr lang="pt-BR" sz="2000" b="1" baseline="0">
            <a:solidFill>
              <a:schemeClr val="tx1"/>
            </a:solidFill>
            <a:latin typeface="Arial" panose="020B0604020202020204" pitchFamily="34" charset="0"/>
            <a:ea typeface="+mn-ea"/>
            <a:cs typeface="Arial" panose="020B0604020202020204" pitchFamily="34" charset="0"/>
          </a:endParaRPr>
        </a:p>
        <a:p>
          <a:pPr marL="0" indent="0" algn="ctr"/>
          <a:r>
            <a:rPr lang="pt-BR" sz="2000" b="0" baseline="0">
              <a:solidFill>
                <a:schemeClr val="tx1"/>
              </a:solidFill>
              <a:latin typeface="Arial" panose="020B0604020202020204" pitchFamily="34" charset="0"/>
              <a:ea typeface="+mn-ea"/>
              <a:cs typeface="Arial" panose="020B0604020202020204" pitchFamily="34" charset="0"/>
            </a:rPr>
            <a:t>Gerente de Orçamento, Financeiro e Contabilidade</a:t>
          </a:r>
          <a:endParaRPr lang="pt-BR" sz="2000" b="0" baseline="0">
            <a:latin typeface="Arial" panose="020B0604020202020204" pitchFamily="34" charset="0"/>
            <a:cs typeface="Arial" panose="020B0604020202020204" pitchFamily="34" charset="0"/>
          </a:endParaRPr>
        </a:p>
        <a:p>
          <a:pPr algn="ctr"/>
          <a:endParaRPr lang="pt-BR" sz="2000" baseline="0">
            <a:latin typeface="Arial" panose="020B0604020202020204" pitchFamily="34" charset="0"/>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APROVADO:</a:t>
          </a:r>
        </a:p>
        <a:p>
          <a:pPr marL="0" indent="0" algn="ctr"/>
          <a:r>
            <a:rPr lang="pt-BR" sz="2000" b="1" baseline="0">
              <a:solidFill>
                <a:schemeClr val="tx1"/>
              </a:solidFill>
              <a:latin typeface="Arial" panose="020B0604020202020204" pitchFamily="34" charset="0"/>
              <a:ea typeface="+mn-ea"/>
              <a:cs typeface="Arial" panose="020B0604020202020204" pitchFamily="34" charset="0"/>
            </a:rPr>
            <a:t>MARIA LEIDE BARBOSA PINTO</a:t>
          </a:r>
        </a:p>
        <a:p>
          <a:pPr marL="0" indent="0" algn="ctr"/>
          <a:r>
            <a:rPr lang="pt-BR" sz="2000" b="0" baseline="0">
              <a:solidFill>
                <a:schemeClr val="tx1"/>
              </a:solidFill>
              <a:latin typeface="Arial" panose="020B0604020202020204" pitchFamily="34" charset="0"/>
              <a:ea typeface="+mn-ea"/>
              <a:cs typeface="Arial" panose="020B0604020202020204" pitchFamily="34" charset="0"/>
            </a:rPr>
            <a:t> Chefe do Departamento de Planejamento, </a:t>
          </a:r>
          <a:r>
            <a:rPr lang="pt-BR" sz="2000" b="0" baseline="0">
              <a:solidFill>
                <a:schemeClr val="tx1"/>
              </a:solidFill>
              <a:effectLst/>
              <a:latin typeface="Arial" panose="020B0604020202020204" pitchFamily="34" charset="0"/>
              <a:ea typeface="+mn-ea"/>
              <a:cs typeface="Arial" panose="020B0604020202020204" pitchFamily="34" charset="0"/>
            </a:rPr>
            <a:t>Orçamento e Finan</a:t>
          </a:r>
          <a:r>
            <a:rPr lang="pt-BR" sz="2000" b="0" baseline="0">
              <a:solidFill>
                <a:schemeClr val="tx1"/>
              </a:solidFill>
              <a:latin typeface="Arial" panose="020B0604020202020204" pitchFamily="34" charset="0"/>
              <a:ea typeface="+mn-ea"/>
              <a:cs typeface="Arial" panose="020B0604020202020204" pitchFamily="34" charset="0"/>
            </a:rPr>
            <a:t>ças</a:t>
          </a:r>
        </a:p>
        <a:p>
          <a:pPr marL="0" indent="0" algn="ctr"/>
          <a:endParaRPr lang="pt-BR" sz="2000" b="1" baseline="0">
            <a:solidFill>
              <a:schemeClr val="tx1"/>
            </a:solidFill>
            <a:latin typeface="Arial" panose="020B0604020202020204" pitchFamily="34" charset="0"/>
            <a:ea typeface="+mn-ea"/>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APROVADO:</a:t>
          </a:r>
        </a:p>
        <a:p>
          <a:pPr marL="0" indent="0" algn="ctr"/>
          <a:r>
            <a:rPr lang="pt-BR" sz="2000" b="1" baseline="0">
              <a:solidFill>
                <a:schemeClr val="tx1"/>
              </a:solidFill>
              <a:latin typeface="Arial" panose="020B0604020202020204" pitchFamily="34" charset="0"/>
              <a:ea typeface="+mn-ea"/>
              <a:cs typeface="Arial" panose="020B0604020202020204" pitchFamily="34" charset="0"/>
            </a:rPr>
            <a:t>MÔNICA SALES MOREIRA DE SOUZA</a:t>
          </a:r>
        </a:p>
        <a:p>
          <a:pPr marL="0" indent="0" algn="ctr"/>
          <a:r>
            <a:rPr lang="pt-BR" sz="2000" b="0" baseline="0">
              <a:solidFill>
                <a:schemeClr val="tx1"/>
              </a:solidFill>
              <a:latin typeface="Arial" panose="020B0604020202020204" pitchFamily="34" charset="0"/>
              <a:ea typeface="+mn-ea"/>
              <a:cs typeface="Arial" panose="020B0604020202020204" pitchFamily="34" charset="0"/>
            </a:rPr>
            <a:t>Diretora Administrativa e Financeira </a:t>
          </a:r>
        </a:p>
        <a:p>
          <a:pPr marL="0" indent="0" algn="ctr"/>
          <a:endParaRPr lang="pt-BR" sz="1800" baseline="0">
            <a:solidFill>
              <a:schemeClr val="tx1"/>
            </a:solidFill>
            <a:latin typeface="Arial" panose="020B0604020202020204" pitchFamily="34" charset="0"/>
            <a:ea typeface="+mn-ea"/>
            <a:cs typeface="Arial" panose="020B0604020202020204" pitchFamily="34" charset="0"/>
          </a:endParaRPr>
        </a:p>
        <a:p>
          <a:pPr algn="ctr"/>
          <a:endParaRPr lang="pt-BR" sz="18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0"/>
  <sheetViews>
    <sheetView showGridLines="0" tabSelected="1" topLeftCell="A28" zoomScale="40" zoomScaleNormal="40" zoomScalePageLayoutView="30" workbookViewId="0">
      <selection activeCell="G36" sqref="G36"/>
    </sheetView>
  </sheetViews>
  <sheetFormatPr defaultRowHeight="25.5" x14ac:dyDescent="0.35"/>
  <cols>
    <col min="1" max="1" width="23" style="9" bestFit="1" customWidth="1"/>
    <col min="2" max="2" width="59.85546875" style="9" bestFit="1" customWidth="1"/>
    <col min="3" max="3" width="30.5703125" style="9" hidden="1" customWidth="1"/>
    <col min="4" max="4" width="30.28515625" style="9" customWidth="1"/>
    <col min="5" max="5" width="37.42578125" style="9" customWidth="1"/>
    <col min="6" max="6" width="173" style="9" customWidth="1"/>
    <col min="7" max="7" width="77.140625" style="14" customWidth="1"/>
    <col min="8" max="8" width="28.140625" style="9" customWidth="1"/>
    <col min="9" max="9" width="38.7109375" style="9" customWidth="1"/>
    <col min="10" max="10" width="47.85546875" style="9" customWidth="1"/>
    <col min="11" max="11" width="70.85546875" style="14" customWidth="1"/>
    <col min="12" max="12" width="0.28515625" style="9" customWidth="1"/>
    <col min="13" max="13" width="37.140625" style="9" bestFit="1" customWidth="1"/>
    <col min="14" max="14" width="34.5703125" style="9" customWidth="1"/>
    <col min="15" max="15" width="99.140625" style="9" bestFit="1" customWidth="1"/>
    <col min="16" max="16384" width="9.140625" style="9"/>
  </cols>
  <sheetData>
    <row r="1" spans="1:17" s="2" customFormat="1" ht="43.5" customHeight="1" x14ac:dyDescent="0.25">
      <c r="A1" s="73" t="s">
        <v>17</v>
      </c>
      <c r="B1" s="73"/>
      <c r="C1" s="73"/>
      <c r="D1" s="73"/>
      <c r="E1" s="73"/>
      <c r="F1" s="73"/>
      <c r="G1" s="73"/>
      <c r="H1" s="73"/>
      <c r="I1" s="73"/>
      <c r="J1" s="73"/>
      <c r="K1" s="73"/>
      <c r="L1" s="73"/>
      <c r="M1" s="73"/>
      <c r="N1" s="73"/>
      <c r="O1" s="73"/>
    </row>
    <row r="2" spans="1:17" s="2" customFormat="1" ht="26.25" x14ac:dyDescent="0.25">
      <c r="A2" s="73" t="s">
        <v>58</v>
      </c>
      <c r="B2" s="73"/>
      <c r="C2" s="73"/>
      <c r="D2" s="73"/>
      <c r="E2" s="73"/>
      <c r="F2" s="73"/>
      <c r="G2" s="73"/>
      <c r="H2" s="73"/>
      <c r="I2" s="73"/>
      <c r="J2" s="73"/>
      <c r="K2" s="73"/>
      <c r="L2" s="73"/>
      <c r="M2" s="73"/>
      <c r="N2" s="73"/>
      <c r="O2" s="73"/>
    </row>
    <row r="3" spans="1:17" s="2" customFormat="1" ht="26.25" x14ac:dyDescent="0.25">
      <c r="A3" s="73" t="s">
        <v>59</v>
      </c>
      <c r="B3" s="73"/>
      <c r="C3" s="73"/>
      <c r="D3" s="73"/>
      <c r="E3" s="73"/>
      <c r="F3" s="73"/>
      <c r="G3" s="73"/>
      <c r="H3" s="73"/>
      <c r="I3" s="73"/>
      <c r="J3" s="73"/>
      <c r="K3" s="73"/>
      <c r="L3" s="73"/>
      <c r="M3" s="73"/>
      <c r="N3" s="73"/>
      <c r="O3" s="73"/>
    </row>
    <row r="4" spans="1:17" s="2" customFormat="1" ht="26.25" x14ac:dyDescent="0.25">
      <c r="A4" s="73" t="s">
        <v>60</v>
      </c>
      <c r="B4" s="73"/>
      <c r="C4" s="73"/>
      <c r="D4" s="73"/>
      <c r="E4" s="73"/>
      <c r="F4" s="73"/>
      <c r="G4" s="73"/>
      <c r="H4" s="73"/>
      <c r="I4" s="73"/>
      <c r="J4" s="73"/>
      <c r="K4" s="73"/>
      <c r="L4" s="73"/>
      <c r="M4" s="73"/>
      <c r="N4" s="73"/>
      <c r="O4" s="73"/>
    </row>
    <row r="5" spans="1:17" s="2" customFormat="1" ht="26.25" x14ac:dyDescent="0.25">
      <c r="A5" s="73" t="s">
        <v>61</v>
      </c>
      <c r="B5" s="73"/>
      <c r="C5" s="73"/>
      <c r="D5" s="73"/>
      <c r="E5" s="73"/>
      <c r="F5" s="73"/>
      <c r="G5" s="73"/>
      <c r="H5" s="73"/>
      <c r="I5" s="73"/>
      <c r="J5" s="73"/>
      <c r="K5" s="73"/>
      <c r="L5" s="73"/>
      <c r="M5" s="73"/>
      <c r="N5" s="73"/>
      <c r="O5" s="73"/>
    </row>
    <row r="6" spans="1:17" s="2" customFormat="1" ht="43.5" customHeight="1" x14ac:dyDescent="0.25">
      <c r="A6" s="73" t="s">
        <v>19</v>
      </c>
      <c r="B6" s="73"/>
      <c r="C6" s="73"/>
      <c r="D6" s="73"/>
      <c r="E6" s="73"/>
      <c r="F6" s="73"/>
      <c r="G6" s="73"/>
      <c r="H6" s="73"/>
      <c r="I6" s="73"/>
      <c r="J6" s="73"/>
      <c r="K6" s="73"/>
      <c r="L6" s="73"/>
      <c r="M6" s="73"/>
      <c r="N6" s="73"/>
      <c r="O6" s="73"/>
    </row>
    <row r="7" spans="1:17" s="2" customFormat="1" ht="43.5" customHeight="1" x14ac:dyDescent="0.25">
      <c r="A7" s="72" t="s">
        <v>137</v>
      </c>
      <c r="B7" s="72"/>
      <c r="C7" s="72"/>
      <c r="D7" s="72"/>
      <c r="E7" s="72"/>
      <c r="F7" s="72"/>
      <c r="G7" s="72"/>
      <c r="H7" s="72"/>
      <c r="I7" s="72"/>
      <c r="J7" s="72"/>
      <c r="K7" s="72"/>
      <c r="L7" s="72"/>
      <c r="M7" s="72"/>
      <c r="N7" s="72"/>
      <c r="O7" s="72"/>
    </row>
    <row r="9" spans="1:17" ht="81" customHeight="1" x14ac:dyDescent="0.35">
      <c r="A9" s="3" t="s">
        <v>0</v>
      </c>
      <c r="B9" s="3" t="s">
        <v>1</v>
      </c>
      <c r="C9" s="3" t="s">
        <v>54</v>
      </c>
      <c r="D9" s="3" t="s">
        <v>2</v>
      </c>
      <c r="E9" s="3" t="s">
        <v>3</v>
      </c>
      <c r="F9" s="4" t="s">
        <v>4</v>
      </c>
      <c r="G9" s="3" t="s">
        <v>5</v>
      </c>
      <c r="H9" s="3" t="s">
        <v>18</v>
      </c>
      <c r="I9" s="5" t="s">
        <v>6</v>
      </c>
      <c r="J9" s="6" t="s">
        <v>7</v>
      </c>
      <c r="K9" s="7" t="s">
        <v>8</v>
      </c>
      <c r="L9" s="7" t="s">
        <v>7</v>
      </c>
      <c r="M9" s="8" t="s">
        <v>9</v>
      </c>
      <c r="N9" s="3" t="s">
        <v>10</v>
      </c>
      <c r="O9" s="3" t="s">
        <v>11</v>
      </c>
    </row>
    <row r="10" spans="1:17" s="54" customFormat="1" ht="200.1" customHeight="1" x14ac:dyDescent="0.25">
      <c r="A10" s="48">
        <f>ROW(A1)</f>
        <v>1</v>
      </c>
      <c r="B10" s="48" t="s">
        <v>69</v>
      </c>
      <c r="C10" s="49" t="s">
        <v>14</v>
      </c>
      <c r="D10" s="50" t="s">
        <v>16</v>
      </c>
      <c r="E10" s="11" t="s">
        <v>73</v>
      </c>
      <c r="F10" s="51" t="s">
        <v>70</v>
      </c>
      <c r="G10" s="51" t="s">
        <v>57</v>
      </c>
      <c r="H10" s="56">
        <v>10320</v>
      </c>
      <c r="I10" s="57">
        <v>0.8</v>
      </c>
      <c r="J10" s="52">
        <f>H10*I10</f>
        <v>8256</v>
      </c>
      <c r="K10" s="50" t="s">
        <v>62</v>
      </c>
      <c r="L10" s="53">
        <f>J10</f>
        <v>8256</v>
      </c>
      <c r="M10" s="49">
        <v>45078</v>
      </c>
      <c r="N10" s="63" t="s">
        <v>74</v>
      </c>
      <c r="O10" s="47" t="s">
        <v>66</v>
      </c>
      <c r="Q10" s="55"/>
    </row>
    <row r="11" spans="1:17" s="54" customFormat="1" ht="200.1" customHeight="1" x14ac:dyDescent="0.25">
      <c r="A11" s="48">
        <f>ROW(A2)</f>
        <v>2</v>
      </c>
      <c r="B11" s="48" t="s">
        <v>78</v>
      </c>
      <c r="C11" s="49" t="s">
        <v>14</v>
      </c>
      <c r="D11" s="50" t="s">
        <v>16</v>
      </c>
      <c r="E11" s="50" t="s">
        <v>75</v>
      </c>
      <c r="F11" s="51" t="s">
        <v>77</v>
      </c>
      <c r="G11" s="51" t="s">
        <v>68</v>
      </c>
      <c r="H11" s="58">
        <v>1400</v>
      </c>
      <c r="I11" s="57">
        <v>11.19</v>
      </c>
      <c r="J11" s="52">
        <f t="shared" ref="J11:J29" si="0">H11*I11</f>
        <v>15666</v>
      </c>
      <c r="K11" s="50" t="s">
        <v>65</v>
      </c>
      <c r="L11" s="53">
        <f t="shared" ref="L11:L29" si="1">J11</f>
        <v>15666</v>
      </c>
      <c r="M11" s="49">
        <v>45078</v>
      </c>
      <c r="N11" s="63" t="s">
        <v>82</v>
      </c>
      <c r="O11" s="47" t="s">
        <v>66</v>
      </c>
      <c r="Q11" s="55"/>
    </row>
    <row r="12" spans="1:17" s="54" customFormat="1" ht="200.1" customHeight="1" x14ac:dyDescent="0.25">
      <c r="A12" s="48">
        <f>ROW(A3)</f>
        <v>3</v>
      </c>
      <c r="B12" s="48" t="s">
        <v>84</v>
      </c>
      <c r="C12" s="49" t="s">
        <v>14</v>
      </c>
      <c r="D12" s="50" t="s">
        <v>16</v>
      </c>
      <c r="E12" s="50" t="s">
        <v>79</v>
      </c>
      <c r="F12" s="51" t="s">
        <v>83</v>
      </c>
      <c r="G12" s="51" t="s">
        <v>80</v>
      </c>
      <c r="H12" s="60">
        <v>10</v>
      </c>
      <c r="I12" s="57">
        <v>119.79</v>
      </c>
      <c r="J12" s="52">
        <f t="shared" si="0"/>
        <v>1197.9000000000001</v>
      </c>
      <c r="K12" s="50" t="s">
        <v>139</v>
      </c>
      <c r="L12" s="53">
        <f t="shared" si="1"/>
        <v>1197.9000000000001</v>
      </c>
      <c r="M12" s="49">
        <v>45091</v>
      </c>
      <c r="N12" s="63" t="s">
        <v>81</v>
      </c>
      <c r="O12" s="47" t="s">
        <v>55</v>
      </c>
      <c r="Q12" s="55"/>
    </row>
    <row r="13" spans="1:17" s="54" customFormat="1" ht="200.1" customHeight="1" x14ac:dyDescent="0.25">
      <c r="A13" s="48">
        <v>4</v>
      </c>
      <c r="B13" s="48" t="s">
        <v>85</v>
      </c>
      <c r="C13" s="49" t="s">
        <v>14</v>
      </c>
      <c r="D13" s="50" t="s">
        <v>16</v>
      </c>
      <c r="E13" s="50" t="s">
        <v>136</v>
      </c>
      <c r="F13" s="51" t="s">
        <v>86</v>
      </c>
      <c r="G13" s="51" t="s">
        <v>71</v>
      </c>
      <c r="H13" s="60">
        <v>150</v>
      </c>
      <c r="I13" s="57">
        <v>0.73</v>
      </c>
      <c r="J13" s="52">
        <f t="shared" si="0"/>
        <v>109.5</v>
      </c>
      <c r="K13" s="50" t="s">
        <v>91</v>
      </c>
      <c r="L13" s="53">
        <f t="shared" si="1"/>
        <v>109.5</v>
      </c>
      <c r="M13" s="49">
        <v>45093</v>
      </c>
      <c r="N13" s="63" t="s">
        <v>92</v>
      </c>
      <c r="O13" s="47" t="s">
        <v>55</v>
      </c>
      <c r="Q13" s="55"/>
    </row>
    <row r="14" spans="1:17" s="54" customFormat="1" ht="200.1" customHeight="1" x14ac:dyDescent="0.25">
      <c r="A14" s="48">
        <v>5</v>
      </c>
      <c r="B14" s="48" t="s">
        <v>85</v>
      </c>
      <c r="C14" s="49" t="s">
        <v>14</v>
      </c>
      <c r="D14" s="50" t="s">
        <v>16</v>
      </c>
      <c r="E14" s="50" t="s">
        <v>134</v>
      </c>
      <c r="F14" s="51" t="s">
        <v>87</v>
      </c>
      <c r="G14" s="51" t="s">
        <v>71</v>
      </c>
      <c r="H14" s="58">
        <v>524</v>
      </c>
      <c r="I14" s="57">
        <v>0.72</v>
      </c>
      <c r="J14" s="52">
        <f t="shared" si="0"/>
        <v>377.28</v>
      </c>
      <c r="K14" s="50" t="s">
        <v>91</v>
      </c>
      <c r="L14" s="53">
        <f t="shared" si="1"/>
        <v>377.28</v>
      </c>
      <c r="M14" s="49">
        <v>45093</v>
      </c>
      <c r="N14" s="63" t="s">
        <v>92</v>
      </c>
      <c r="O14" s="47" t="s">
        <v>55</v>
      </c>
      <c r="Q14" s="55"/>
    </row>
    <row r="15" spans="1:17" s="54" customFormat="1" ht="200.1" customHeight="1" x14ac:dyDescent="0.25">
      <c r="A15" s="48">
        <v>6</v>
      </c>
      <c r="B15" s="48" t="s">
        <v>85</v>
      </c>
      <c r="C15" s="49" t="s">
        <v>14</v>
      </c>
      <c r="D15" s="50" t="s">
        <v>16</v>
      </c>
      <c r="E15" s="50" t="s">
        <v>135</v>
      </c>
      <c r="F15" s="51" t="s">
        <v>88</v>
      </c>
      <c r="G15" s="51" t="s">
        <v>71</v>
      </c>
      <c r="H15" s="60">
        <v>600</v>
      </c>
      <c r="I15" s="59">
        <v>0.4</v>
      </c>
      <c r="J15" s="52">
        <f t="shared" si="0"/>
        <v>240</v>
      </c>
      <c r="K15" s="50" t="s">
        <v>91</v>
      </c>
      <c r="L15" s="53">
        <f t="shared" si="1"/>
        <v>240</v>
      </c>
      <c r="M15" s="49">
        <v>45093</v>
      </c>
      <c r="N15" s="63" t="s">
        <v>92</v>
      </c>
      <c r="O15" s="47" t="s">
        <v>55</v>
      </c>
    </row>
    <row r="16" spans="1:17" s="54" customFormat="1" ht="200.1" customHeight="1" x14ac:dyDescent="0.25">
      <c r="A16" s="48">
        <v>7</v>
      </c>
      <c r="B16" s="48" t="s">
        <v>85</v>
      </c>
      <c r="C16" s="49" t="s">
        <v>14</v>
      </c>
      <c r="D16" s="50" t="s">
        <v>16</v>
      </c>
      <c r="E16" s="50" t="s">
        <v>134</v>
      </c>
      <c r="F16" s="51" t="s">
        <v>89</v>
      </c>
      <c r="G16" s="51" t="s">
        <v>71</v>
      </c>
      <c r="H16" s="60">
        <v>100</v>
      </c>
      <c r="I16" s="59">
        <v>0.72</v>
      </c>
      <c r="J16" s="52">
        <f t="shared" si="0"/>
        <v>72</v>
      </c>
      <c r="K16" s="50" t="s">
        <v>91</v>
      </c>
      <c r="L16" s="53">
        <f t="shared" si="1"/>
        <v>72</v>
      </c>
      <c r="M16" s="49">
        <v>45093</v>
      </c>
      <c r="N16" s="63" t="s">
        <v>92</v>
      </c>
      <c r="O16" s="47" t="s">
        <v>55</v>
      </c>
    </row>
    <row r="17" spans="1:17" s="54" customFormat="1" ht="200.1" customHeight="1" x14ac:dyDescent="0.25">
      <c r="A17" s="48">
        <v>8</v>
      </c>
      <c r="B17" s="48" t="s">
        <v>85</v>
      </c>
      <c r="C17" s="49" t="s">
        <v>14</v>
      </c>
      <c r="D17" s="50" t="s">
        <v>16</v>
      </c>
      <c r="E17" s="50" t="s">
        <v>134</v>
      </c>
      <c r="F17" s="51" t="s">
        <v>90</v>
      </c>
      <c r="G17" s="51" t="s">
        <v>71</v>
      </c>
      <c r="H17" s="61">
        <v>120</v>
      </c>
      <c r="I17" s="57">
        <v>1.24</v>
      </c>
      <c r="J17" s="52">
        <f t="shared" si="0"/>
        <v>148.80000000000001</v>
      </c>
      <c r="K17" s="50" t="s">
        <v>91</v>
      </c>
      <c r="L17" s="53">
        <f t="shared" si="1"/>
        <v>148.80000000000001</v>
      </c>
      <c r="M17" s="49">
        <v>45093</v>
      </c>
      <c r="N17" s="63" t="s">
        <v>92</v>
      </c>
      <c r="O17" s="47" t="s">
        <v>55</v>
      </c>
      <c r="Q17" s="55"/>
    </row>
    <row r="18" spans="1:17" s="54" customFormat="1" ht="200.1" customHeight="1" x14ac:dyDescent="0.25">
      <c r="A18" s="48">
        <v>9</v>
      </c>
      <c r="B18" s="48" t="s">
        <v>85</v>
      </c>
      <c r="C18" s="49" t="s">
        <v>14</v>
      </c>
      <c r="D18" s="50" t="s">
        <v>16</v>
      </c>
      <c r="E18" s="11" t="s">
        <v>93</v>
      </c>
      <c r="F18" s="51" t="s">
        <v>95</v>
      </c>
      <c r="G18" s="51" t="s">
        <v>94</v>
      </c>
      <c r="H18" s="60">
        <v>180</v>
      </c>
      <c r="I18" s="57">
        <v>3.79</v>
      </c>
      <c r="J18" s="52">
        <f t="shared" si="0"/>
        <v>682.2</v>
      </c>
      <c r="K18" s="50" t="s">
        <v>91</v>
      </c>
      <c r="L18" s="53">
        <f t="shared" si="1"/>
        <v>682.2</v>
      </c>
      <c r="M18" s="49">
        <v>45093</v>
      </c>
      <c r="N18" s="63" t="s">
        <v>96</v>
      </c>
      <c r="O18" s="47" t="s">
        <v>55</v>
      </c>
    </row>
    <row r="19" spans="1:17" s="2" customFormat="1" ht="200.1" customHeight="1" x14ac:dyDescent="0.25">
      <c r="A19" s="10">
        <v>10</v>
      </c>
      <c r="B19" s="48" t="s">
        <v>85</v>
      </c>
      <c r="C19" s="13" t="s">
        <v>14</v>
      </c>
      <c r="D19" s="50" t="s">
        <v>16</v>
      </c>
      <c r="E19" s="11" t="s">
        <v>97</v>
      </c>
      <c r="F19" s="12" t="s">
        <v>98</v>
      </c>
      <c r="G19" s="12" t="s">
        <v>72</v>
      </c>
      <c r="H19" s="62">
        <v>500</v>
      </c>
      <c r="I19" s="46">
        <v>0.49</v>
      </c>
      <c r="J19" s="52">
        <f t="shared" si="0"/>
        <v>245</v>
      </c>
      <c r="K19" s="50" t="s">
        <v>91</v>
      </c>
      <c r="L19" s="53">
        <f t="shared" si="1"/>
        <v>245</v>
      </c>
      <c r="M19" s="49">
        <v>45093</v>
      </c>
      <c r="N19" s="63" t="s">
        <v>99</v>
      </c>
      <c r="O19" s="47" t="s">
        <v>55</v>
      </c>
    </row>
    <row r="20" spans="1:17" s="2" customFormat="1" ht="200.1" customHeight="1" x14ac:dyDescent="0.25">
      <c r="A20" s="10">
        <v>11</v>
      </c>
      <c r="B20" s="48" t="s">
        <v>85</v>
      </c>
      <c r="C20" s="13" t="s">
        <v>14</v>
      </c>
      <c r="D20" s="50" t="s">
        <v>16</v>
      </c>
      <c r="E20" s="11" t="s">
        <v>100</v>
      </c>
      <c r="F20" s="12" t="s">
        <v>102</v>
      </c>
      <c r="G20" s="12" t="s">
        <v>101</v>
      </c>
      <c r="H20" s="62">
        <v>120</v>
      </c>
      <c r="I20" s="46">
        <v>4.3</v>
      </c>
      <c r="J20" s="52">
        <f t="shared" si="0"/>
        <v>516</v>
      </c>
      <c r="K20" s="50" t="s">
        <v>91</v>
      </c>
      <c r="L20" s="53">
        <f t="shared" si="1"/>
        <v>516</v>
      </c>
      <c r="M20" s="49">
        <v>45093</v>
      </c>
      <c r="N20" s="63" t="s">
        <v>103</v>
      </c>
      <c r="O20" s="47" t="s">
        <v>55</v>
      </c>
    </row>
    <row r="21" spans="1:17" s="2" customFormat="1" ht="200.1" customHeight="1" x14ac:dyDescent="0.25">
      <c r="A21" s="10">
        <v>12</v>
      </c>
      <c r="B21" s="48" t="s">
        <v>104</v>
      </c>
      <c r="C21" s="13" t="s">
        <v>34</v>
      </c>
      <c r="D21" s="50" t="s">
        <v>34</v>
      </c>
      <c r="E21" s="11" t="s">
        <v>108</v>
      </c>
      <c r="F21" s="12" t="s">
        <v>106</v>
      </c>
      <c r="G21" s="12" t="s">
        <v>105</v>
      </c>
      <c r="H21" s="62">
        <v>300</v>
      </c>
      <c r="I21" s="46">
        <v>15.84</v>
      </c>
      <c r="J21" s="52">
        <f t="shared" si="0"/>
        <v>4752</v>
      </c>
      <c r="K21" s="11" t="s">
        <v>109</v>
      </c>
      <c r="L21" s="53">
        <f t="shared" si="1"/>
        <v>4752</v>
      </c>
      <c r="M21" s="49">
        <v>45098</v>
      </c>
      <c r="N21" s="63" t="s">
        <v>76</v>
      </c>
      <c r="O21" s="47" t="s">
        <v>55</v>
      </c>
    </row>
    <row r="22" spans="1:17" s="2" customFormat="1" ht="200.1" customHeight="1" x14ac:dyDescent="0.25">
      <c r="A22" s="10">
        <v>13</v>
      </c>
      <c r="B22" s="48" t="s">
        <v>104</v>
      </c>
      <c r="C22" s="13" t="s">
        <v>34</v>
      </c>
      <c r="D22" s="50" t="s">
        <v>34</v>
      </c>
      <c r="E22" s="11" t="s">
        <v>108</v>
      </c>
      <c r="F22" s="12" t="s">
        <v>107</v>
      </c>
      <c r="G22" s="12" t="s">
        <v>105</v>
      </c>
      <c r="H22" s="62">
        <v>480</v>
      </c>
      <c r="I22" s="46">
        <v>3.9</v>
      </c>
      <c r="J22" s="52">
        <f t="shared" si="0"/>
        <v>1872</v>
      </c>
      <c r="K22" s="11" t="s">
        <v>109</v>
      </c>
      <c r="L22" s="53">
        <f t="shared" si="1"/>
        <v>1872</v>
      </c>
      <c r="M22" s="49">
        <v>45098</v>
      </c>
      <c r="N22" s="63" t="s">
        <v>76</v>
      </c>
      <c r="O22" s="47" t="s">
        <v>55</v>
      </c>
    </row>
    <row r="23" spans="1:17" s="2" customFormat="1" ht="200.1" customHeight="1" x14ac:dyDescent="0.25">
      <c r="A23" s="10">
        <v>14</v>
      </c>
      <c r="B23" s="48" t="s">
        <v>104</v>
      </c>
      <c r="C23" s="13" t="s">
        <v>34</v>
      </c>
      <c r="D23" s="50" t="s">
        <v>34</v>
      </c>
      <c r="E23" s="11" t="s">
        <v>108</v>
      </c>
      <c r="F23" s="12" t="s">
        <v>111</v>
      </c>
      <c r="G23" s="12" t="s">
        <v>110</v>
      </c>
      <c r="H23" s="62">
        <v>720</v>
      </c>
      <c r="I23" s="46">
        <v>4.0999999999999996</v>
      </c>
      <c r="J23" s="52">
        <f t="shared" si="0"/>
        <v>2951.9999999999995</v>
      </c>
      <c r="K23" s="11" t="s">
        <v>109</v>
      </c>
      <c r="L23" s="53">
        <f t="shared" si="1"/>
        <v>2951.9999999999995</v>
      </c>
      <c r="M23" s="49">
        <v>45098</v>
      </c>
      <c r="N23" s="63" t="s">
        <v>113</v>
      </c>
      <c r="O23" s="47" t="s">
        <v>55</v>
      </c>
    </row>
    <row r="24" spans="1:17" s="2" customFormat="1" ht="200.1" customHeight="1" x14ac:dyDescent="0.25">
      <c r="A24" s="10">
        <v>15</v>
      </c>
      <c r="B24" s="48" t="s">
        <v>104</v>
      </c>
      <c r="C24" s="13" t="s">
        <v>34</v>
      </c>
      <c r="D24" s="50" t="s">
        <v>34</v>
      </c>
      <c r="E24" s="11" t="s">
        <v>108</v>
      </c>
      <c r="F24" s="12" t="s">
        <v>112</v>
      </c>
      <c r="G24" s="12" t="s">
        <v>110</v>
      </c>
      <c r="H24" s="62">
        <v>240</v>
      </c>
      <c r="I24" s="46">
        <v>5.16</v>
      </c>
      <c r="J24" s="52">
        <f t="shared" si="0"/>
        <v>1238.4000000000001</v>
      </c>
      <c r="K24" s="11" t="s">
        <v>109</v>
      </c>
      <c r="L24" s="53">
        <f t="shared" si="1"/>
        <v>1238.4000000000001</v>
      </c>
      <c r="M24" s="49">
        <v>45098</v>
      </c>
      <c r="N24" s="63" t="s">
        <v>113</v>
      </c>
      <c r="O24" s="47" t="s">
        <v>55</v>
      </c>
    </row>
    <row r="25" spans="1:17" s="2" customFormat="1" ht="200.1" customHeight="1" x14ac:dyDescent="0.25">
      <c r="A25" s="10">
        <v>16</v>
      </c>
      <c r="B25" s="10" t="s">
        <v>114</v>
      </c>
      <c r="C25" s="13" t="s">
        <v>29</v>
      </c>
      <c r="D25" s="50" t="s">
        <v>16</v>
      </c>
      <c r="E25" s="50" t="s">
        <v>115</v>
      </c>
      <c r="F25" s="12" t="s">
        <v>118</v>
      </c>
      <c r="G25" s="12" t="s">
        <v>116</v>
      </c>
      <c r="H25" s="62">
        <v>1</v>
      </c>
      <c r="I25" s="46">
        <v>14155</v>
      </c>
      <c r="J25" s="52">
        <f t="shared" si="0"/>
        <v>14155</v>
      </c>
      <c r="K25" s="11" t="s">
        <v>117</v>
      </c>
      <c r="L25" s="53">
        <f t="shared" si="1"/>
        <v>14155</v>
      </c>
      <c r="M25" s="49">
        <v>45098</v>
      </c>
      <c r="N25" s="63" t="s">
        <v>119</v>
      </c>
      <c r="O25" s="47" t="s">
        <v>55</v>
      </c>
    </row>
    <row r="26" spans="1:17" s="2" customFormat="1" ht="200.1" customHeight="1" x14ac:dyDescent="0.25">
      <c r="A26" s="10">
        <v>17</v>
      </c>
      <c r="B26" s="10" t="s">
        <v>120</v>
      </c>
      <c r="C26" s="13" t="s">
        <v>34</v>
      </c>
      <c r="D26" s="50" t="s">
        <v>34</v>
      </c>
      <c r="E26" s="11" t="s">
        <v>121</v>
      </c>
      <c r="F26" s="12" t="s">
        <v>125</v>
      </c>
      <c r="G26" s="12" t="s">
        <v>122</v>
      </c>
      <c r="H26" s="62">
        <v>1</v>
      </c>
      <c r="I26" s="46">
        <v>1390</v>
      </c>
      <c r="J26" s="52">
        <f t="shared" si="0"/>
        <v>1390</v>
      </c>
      <c r="K26" s="11" t="s">
        <v>123</v>
      </c>
      <c r="L26" s="53">
        <f t="shared" si="1"/>
        <v>1390</v>
      </c>
      <c r="M26" s="49">
        <v>45098</v>
      </c>
      <c r="N26" s="63" t="s">
        <v>124</v>
      </c>
      <c r="O26" s="47" t="s">
        <v>55</v>
      </c>
    </row>
    <row r="27" spans="1:17" s="2" customFormat="1" ht="200.1" customHeight="1" x14ac:dyDescent="0.25">
      <c r="A27" s="10">
        <v>18</v>
      </c>
      <c r="B27" s="48" t="s">
        <v>84</v>
      </c>
      <c r="C27" s="49" t="s">
        <v>14</v>
      </c>
      <c r="D27" s="50" t="s">
        <v>16</v>
      </c>
      <c r="E27" s="50" t="s">
        <v>79</v>
      </c>
      <c r="F27" s="51" t="s">
        <v>83</v>
      </c>
      <c r="G27" s="51" t="s">
        <v>80</v>
      </c>
      <c r="H27" s="60">
        <v>10</v>
      </c>
      <c r="I27" s="57">
        <v>119.79</v>
      </c>
      <c r="J27" s="52">
        <f t="shared" ref="J27" si="2">H27*I27</f>
        <v>1197.9000000000001</v>
      </c>
      <c r="K27" s="50" t="s">
        <v>65</v>
      </c>
      <c r="L27" s="53">
        <f t="shared" ref="L27" si="3">J27</f>
        <v>1197.9000000000001</v>
      </c>
      <c r="M27" s="49">
        <v>45098</v>
      </c>
      <c r="N27" s="63" t="s">
        <v>126</v>
      </c>
      <c r="O27" s="47" t="s">
        <v>52</v>
      </c>
    </row>
    <row r="28" spans="1:17" s="2" customFormat="1" ht="200.1" customHeight="1" x14ac:dyDescent="0.25">
      <c r="A28" s="10">
        <v>19</v>
      </c>
      <c r="B28" s="10" t="s">
        <v>127</v>
      </c>
      <c r="C28" s="13" t="s">
        <v>29</v>
      </c>
      <c r="D28" s="50" t="s">
        <v>16</v>
      </c>
      <c r="E28" s="50" t="s">
        <v>128</v>
      </c>
      <c r="F28" s="12" t="s">
        <v>129</v>
      </c>
      <c r="G28" s="12" t="s">
        <v>132</v>
      </c>
      <c r="H28" s="62">
        <v>1</v>
      </c>
      <c r="I28" s="46">
        <v>2000</v>
      </c>
      <c r="J28" s="52">
        <f t="shared" si="0"/>
        <v>2000</v>
      </c>
      <c r="K28" s="11" t="s">
        <v>131</v>
      </c>
      <c r="L28" s="53">
        <f t="shared" si="1"/>
        <v>2000</v>
      </c>
      <c r="M28" s="49">
        <v>45106</v>
      </c>
      <c r="N28" s="63" t="s">
        <v>133</v>
      </c>
      <c r="O28" s="47" t="s">
        <v>55</v>
      </c>
    </row>
    <row r="29" spans="1:17" s="2" customFormat="1" ht="200.1" customHeight="1" x14ac:dyDescent="0.25">
      <c r="A29" s="10">
        <v>20</v>
      </c>
      <c r="B29" s="10" t="s">
        <v>127</v>
      </c>
      <c r="C29" s="13" t="s">
        <v>29</v>
      </c>
      <c r="D29" s="50" t="s">
        <v>16</v>
      </c>
      <c r="E29" s="50" t="s">
        <v>128</v>
      </c>
      <c r="F29" s="12" t="s">
        <v>130</v>
      </c>
      <c r="G29" s="12" t="s">
        <v>132</v>
      </c>
      <c r="H29" s="62">
        <v>1</v>
      </c>
      <c r="I29" s="46">
        <v>3000</v>
      </c>
      <c r="J29" s="52">
        <f t="shared" si="0"/>
        <v>3000</v>
      </c>
      <c r="K29" s="11" t="s">
        <v>131</v>
      </c>
      <c r="L29" s="53">
        <f t="shared" si="1"/>
        <v>3000</v>
      </c>
      <c r="M29" s="49">
        <v>45106</v>
      </c>
      <c r="N29" s="63" t="s">
        <v>133</v>
      </c>
      <c r="O29" s="47" t="s">
        <v>55</v>
      </c>
    </row>
    <row r="30" spans="1:17" x14ac:dyDescent="0.35">
      <c r="H30" s="40"/>
      <c r="I30" s="31"/>
      <c r="J30" s="31">
        <v>269723.25</v>
      </c>
      <c r="K30" s="44"/>
      <c r="L30" s="40"/>
      <c r="M30" s="40"/>
    </row>
    <row r="31" spans="1:17" ht="30" x14ac:dyDescent="0.4">
      <c r="I31" s="34" t="s">
        <v>20</v>
      </c>
      <c r="J31" s="34">
        <f>SUM(J10:J29)</f>
        <v>60067.98</v>
      </c>
      <c r="K31" s="32"/>
    </row>
    <row r="32" spans="1:17" x14ac:dyDescent="0.35">
      <c r="H32" s="40"/>
      <c r="I32" s="31"/>
      <c r="J32" s="31">
        <v>24636.54</v>
      </c>
      <c r="K32" s="44"/>
      <c r="L32" s="40"/>
      <c r="M32" s="40"/>
    </row>
    <row r="33" spans="8:13" x14ac:dyDescent="0.35">
      <c r="H33" s="40"/>
      <c r="I33" s="31"/>
      <c r="J33" s="31">
        <v>16200</v>
      </c>
      <c r="K33" s="44"/>
      <c r="L33" s="40"/>
      <c r="M33" s="40"/>
    </row>
    <row r="34" spans="8:13" x14ac:dyDescent="0.35">
      <c r="H34" s="40"/>
      <c r="I34" s="31"/>
      <c r="J34" s="43">
        <v>13474.75</v>
      </c>
      <c r="K34" s="44"/>
      <c r="L34" s="40"/>
      <c r="M34" s="17"/>
    </row>
    <row r="35" spans="8:13" x14ac:dyDescent="0.35">
      <c r="H35" s="40"/>
      <c r="I35" s="31"/>
      <c r="J35" s="43">
        <v>10713.11</v>
      </c>
      <c r="K35" s="44"/>
      <c r="L35" s="40"/>
      <c r="M35" s="17"/>
    </row>
    <row r="36" spans="8:13" x14ac:dyDescent="0.35">
      <c r="H36" s="40"/>
      <c r="I36" s="39"/>
      <c r="J36" s="43">
        <v>8584.6200000000008</v>
      </c>
      <c r="K36" s="44"/>
      <c r="L36" s="40"/>
      <c r="M36" s="43">
        <f>1873432.85+124768.55</f>
        <v>1998201.4000000001</v>
      </c>
    </row>
    <row r="37" spans="8:13" x14ac:dyDescent="0.35">
      <c r="H37" s="40"/>
      <c r="I37" s="40"/>
      <c r="J37" s="43">
        <v>5012.63</v>
      </c>
      <c r="K37" s="44"/>
      <c r="L37" s="40"/>
      <c r="M37" s="17"/>
    </row>
    <row r="38" spans="8:13" x14ac:dyDescent="0.35">
      <c r="H38" s="40"/>
      <c r="I38" s="40"/>
      <c r="J38" s="43">
        <v>126265.08</v>
      </c>
      <c r="K38" s="44"/>
      <c r="L38" s="40"/>
      <c r="M38" s="45" t="e">
        <f>M36-J45</f>
        <v>#REF!</v>
      </c>
    </row>
    <row r="39" spans="8:13" x14ac:dyDescent="0.35">
      <c r="H39" s="40"/>
      <c r="I39" s="40"/>
      <c r="J39" s="43">
        <v>92795.55</v>
      </c>
      <c r="K39" s="44"/>
      <c r="L39" s="40"/>
      <c r="M39" s="17"/>
    </row>
    <row r="40" spans="8:13" x14ac:dyDescent="0.35">
      <c r="H40" s="40"/>
      <c r="I40" s="40"/>
      <c r="J40" s="43">
        <v>21943.94</v>
      </c>
      <c r="K40" s="44"/>
      <c r="L40" s="40"/>
      <c r="M40" s="17"/>
    </row>
    <row r="41" spans="8:13" x14ac:dyDescent="0.35">
      <c r="H41" s="40"/>
      <c r="I41" s="40"/>
      <c r="J41" s="43">
        <v>1097.19</v>
      </c>
      <c r="K41" s="44"/>
      <c r="L41" s="40"/>
      <c r="M41" s="17"/>
    </row>
    <row r="42" spans="8:13" x14ac:dyDescent="0.35">
      <c r="H42" s="40"/>
      <c r="I42" s="40"/>
      <c r="J42" s="17"/>
      <c r="K42" s="44"/>
      <c r="L42" s="40"/>
      <c r="M42" s="17"/>
    </row>
    <row r="43" spans="8:13" x14ac:dyDescent="0.35">
      <c r="H43" s="40"/>
      <c r="I43" s="40"/>
      <c r="J43" s="43">
        <f>SUM(J30:J41)</f>
        <v>650514.6399999999</v>
      </c>
      <c r="K43" s="44"/>
      <c r="L43" s="40"/>
      <c r="M43" s="17"/>
    </row>
    <row r="44" spans="8:13" x14ac:dyDescent="0.35">
      <c r="H44" s="40"/>
      <c r="I44" s="40"/>
      <c r="J44" s="17"/>
      <c r="K44" s="44"/>
      <c r="L44" s="40"/>
      <c r="M44" s="17"/>
    </row>
    <row r="45" spans="8:13" x14ac:dyDescent="0.35">
      <c r="H45" s="40"/>
      <c r="I45" s="40"/>
      <c r="J45" s="45" t="e">
        <f>#REF!+J43</f>
        <v>#REF!</v>
      </c>
      <c r="K45" s="44"/>
      <c r="L45" s="40"/>
      <c r="M45" s="17"/>
    </row>
    <row r="46" spans="8:13" x14ac:dyDescent="0.35">
      <c r="H46" s="40"/>
      <c r="I46" s="40"/>
      <c r="J46" s="41"/>
      <c r="K46" s="42"/>
      <c r="L46" s="40"/>
      <c r="M46" s="40"/>
    </row>
    <row r="47" spans="8:13" x14ac:dyDescent="0.35">
      <c r="H47" s="40"/>
      <c r="I47" s="40"/>
      <c r="J47" s="40"/>
      <c r="K47" s="42"/>
      <c r="L47" s="40"/>
      <c r="M47" s="40"/>
    </row>
    <row r="48" spans="8:13" x14ac:dyDescent="0.35">
      <c r="H48" s="40"/>
      <c r="I48" s="40"/>
      <c r="J48" s="40"/>
      <c r="K48" s="42"/>
      <c r="L48" s="40"/>
      <c r="M48" s="40"/>
    </row>
    <row r="49" spans="8:13" x14ac:dyDescent="0.35">
      <c r="H49" s="40"/>
      <c r="I49" s="40"/>
      <c r="J49" s="40"/>
      <c r="K49" s="42"/>
      <c r="L49" s="40"/>
      <c r="M49" s="40"/>
    </row>
    <row r="50" spans="8:13" x14ac:dyDescent="0.35">
      <c r="H50" s="40"/>
      <c r="I50" s="40"/>
      <c r="J50" s="40"/>
      <c r="K50" s="42"/>
      <c r="L50" s="40"/>
      <c r="M50" s="40"/>
    </row>
    <row r="51" spans="8:13" x14ac:dyDescent="0.35">
      <c r="H51" s="40"/>
      <c r="I51" s="40"/>
      <c r="J51" s="40"/>
      <c r="K51" s="42"/>
      <c r="L51" s="40"/>
      <c r="M51" s="40"/>
    </row>
    <row r="52" spans="8:13" x14ac:dyDescent="0.35">
      <c r="H52" s="40"/>
      <c r="I52" s="40"/>
      <c r="J52" s="40"/>
      <c r="K52" s="42"/>
      <c r="L52" s="40"/>
      <c r="M52" s="40"/>
    </row>
    <row r="53" spans="8:13" x14ac:dyDescent="0.35">
      <c r="H53" s="40"/>
      <c r="I53" s="40"/>
      <c r="J53" s="40"/>
      <c r="K53" s="42"/>
      <c r="L53" s="40"/>
      <c r="M53" s="40"/>
    </row>
    <row r="54" spans="8:13" x14ac:dyDescent="0.35">
      <c r="I54" s="33"/>
      <c r="J54" s="33"/>
      <c r="K54" s="32"/>
    </row>
    <row r="55" spans="8:13" x14ac:dyDescent="0.35">
      <c r="I55" s="33"/>
      <c r="J55" s="33"/>
      <c r="K55" s="32"/>
    </row>
    <row r="56" spans="8:13" x14ac:dyDescent="0.35">
      <c r="I56" s="33"/>
      <c r="J56" s="33"/>
      <c r="K56" s="32"/>
    </row>
    <row r="57" spans="8:13" x14ac:dyDescent="0.35">
      <c r="I57" s="33"/>
      <c r="J57" s="33"/>
      <c r="K57" s="32"/>
    </row>
    <row r="58" spans="8:13" x14ac:dyDescent="0.35">
      <c r="I58" s="33"/>
      <c r="J58" s="33"/>
      <c r="K58" s="32"/>
    </row>
    <row r="59" spans="8:13" x14ac:dyDescent="0.35">
      <c r="I59" s="33"/>
      <c r="J59" s="33"/>
      <c r="K59" s="32"/>
    </row>
    <row r="60" spans="8:13" x14ac:dyDescent="0.35">
      <c r="I60" s="33"/>
      <c r="J60" s="33"/>
      <c r="K60" s="32"/>
    </row>
  </sheetData>
  <autoFilter ref="A9:O31" xr:uid="{00000000-0009-0000-0000-000000000000}"/>
  <mergeCells count="7">
    <mergeCell ref="A7:O7"/>
    <mergeCell ref="A1:O1"/>
    <mergeCell ref="A2:O2"/>
    <mergeCell ref="A3:O3"/>
    <mergeCell ref="A5:O5"/>
    <mergeCell ref="A6:O6"/>
    <mergeCell ref="A4:O4"/>
  </mergeCells>
  <pageMargins left="0.70866141732283472" right="0.70866141732283472" top="0.87656250000000002" bottom="0.74803149606299213" header="0.31496062992125984" footer="0.31496062992125984"/>
  <pageSetup paperSize="9" scale="16" fitToHeight="0" orientation="landscape" r:id="rId1"/>
  <headerFooter>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B56"/>
  <sheetViews>
    <sheetView showGridLines="0" zoomScale="40" zoomScaleNormal="40" zoomScaleSheetLayoutView="20" zoomScalePageLayoutView="40" workbookViewId="0">
      <selection activeCell="E54" sqref="E54"/>
    </sheetView>
  </sheetViews>
  <sheetFormatPr defaultRowHeight="35.1" customHeight="1" x14ac:dyDescent="0.4"/>
  <cols>
    <col min="1" max="3" width="10.7109375" style="9" customWidth="1"/>
    <col min="4" max="6" width="14.7109375" style="9" customWidth="1"/>
    <col min="7" max="7" width="10.7109375" style="9" customWidth="1"/>
    <col min="8" max="8" width="12" style="9" customWidth="1"/>
    <col min="9" max="11" width="10.7109375" style="9" customWidth="1"/>
    <col min="12" max="12" width="15" style="9" customWidth="1"/>
    <col min="13" max="13" width="10.7109375" style="9" customWidth="1"/>
    <col min="14" max="14" width="31.140625" style="9" customWidth="1"/>
    <col min="15" max="16" width="14.7109375" style="9" customWidth="1"/>
    <col min="17" max="17" width="10.7109375" style="9" customWidth="1"/>
    <col min="18" max="18" width="12" style="9" customWidth="1"/>
    <col min="19" max="19" width="18" style="9" customWidth="1"/>
    <col min="20" max="23" width="10.7109375" style="9" customWidth="1"/>
    <col min="24" max="24" width="10.7109375" style="9" hidden="1" customWidth="1"/>
    <col min="25" max="25" width="10.7109375" style="16" hidden="1" customWidth="1"/>
    <col min="26" max="26" width="26.5703125" style="17" bestFit="1" customWidth="1"/>
    <col min="27" max="27" width="21.5703125" style="17" bestFit="1" customWidth="1"/>
    <col min="28" max="16384" width="9.140625" style="9"/>
  </cols>
  <sheetData>
    <row r="1" spans="1:28" ht="35.1" customHeight="1" x14ac:dyDescent="0.4">
      <c r="Z1" s="40"/>
      <c r="AA1" s="40"/>
    </row>
    <row r="2" spans="1:28" s="17" customFormat="1" ht="35.1" customHeight="1" x14ac:dyDescent="0.4">
      <c r="A2" s="9"/>
      <c r="B2" s="83" t="s">
        <v>17</v>
      </c>
      <c r="C2" s="83"/>
      <c r="D2" s="83"/>
      <c r="E2" s="83"/>
      <c r="F2" s="83"/>
      <c r="G2" s="83"/>
      <c r="H2" s="83"/>
      <c r="I2" s="83"/>
      <c r="J2" s="83"/>
      <c r="K2" s="83"/>
      <c r="L2" s="83"/>
      <c r="M2" s="83"/>
      <c r="N2" s="83"/>
      <c r="O2" s="83"/>
      <c r="P2" s="83"/>
      <c r="Q2" s="83"/>
      <c r="R2" s="83"/>
      <c r="S2" s="83"/>
      <c r="T2" s="83"/>
      <c r="U2" s="83"/>
      <c r="V2" s="83"/>
      <c r="W2" s="83"/>
      <c r="X2" s="83"/>
      <c r="Y2" s="16"/>
      <c r="Z2" s="35" t="s">
        <v>29</v>
      </c>
      <c r="AA2" s="36">
        <f>N19</f>
        <v>0.15</v>
      </c>
      <c r="AB2" s="18"/>
    </row>
    <row r="3" spans="1:28" s="17" customFormat="1" ht="35.1" customHeight="1" x14ac:dyDescent="0.4">
      <c r="A3" s="9"/>
      <c r="B3" s="73" t="s">
        <v>21</v>
      </c>
      <c r="C3" s="73"/>
      <c r="D3" s="73"/>
      <c r="E3" s="73"/>
      <c r="F3" s="73"/>
      <c r="G3" s="73"/>
      <c r="H3" s="73"/>
      <c r="I3" s="73"/>
      <c r="J3" s="73"/>
      <c r="K3" s="73"/>
      <c r="L3" s="73"/>
      <c r="M3" s="73"/>
      <c r="N3" s="73"/>
      <c r="O3" s="73"/>
      <c r="P3" s="73"/>
      <c r="Q3" s="73"/>
      <c r="R3" s="73"/>
      <c r="S3" s="73"/>
      <c r="T3" s="73"/>
      <c r="U3" s="73"/>
      <c r="V3" s="73"/>
      <c r="W3" s="73"/>
      <c r="X3" s="73"/>
      <c r="Y3" s="16"/>
      <c r="Z3" s="35" t="s">
        <v>14</v>
      </c>
      <c r="AA3" s="36">
        <f>N18</f>
        <v>0.6</v>
      </c>
      <c r="AB3" s="18"/>
    </row>
    <row r="4" spans="1:28" s="17" customFormat="1" ht="35.1" customHeight="1" x14ac:dyDescent="0.4">
      <c r="A4" s="9"/>
      <c r="B4" s="73" t="s">
        <v>59</v>
      </c>
      <c r="C4" s="73"/>
      <c r="D4" s="73"/>
      <c r="E4" s="73"/>
      <c r="F4" s="73"/>
      <c r="G4" s="73"/>
      <c r="H4" s="73"/>
      <c r="I4" s="73"/>
      <c r="J4" s="73"/>
      <c r="K4" s="73"/>
      <c r="L4" s="73"/>
      <c r="M4" s="73"/>
      <c r="N4" s="73"/>
      <c r="O4" s="73"/>
      <c r="P4" s="73"/>
      <c r="Q4" s="73"/>
      <c r="R4" s="73"/>
      <c r="S4" s="73"/>
      <c r="T4" s="73"/>
      <c r="U4" s="73"/>
      <c r="V4" s="73"/>
      <c r="W4" s="73"/>
      <c r="X4" s="73"/>
      <c r="Y4" s="16"/>
      <c r="Z4" s="35" t="s">
        <v>16</v>
      </c>
      <c r="AA4" s="36">
        <f>N23</f>
        <v>0</v>
      </c>
      <c r="AB4" s="18"/>
    </row>
    <row r="5" spans="1:28" s="17" customFormat="1" ht="35.1" customHeight="1" x14ac:dyDescent="0.4">
      <c r="A5" s="9"/>
      <c r="B5" s="73" t="s">
        <v>60</v>
      </c>
      <c r="C5" s="73"/>
      <c r="D5" s="73"/>
      <c r="E5" s="73"/>
      <c r="F5" s="73"/>
      <c r="G5" s="73"/>
      <c r="H5" s="73"/>
      <c r="I5" s="73"/>
      <c r="J5" s="73"/>
      <c r="K5" s="73"/>
      <c r="L5" s="73"/>
      <c r="M5" s="73"/>
      <c r="N5" s="73"/>
      <c r="O5" s="73"/>
      <c r="P5" s="73"/>
      <c r="Q5" s="73"/>
      <c r="R5" s="73"/>
      <c r="S5" s="73"/>
      <c r="T5" s="73"/>
      <c r="U5" s="73"/>
      <c r="V5" s="73"/>
      <c r="W5" s="73"/>
      <c r="X5" s="73"/>
      <c r="Y5" s="16"/>
      <c r="Z5" s="35" t="s">
        <v>34</v>
      </c>
      <c r="AA5" s="71">
        <f>N21</f>
        <v>0.25</v>
      </c>
      <c r="AB5" s="18"/>
    </row>
    <row r="6" spans="1:28" s="17" customFormat="1" ht="35.1" customHeight="1" x14ac:dyDescent="0.4">
      <c r="A6" s="9"/>
      <c r="B6" s="73" t="s">
        <v>61</v>
      </c>
      <c r="C6" s="73"/>
      <c r="D6" s="73"/>
      <c r="E6" s="73"/>
      <c r="F6" s="73"/>
      <c r="G6" s="73"/>
      <c r="H6" s="73"/>
      <c r="I6" s="73"/>
      <c r="J6" s="73"/>
      <c r="K6" s="73"/>
      <c r="L6" s="73"/>
      <c r="M6" s="73"/>
      <c r="N6" s="73"/>
      <c r="O6" s="73"/>
      <c r="P6" s="73"/>
      <c r="Q6" s="73"/>
      <c r="R6" s="73"/>
      <c r="S6" s="73"/>
      <c r="T6" s="73"/>
      <c r="U6" s="73"/>
      <c r="V6" s="73"/>
      <c r="W6" s="73"/>
      <c r="X6" s="73"/>
      <c r="Y6" s="16"/>
      <c r="Z6" s="40"/>
      <c r="AA6" s="40"/>
      <c r="AB6" s="9"/>
    </row>
    <row r="7" spans="1:28" s="17" customFormat="1" ht="9.9499999999999993" customHeight="1" x14ac:dyDescent="0.4">
      <c r="A7" s="9"/>
      <c r="B7" s="1"/>
      <c r="C7" s="1"/>
      <c r="D7" s="1"/>
      <c r="E7" s="1"/>
      <c r="F7" s="1"/>
      <c r="G7" s="1"/>
      <c r="H7" s="1"/>
      <c r="I7" s="1"/>
      <c r="J7" s="1"/>
      <c r="K7" s="1"/>
      <c r="L7" s="1"/>
      <c r="M7" s="1"/>
      <c r="N7" s="1"/>
      <c r="O7" s="1"/>
      <c r="P7" s="1"/>
      <c r="Q7" s="1"/>
      <c r="R7" s="1"/>
      <c r="S7" s="1"/>
      <c r="T7" s="1"/>
      <c r="U7" s="1"/>
      <c r="V7" s="1"/>
      <c r="W7" s="1"/>
      <c r="X7" s="1"/>
      <c r="Y7" s="16"/>
      <c r="Z7" s="40"/>
      <c r="AA7" s="40"/>
      <c r="AB7" s="9"/>
    </row>
    <row r="8" spans="1:28" s="17" customFormat="1" ht="9.9499999999999993" customHeight="1" x14ac:dyDescent="0.4">
      <c r="A8" s="9"/>
      <c r="B8" s="1"/>
      <c r="C8" s="1"/>
      <c r="D8" s="1"/>
      <c r="E8" s="1"/>
      <c r="F8" s="1"/>
      <c r="G8" s="1"/>
      <c r="H8" s="1"/>
      <c r="I8" s="1"/>
      <c r="J8" s="1"/>
      <c r="K8" s="1"/>
      <c r="L8" s="1"/>
      <c r="M8" s="1"/>
      <c r="N8" s="1"/>
      <c r="O8" s="1"/>
      <c r="P8" s="1"/>
      <c r="Q8" s="1"/>
      <c r="R8" s="1"/>
      <c r="S8" s="1"/>
      <c r="T8" s="1"/>
      <c r="U8" s="1"/>
      <c r="V8" s="1"/>
      <c r="W8" s="1"/>
      <c r="X8" s="1"/>
      <c r="Y8" s="16"/>
      <c r="Z8" s="40"/>
      <c r="AA8" s="40"/>
      <c r="AB8" s="9"/>
    </row>
    <row r="9" spans="1:28" s="17" customFormat="1" ht="9.9499999999999993" customHeight="1" x14ac:dyDescent="0.4">
      <c r="A9" s="9"/>
      <c r="B9" s="1"/>
      <c r="C9" s="1"/>
      <c r="D9" s="1"/>
      <c r="E9" s="1"/>
      <c r="F9" s="1"/>
      <c r="G9" s="1"/>
      <c r="H9" s="1"/>
      <c r="I9" s="1"/>
      <c r="J9" s="1"/>
      <c r="K9" s="1"/>
      <c r="L9" s="1"/>
      <c r="M9" s="1"/>
      <c r="N9" s="1"/>
      <c r="O9" s="1"/>
      <c r="P9" s="1"/>
      <c r="Q9" s="1"/>
      <c r="R9" s="1"/>
      <c r="S9" s="1"/>
      <c r="T9" s="1"/>
      <c r="U9" s="1"/>
      <c r="V9" s="1"/>
      <c r="W9" s="1"/>
      <c r="X9" s="1"/>
      <c r="Y9" s="16"/>
      <c r="Z9" s="40"/>
      <c r="AA9" s="40"/>
      <c r="AB9" s="9"/>
    </row>
    <row r="10" spans="1:28" s="17" customFormat="1" ht="9.9499999999999993" customHeight="1" x14ac:dyDescent="0.4">
      <c r="A10" s="9"/>
      <c r="B10" s="64"/>
      <c r="C10" s="64"/>
      <c r="D10" s="64"/>
      <c r="E10" s="64"/>
      <c r="F10" s="64"/>
      <c r="G10" s="64"/>
      <c r="H10" s="64"/>
      <c r="I10" s="64"/>
      <c r="J10" s="64"/>
      <c r="K10" s="64"/>
      <c r="L10" s="64"/>
      <c r="M10" s="64"/>
      <c r="N10" s="64"/>
      <c r="O10" s="64"/>
      <c r="P10" s="64"/>
      <c r="Q10" s="64"/>
      <c r="R10" s="64"/>
      <c r="S10" s="64"/>
      <c r="T10" s="64"/>
      <c r="U10" s="64"/>
      <c r="V10" s="64"/>
      <c r="W10" s="64"/>
      <c r="X10" s="1"/>
      <c r="Y10" s="16"/>
      <c r="Z10" s="40"/>
      <c r="AA10" s="40"/>
      <c r="AB10" s="9"/>
    </row>
    <row r="11" spans="1:28" s="17" customFormat="1" ht="35.1" customHeight="1" x14ac:dyDescent="0.4">
      <c r="A11" s="9"/>
      <c r="B11" s="82" t="s">
        <v>138</v>
      </c>
      <c r="C11" s="82"/>
      <c r="D11" s="82"/>
      <c r="E11" s="82"/>
      <c r="F11" s="82"/>
      <c r="G11" s="82"/>
      <c r="H11" s="82"/>
      <c r="I11" s="82"/>
      <c r="J11" s="82"/>
      <c r="K11" s="82"/>
      <c r="L11" s="82"/>
      <c r="M11" s="82"/>
      <c r="N11" s="82"/>
      <c r="O11" s="82"/>
      <c r="P11" s="82"/>
      <c r="Q11" s="82"/>
      <c r="R11" s="82"/>
      <c r="S11" s="82"/>
      <c r="T11" s="82"/>
      <c r="U11" s="82"/>
      <c r="V11" s="82"/>
      <c r="W11" s="82"/>
      <c r="X11" s="82"/>
      <c r="Y11" s="16"/>
      <c r="Z11" s="40"/>
      <c r="AA11" s="40"/>
      <c r="AB11" s="9"/>
    </row>
    <row r="12" spans="1:28" s="17" customFormat="1" ht="35.1" customHeight="1" x14ac:dyDescent="0.4">
      <c r="A12" s="9"/>
      <c r="B12" s="82"/>
      <c r="C12" s="82"/>
      <c r="D12" s="82"/>
      <c r="E12" s="82"/>
      <c r="F12" s="82"/>
      <c r="G12" s="82"/>
      <c r="H12" s="82"/>
      <c r="I12" s="82"/>
      <c r="J12" s="82"/>
      <c r="K12" s="82"/>
      <c r="L12" s="82"/>
      <c r="M12" s="82"/>
      <c r="N12" s="82"/>
      <c r="O12" s="82"/>
      <c r="P12" s="82"/>
      <c r="Q12" s="82"/>
      <c r="R12" s="82"/>
      <c r="S12" s="82"/>
      <c r="T12" s="82"/>
      <c r="U12" s="82"/>
      <c r="V12" s="82"/>
      <c r="W12" s="82"/>
      <c r="X12" s="82"/>
      <c r="Y12" s="16"/>
      <c r="Z12" s="40"/>
      <c r="AA12" s="40"/>
      <c r="AB12" s="9"/>
    </row>
    <row r="13" spans="1:28" s="17" customFormat="1" ht="9.9499999999999993" customHeight="1" x14ac:dyDescent="0.4">
      <c r="A13" s="9"/>
      <c r="B13" s="9"/>
      <c r="C13" s="9"/>
      <c r="D13" s="9"/>
      <c r="E13" s="9"/>
      <c r="F13" s="9"/>
      <c r="G13" s="9"/>
      <c r="H13" s="9"/>
      <c r="I13" s="9"/>
      <c r="J13" s="9"/>
      <c r="K13" s="9"/>
      <c r="L13" s="9"/>
      <c r="M13" s="9"/>
      <c r="N13" s="9"/>
      <c r="O13" s="9"/>
      <c r="P13" s="9"/>
      <c r="Q13" s="9"/>
      <c r="R13" s="9"/>
      <c r="S13" s="9"/>
      <c r="T13" s="9"/>
      <c r="U13" s="9"/>
      <c r="V13" s="9"/>
      <c r="W13" s="9"/>
      <c r="X13" s="9"/>
      <c r="Y13" s="16"/>
      <c r="AB13" s="9"/>
    </row>
    <row r="15" spans="1:28" s="17" customFormat="1" ht="35.1" customHeight="1" x14ac:dyDescent="0.4">
      <c r="A15" s="9"/>
      <c r="B15" s="9"/>
      <c r="C15" s="19" t="s">
        <v>22</v>
      </c>
      <c r="D15" s="20" t="s">
        <v>23</v>
      </c>
      <c r="E15" s="21"/>
      <c r="F15" s="21"/>
      <c r="G15" s="21"/>
      <c r="H15" s="21"/>
      <c r="I15" s="21"/>
      <c r="J15" s="21"/>
      <c r="K15" s="21"/>
      <c r="L15" s="21"/>
      <c r="M15" s="21"/>
      <c r="N15" s="21"/>
      <c r="O15" s="9"/>
      <c r="P15" s="9"/>
      <c r="Q15" s="9"/>
      <c r="R15" s="9"/>
      <c r="S15" s="9"/>
      <c r="T15" s="9"/>
      <c r="U15" s="9"/>
      <c r="Y15" s="16"/>
    </row>
    <row r="16" spans="1:28" s="17" customFormat="1" ht="35.1" customHeight="1" x14ac:dyDescent="0.4">
      <c r="A16" s="9"/>
      <c r="B16" s="9"/>
      <c r="C16" s="19"/>
      <c r="D16" s="22"/>
      <c r="E16" s="21"/>
      <c r="F16" s="21"/>
      <c r="G16" s="21"/>
      <c r="H16" s="21"/>
      <c r="I16" s="21"/>
      <c r="J16" s="21"/>
      <c r="K16" s="21"/>
      <c r="L16" s="21"/>
      <c r="M16" s="21"/>
      <c r="N16" s="21"/>
      <c r="O16" s="9"/>
      <c r="P16" s="9"/>
      <c r="Q16" s="9"/>
      <c r="R16" s="9"/>
      <c r="S16" s="9"/>
      <c r="T16" s="9"/>
      <c r="U16" s="9"/>
      <c r="V16" s="9"/>
      <c r="W16" s="9"/>
      <c r="X16" s="9"/>
      <c r="Y16" s="16"/>
    </row>
    <row r="17" spans="1:25" s="17" customFormat="1" ht="35.1" customHeight="1" x14ac:dyDescent="0.4">
      <c r="A17" s="9"/>
      <c r="B17" s="9"/>
      <c r="C17" s="21"/>
      <c r="D17" s="23" t="s">
        <v>0</v>
      </c>
      <c r="E17" s="79" t="s">
        <v>24</v>
      </c>
      <c r="F17" s="79"/>
      <c r="G17" s="79"/>
      <c r="H17" s="79"/>
      <c r="I17" s="79"/>
      <c r="J17" s="79"/>
      <c r="K17" s="79"/>
      <c r="L17" s="79"/>
      <c r="M17" s="79" t="s">
        <v>25</v>
      </c>
      <c r="N17" s="79"/>
      <c r="O17" s="9"/>
      <c r="P17" s="9"/>
      <c r="Q17" s="9"/>
      <c r="R17" s="9"/>
      <c r="S17" s="9"/>
      <c r="T17" s="9"/>
      <c r="U17" s="9"/>
      <c r="V17" s="9"/>
      <c r="W17" s="9"/>
      <c r="X17" s="9"/>
      <c r="Y17" s="16"/>
    </row>
    <row r="18" spans="1:25" s="17" customFormat="1" ht="35.1" customHeight="1" x14ac:dyDescent="0.4">
      <c r="A18" s="9"/>
      <c r="B18" s="9"/>
      <c r="C18" s="9"/>
      <c r="D18" s="37" t="s">
        <v>26</v>
      </c>
      <c r="E18" s="38" t="s">
        <v>14</v>
      </c>
      <c r="F18" s="38" t="s">
        <v>27</v>
      </c>
      <c r="G18" s="38"/>
      <c r="H18" s="38"/>
      <c r="I18" s="38"/>
      <c r="J18" s="38"/>
      <c r="K18" s="38"/>
      <c r="L18" s="38"/>
      <c r="M18" s="65">
        <f>COUNTIF('JUNHO 2023'!$C$8:$C$29,'RESULTS - GRAPHICS'!E18)</f>
        <v>12</v>
      </c>
      <c r="N18" s="66">
        <f>M18/$M$27</f>
        <v>0.6</v>
      </c>
      <c r="O18" s="9"/>
      <c r="P18" s="9"/>
      <c r="Q18" s="9"/>
      <c r="R18" s="9"/>
      <c r="S18" s="9"/>
      <c r="T18" s="9"/>
      <c r="U18" s="9"/>
      <c r="V18" s="9"/>
      <c r="W18" s="9"/>
      <c r="X18" s="9"/>
      <c r="Y18" s="16"/>
    </row>
    <row r="19" spans="1:25" s="17" customFormat="1" ht="35.1" customHeight="1" x14ac:dyDescent="0.4">
      <c r="A19" s="9"/>
      <c r="B19" s="9"/>
      <c r="C19" s="9"/>
      <c r="D19" s="37" t="s">
        <v>28</v>
      </c>
      <c r="E19" s="38" t="s">
        <v>29</v>
      </c>
      <c r="F19" s="38" t="s">
        <v>30</v>
      </c>
      <c r="G19" s="38"/>
      <c r="H19" s="38"/>
      <c r="I19" s="38"/>
      <c r="J19" s="38"/>
      <c r="K19" s="38"/>
      <c r="L19" s="38"/>
      <c r="M19" s="65">
        <f>COUNTIF('JUNHO 2023'!$C$8:$C$29,'RESULTS - GRAPHICS'!E19)</f>
        <v>3</v>
      </c>
      <c r="N19" s="66">
        <f>M19/$M$27</f>
        <v>0.15</v>
      </c>
      <c r="O19" s="9"/>
      <c r="P19" s="9"/>
      <c r="Q19" s="9"/>
      <c r="R19" s="9"/>
      <c r="S19" s="9"/>
      <c r="T19" s="9"/>
      <c r="U19" s="9"/>
      <c r="V19" s="9"/>
      <c r="W19" s="9"/>
      <c r="X19" s="9"/>
      <c r="Y19" s="16"/>
    </row>
    <row r="20" spans="1:25" s="17" customFormat="1" ht="34.5" customHeight="1" x14ac:dyDescent="0.4">
      <c r="A20" s="9"/>
      <c r="B20" s="9"/>
      <c r="C20" s="9"/>
      <c r="D20" s="37" t="s">
        <v>31</v>
      </c>
      <c r="E20" s="38" t="s">
        <v>15</v>
      </c>
      <c r="F20" s="38" t="s">
        <v>32</v>
      </c>
      <c r="G20" s="38"/>
      <c r="H20" s="38"/>
      <c r="I20" s="38"/>
      <c r="J20" s="38"/>
      <c r="K20" s="38"/>
      <c r="L20" s="38"/>
      <c r="M20" s="65">
        <f>COUNTIF('JUNHO 2023'!$C$8:$C$29,'RESULTS - GRAPHICS'!E20)</f>
        <v>0</v>
      </c>
      <c r="N20" s="66">
        <f>M20/$M$27</f>
        <v>0</v>
      </c>
      <c r="O20" s="9"/>
      <c r="P20" s="9"/>
      <c r="Q20" s="9"/>
      <c r="R20" s="9"/>
      <c r="S20" s="9"/>
      <c r="T20" s="9"/>
      <c r="U20" s="9"/>
      <c r="V20" s="9"/>
      <c r="W20" s="9"/>
      <c r="X20" s="9"/>
      <c r="Y20" s="16"/>
    </row>
    <row r="21" spans="1:25" s="17" customFormat="1" ht="35.1" customHeight="1" x14ac:dyDescent="0.4">
      <c r="A21" s="9"/>
      <c r="B21" s="9"/>
      <c r="C21" s="9"/>
      <c r="D21" s="37" t="s">
        <v>33</v>
      </c>
      <c r="E21" s="38" t="s">
        <v>34</v>
      </c>
      <c r="F21" s="38" t="s">
        <v>35</v>
      </c>
      <c r="G21" s="38"/>
      <c r="H21" s="38"/>
      <c r="I21" s="38"/>
      <c r="J21" s="38"/>
      <c r="K21" s="38"/>
      <c r="L21" s="38"/>
      <c r="M21" s="65">
        <f>COUNTIF('JUNHO 2023'!$C$8:$C$29,'RESULTS - GRAPHICS'!E21)</f>
        <v>5</v>
      </c>
      <c r="N21" s="66">
        <f>M21/$M$27</f>
        <v>0.25</v>
      </c>
      <c r="O21" s="9"/>
      <c r="P21" s="9"/>
      <c r="Q21" s="9"/>
      <c r="R21" s="9"/>
      <c r="S21" s="9"/>
      <c r="T21" s="9"/>
      <c r="U21" s="9"/>
      <c r="V21" s="9"/>
      <c r="W21" s="9"/>
      <c r="X21" s="9"/>
      <c r="Y21" s="16"/>
    </row>
    <row r="22" spans="1:25" ht="35.1" customHeight="1" x14ac:dyDescent="0.4">
      <c r="D22" s="37" t="s">
        <v>36</v>
      </c>
      <c r="E22" s="38" t="s">
        <v>13</v>
      </c>
      <c r="F22" s="38" t="s">
        <v>37</v>
      </c>
      <c r="G22" s="38"/>
      <c r="H22" s="38"/>
      <c r="I22" s="38"/>
      <c r="J22" s="38"/>
      <c r="K22" s="38"/>
      <c r="L22" s="38"/>
      <c r="M22" s="65">
        <f>COUNTIF('JUNHO 2023'!$C$8:$C$29,'RESULTS - GRAPHICS'!E22)</f>
        <v>0</v>
      </c>
      <c r="N22" s="66">
        <f t="shared" ref="N22:N26" si="0">M22/$M$27</f>
        <v>0</v>
      </c>
    </row>
    <row r="23" spans="1:25" ht="35.1" customHeight="1" x14ac:dyDescent="0.4">
      <c r="D23" s="37" t="s">
        <v>38</v>
      </c>
      <c r="E23" s="38" t="s">
        <v>16</v>
      </c>
      <c r="F23" s="38" t="s">
        <v>39</v>
      </c>
      <c r="G23" s="38"/>
      <c r="H23" s="38"/>
      <c r="I23" s="38"/>
      <c r="J23" s="38"/>
      <c r="K23" s="38"/>
      <c r="L23" s="38"/>
      <c r="M23" s="65">
        <f>COUNTIF('JUNHO 2023'!$C$8:$C$29,'RESULTS - GRAPHICS'!E23)</f>
        <v>0</v>
      </c>
      <c r="N23" s="66">
        <f t="shared" si="0"/>
        <v>0</v>
      </c>
    </row>
    <row r="24" spans="1:25" ht="34.5" customHeight="1" x14ac:dyDescent="0.4">
      <c r="D24" s="37" t="s">
        <v>40</v>
      </c>
      <c r="E24" s="38" t="s">
        <v>41</v>
      </c>
      <c r="F24" s="38" t="s">
        <v>42</v>
      </c>
      <c r="G24" s="38"/>
      <c r="H24" s="38"/>
      <c r="I24" s="38"/>
      <c r="J24" s="38"/>
      <c r="K24" s="38"/>
      <c r="L24" s="38"/>
      <c r="M24" s="65">
        <f>COUNTIF('JUNHO 2023'!$C$8:$C$29,'RESULTS - GRAPHICS'!E24)</f>
        <v>0</v>
      </c>
      <c r="N24" s="66">
        <f t="shared" si="0"/>
        <v>0</v>
      </c>
    </row>
    <row r="25" spans="1:25" ht="35.1" customHeight="1" x14ac:dyDescent="0.4">
      <c r="D25" s="37" t="s">
        <v>43</v>
      </c>
      <c r="E25" s="38" t="s">
        <v>44</v>
      </c>
      <c r="F25" s="38" t="s">
        <v>45</v>
      </c>
      <c r="G25" s="38"/>
      <c r="H25" s="38"/>
      <c r="I25" s="38"/>
      <c r="J25" s="38"/>
      <c r="K25" s="38"/>
      <c r="L25" s="38"/>
      <c r="M25" s="65">
        <f>COUNTIF('JUNHO 2023'!$C$8:$C$29,'RESULTS - GRAPHICS'!E25)</f>
        <v>0</v>
      </c>
      <c r="N25" s="66">
        <f t="shared" si="0"/>
        <v>0</v>
      </c>
    </row>
    <row r="26" spans="1:25" ht="35.1" customHeight="1" x14ac:dyDescent="0.4">
      <c r="D26" s="67" t="s">
        <v>46</v>
      </c>
      <c r="E26" s="68" t="s">
        <v>12</v>
      </c>
      <c r="F26" s="68" t="s">
        <v>47</v>
      </c>
      <c r="G26" s="68"/>
      <c r="H26" s="68"/>
      <c r="I26" s="68"/>
      <c r="J26" s="68"/>
      <c r="K26" s="68"/>
      <c r="L26" s="68"/>
      <c r="M26" s="69">
        <f>COUNTIF('JUNHO 2023'!$C$8:$C$29,'RESULTS - GRAPHICS'!E26)</f>
        <v>0</v>
      </c>
      <c r="N26" s="70">
        <f t="shared" si="0"/>
        <v>0</v>
      </c>
    </row>
    <row r="27" spans="1:25" ht="34.5" customHeight="1" x14ac:dyDescent="0.4">
      <c r="D27" s="80" t="s">
        <v>20</v>
      </c>
      <c r="E27" s="80"/>
      <c r="F27" s="80"/>
      <c r="G27" s="80"/>
      <c r="H27" s="80"/>
      <c r="I27" s="80"/>
      <c r="J27" s="80"/>
      <c r="K27" s="80"/>
      <c r="L27" s="80"/>
      <c r="M27" s="24">
        <f>SUM(M18:M26)</f>
        <v>20</v>
      </c>
      <c r="N27" s="25">
        <f>SUM(N18:N26)</f>
        <v>1</v>
      </c>
    </row>
    <row r="28" spans="1:25" ht="35.1" customHeight="1" x14ac:dyDescent="0.4">
      <c r="D28" s="26"/>
    </row>
    <row r="30" spans="1:25" ht="35.1" customHeight="1" x14ac:dyDescent="0.4">
      <c r="C30" s="19" t="s">
        <v>22</v>
      </c>
      <c r="D30" s="20" t="s">
        <v>48</v>
      </c>
    </row>
    <row r="32" spans="1:25" ht="35.1" customHeight="1" x14ac:dyDescent="0.4">
      <c r="D32" s="27" t="s">
        <v>0</v>
      </c>
      <c r="E32" s="81" t="s">
        <v>49</v>
      </c>
      <c r="F32" s="81"/>
      <c r="G32" s="81"/>
      <c r="H32" s="81"/>
      <c r="I32" s="81"/>
      <c r="J32" s="81"/>
      <c r="K32" s="81"/>
      <c r="L32" s="81"/>
      <c r="M32" s="81"/>
      <c r="N32" s="81"/>
      <c r="O32" s="81"/>
      <c r="P32" s="81"/>
      <c r="Q32" s="81"/>
      <c r="R32" s="81" t="s">
        <v>50</v>
      </c>
      <c r="S32" s="81"/>
    </row>
    <row r="33" spans="3:19" ht="35.1" customHeight="1" x14ac:dyDescent="0.4">
      <c r="D33" s="37" t="s">
        <v>26</v>
      </c>
      <c r="E33" s="2" t="s">
        <v>109</v>
      </c>
      <c r="F33" s="2"/>
      <c r="G33" s="2"/>
      <c r="H33" s="2"/>
      <c r="I33" s="2"/>
      <c r="J33" s="2"/>
      <c r="K33" s="2"/>
      <c r="L33" s="2"/>
      <c r="M33" s="2"/>
      <c r="N33" s="2"/>
      <c r="O33" s="2"/>
      <c r="P33" s="2"/>
      <c r="R33" s="78">
        <f ca="1">SUMIF('JUNHO 2023'!$K$9:$L$29,'RESULTS - GRAPHICS'!E33,'JUNHO 2023'!$L$9:$L$29)</f>
        <v>10814.4</v>
      </c>
      <c r="S33" s="78"/>
    </row>
    <row r="34" spans="3:19" ht="35.1" customHeight="1" x14ac:dyDescent="0.4">
      <c r="D34" s="37" t="s">
        <v>28</v>
      </c>
      <c r="E34" s="2" t="s">
        <v>53</v>
      </c>
      <c r="F34" s="2"/>
      <c r="G34" s="2"/>
      <c r="H34" s="2"/>
      <c r="I34" s="2"/>
      <c r="J34" s="2"/>
      <c r="K34" s="2"/>
      <c r="L34" s="2"/>
      <c r="M34" s="2"/>
      <c r="N34" s="2"/>
      <c r="O34" s="2"/>
      <c r="P34" s="2"/>
      <c r="R34" s="78">
        <f ca="1">SUMIF('JUNHO 2023'!$K$9:$L$29,'RESULTS - GRAPHICS'!E34,'JUNHO 2023'!$L$9:$L$29)</f>
        <v>0</v>
      </c>
      <c r="S34" s="78"/>
    </row>
    <row r="35" spans="3:19" ht="35.1" customHeight="1" x14ac:dyDescent="0.4">
      <c r="D35" s="37" t="s">
        <v>31</v>
      </c>
      <c r="E35" s="2" t="s">
        <v>56</v>
      </c>
      <c r="F35" s="2"/>
      <c r="G35" s="2"/>
      <c r="H35" s="2"/>
      <c r="I35" s="2"/>
      <c r="J35" s="2"/>
      <c r="K35" s="2"/>
      <c r="L35" s="2"/>
      <c r="M35" s="2"/>
      <c r="N35" s="2"/>
      <c r="O35" s="2"/>
      <c r="P35" s="2"/>
      <c r="R35" s="78">
        <f ca="1">SUMIF('JUNHO 2023'!$K$9:$L$29,'RESULTS - GRAPHICS'!E35,'JUNHO 2023'!$L$9:$L$29)</f>
        <v>0</v>
      </c>
      <c r="S35" s="78"/>
    </row>
    <row r="36" spans="3:19" ht="35.1" customHeight="1" x14ac:dyDescent="0.4">
      <c r="D36" s="37" t="s">
        <v>33</v>
      </c>
      <c r="E36" s="2" t="s">
        <v>91</v>
      </c>
      <c r="F36" s="2"/>
      <c r="G36" s="2"/>
      <c r="H36" s="2"/>
      <c r="I36" s="2"/>
      <c r="J36" s="2"/>
      <c r="K36" s="2"/>
      <c r="L36" s="2"/>
      <c r="M36" s="2"/>
      <c r="N36" s="2"/>
      <c r="O36" s="2"/>
      <c r="P36" s="2"/>
      <c r="R36" s="78">
        <f ca="1">SUMIF('JUNHO 2023'!$K$9:$L$29,'RESULTS - GRAPHICS'!E36,'JUNHO 2023'!$L$9:$L$29)</f>
        <v>2390.7799999999997</v>
      </c>
      <c r="S36" s="78"/>
    </row>
    <row r="37" spans="3:19" ht="35.1" customHeight="1" x14ac:dyDescent="0.4">
      <c r="D37" s="37" t="s">
        <v>36</v>
      </c>
      <c r="E37" s="2" t="s">
        <v>64</v>
      </c>
      <c r="F37" s="2"/>
      <c r="G37" s="2"/>
      <c r="H37" s="2"/>
      <c r="I37" s="2"/>
      <c r="J37" s="2"/>
      <c r="K37" s="2"/>
      <c r="L37" s="2"/>
      <c r="M37" s="2"/>
      <c r="N37" s="2"/>
      <c r="O37" s="2"/>
      <c r="P37" s="2"/>
      <c r="R37" s="78">
        <f ca="1">SUMIF('JUNHO 2023'!$K$9:$L$29,'RESULTS - GRAPHICS'!E37,'JUNHO 2023'!$L$9:$L$29)</f>
        <v>0</v>
      </c>
      <c r="S37" s="78"/>
    </row>
    <row r="38" spans="3:19" ht="35.1" customHeight="1" x14ac:dyDescent="0.4">
      <c r="D38" s="37" t="s">
        <v>38</v>
      </c>
      <c r="E38" s="2" t="s">
        <v>67</v>
      </c>
      <c r="F38" s="2"/>
      <c r="G38" s="2"/>
      <c r="H38" s="2"/>
      <c r="I38" s="2"/>
      <c r="J38" s="2"/>
      <c r="K38" s="2"/>
      <c r="L38" s="2"/>
      <c r="M38" s="2"/>
      <c r="N38" s="2"/>
      <c r="O38" s="2"/>
      <c r="P38" s="2"/>
      <c r="R38" s="78">
        <f ca="1">SUMIF('JUNHO 2023'!$K$9:$L$29,'RESULTS - GRAPHICS'!E38,'JUNHO 2023'!$L$9:$L$29)</f>
        <v>0</v>
      </c>
      <c r="S38" s="78"/>
    </row>
    <row r="39" spans="3:19" ht="35.1" customHeight="1" x14ac:dyDescent="0.4">
      <c r="D39" s="37" t="s">
        <v>40</v>
      </c>
      <c r="E39" s="2" t="s">
        <v>63</v>
      </c>
      <c r="F39" s="2"/>
      <c r="G39" s="2"/>
      <c r="H39" s="2"/>
      <c r="I39" s="2"/>
      <c r="J39" s="2"/>
      <c r="K39" s="2"/>
      <c r="L39" s="2"/>
      <c r="M39" s="2"/>
      <c r="N39" s="2"/>
      <c r="O39" s="2"/>
      <c r="P39" s="2"/>
      <c r="R39" s="78">
        <f ca="1">SUMIF('JUNHO 2023'!$K$9:$L$29,'RESULTS - GRAPHICS'!E39,'JUNHO 2023'!$L$9:$L$29)</f>
        <v>0</v>
      </c>
      <c r="S39" s="78"/>
    </row>
    <row r="40" spans="3:19" ht="35.1" customHeight="1" x14ac:dyDescent="0.4">
      <c r="D40" s="37" t="s">
        <v>143</v>
      </c>
      <c r="E40" s="2" t="s">
        <v>62</v>
      </c>
      <c r="F40" s="2"/>
      <c r="G40" s="2"/>
      <c r="H40" s="2"/>
      <c r="I40" s="2"/>
      <c r="J40" s="2"/>
      <c r="K40" s="2"/>
      <c r="L40" s="2"/>
      <c r="M40" s="2"/>
      <c r="N40" s="2"/>
      <c r="O40" s="2"/>
      <c r="P40" s="2"/>
      <c r="R40" s="78">
        <f ca="1">SUMIF('JUNHO 2023'!$K$9:$L$29,'RESULTS - GRAPHICS'!E40,'JUNHO 2023'!$L$9:$L$29)</f>
        <v>8256</v>
      </c>
      <c r="S40" s="78"/>
    </row>
    <row r="41" spans="3:19" ht="35.1" customHeight="1" x14ac:dyDescent="0.4">
      <c r="D41" s="37" t="s">
        <v>43</v>
      </c>
      <c r="E41" s="2" t="s">
        <v>65</v>
      </c>
      <c r="F41" s="2"/>
      <c r="G41" s="2"/>
      <c r="H41" s="2"/>
      <c r="I41" s="2"/>
      <c r="J41" s="2"/>
      <c r="K41" s="2"/>
      <c r="L41" s="2"/>
      <c r="M41" s="2"/>
      <c r="N41" s="2"/>
      <c r="O41" s="2"/>
      <c r="P41" s="2"/>
      <c r="R41" s="78">
        <f ca="1">SUMIF('JUNHO 2023'!$K$9:$L$29,'RESULTS - GRAPHICS'!E41,'JUNHO 2023'!$L$9:$L$29)</f>
        <v>16863.900000000001</v>
      </c>
      <c r="S41" s="78"/>
    </row>
    <row r="42" spans="3:19" ht="35.1" customHeight="1" x14ac:dyDescent="0.4">
      <c r="D42" s="37" t="s">
        <v>142</v>
      </c>
      <c r="E42" s="2" t="s">
        <v>131</v>
      </c>
      <c r="F42" s="2"/>
      <c r="G42" s="2"/>
      <c r="H42" s="2"/>
      <c r="I42" s="2"/>
      <c r="J42" s="2"/>
      <c r="K42" s="2"/>
      <c r="L42" s="2"/>
      <c r="M42" s="2"/>
      <c r="N42" s="2"/>
      <c r="O42" s="2"/>
      <c r="P42" s="2"/>
      <c r="R42" s="78">
        <f ca="1">SUMIF('JUNHO 2023'!$K$9:$L$29,'RESULTS - GRAPHICS'!E42,'JUNHO 2023'!$L$9:$L$29)</f>
        <v>5000</v>
      </c>
      <c r="S42" s="78"/>
    </row>
    <row r="43" spans="3:19" ht="35.1" customHeight="1" x14ac:dyDescent="0.4">
      <c r="D43" s="37" t="s">
        <v>141</v>
      </c>
      <c r="E43" s="2" t="s">
        <v>123</v>
      </c>
      <c r="F43" s="2"/>
      <c r="G43" s="2"/>
      <c r="H43" s="2"/>
      <c r="I43" s="2"/>
      <c r="J43" s="2"/>
      <c r="K43" s="2"/>
      <c r="L43" s="2"/>
      <c r="M43" s="2"/>
      <c r="N43" s="2"/>
      <c r="O43" s="2"/>
      <c r="P43" s="2"/>
      <c r="R43" s="78">
        <f ca="1">SUMIF('JUNHO 2023'!$K$9:$L$29,'RESULTS - GRAPHICS'!E43,'JUNHO 2023'!$L$9:$L$29)</f>
        <v>1390</v>
      </c>
      <c r="S43" s="78"/>
    </row>
    <row r="44" spans="3:19" ht="35.1" customHeight="1" x14ac:dyDescent="0.4">
      <c r="D44" s="37" t="s">
        <v>140</v>
      </c>
      <c r="E44" s="2" t="s">
        <v>117</v>
      </c>
      <c r="F44" s="2"/>
      <c r="G44" s="2"/>
      <c r="H44" s="2"/>
      <c r="I44" s="2"/>
      <c r="J44" s="2"/>
      <c r="K44" s="2"/>
      <c r="L44" s="2"/>
      <c r="M44" s="2"/>
      <c r="N44" s="2"/>
      <c r="O44" s="2"/>
      <c r="P44" s="2"/>
      <c r="R44" s="78">
        <f ca="1">SUMIF('JUNHO 2023'!$K$9:$L$29,'RESULTS - GRAPHICS'!E44,'JUNHO 2023'!$L$9:$L$29)</f>
        <v>14155</v>
      </c>
      <c r="S44" s="78"/>
    </row>
    <row r="45" spans="3:19" ht="35.1" customHeight="1" x14ac:dyDescent="0.4">
      <c r="D45" s="37" t="s">
        <v>46</v>
      </c>
      <c r="E45" s="2" t="s">
        <v>139</v>
      </c>
      <c r="F45" s="2"/>
      <c r="G45" s="2"/>
      <c r="H45" s="2"/>
      <c r="I45" s="2"/>
      <c r="J45" s="2"/>
      <c r="K45" s="2"/>
      <c r="L45" s="2"/>
      <c r="M45" s="2"/>
      <c r="N45" s="2"/>
      <c r="O45" s="2"/>
      <c r="P45" s="2"/>
      <c r="R45" s="78">
        <f ca="1">SUMIF('JUNHO 2023'!$K$9:$L$29,'RESULTS - GRAPHICS'!E45,'JUNHO 2023'!$L$9:$L$29)</f>
        <v>1197.9000000000001</v>
      </c>
      <c r="S45" s="78"/>
    </row>
    <row r="46" spans="3:19" ht="34.5" customHeight="1" x14ac:dyDescent="0.4">
      <c r="C46" s="28"/>
      <c r="D46" s="75" t="s">
        <v>51</v>
      </c>
      <c r="E46" s="75"/>
      <c r="F46" s="75"/>
      <c r="G46" s="75"/>
      <c r="H46" s="75"/>
      <c r="I46" s="75"/>
      <c r="J46" s="75"/>
      <c r="K46" s="75"/>
      <c r="L46" s="75"/>
      <c r="M46" s="75"/>
      <c r="N46" s="75"/>
      <c r="O46" s="75"/>
      <c r="P46" s="75"/>
      <c r="Q46" s="76">
        <f ca="1">SUM(R33:S45)</f>
        <v>60067.98</v>
      </c>
      <c r="R46" s="76"/>
      <c r="S46" s="76"/>
    </row>
    <row r="48" spans="3:19" ht="34.5" customHeight="1" x14ac:dyDescent="0.4"/>
    <row r="49" spans="9:25" ht="25.5" x14ac:dyDescent="0.35">
      <c r="Y49" s="9"/>
    </row>
    <row r="50" spans="9:25" ht="26.25" x14ac:dyDescent="0.4">
      <c r="L50" s="74"/>
      <c r="M50" s="74"/>
      <c r="N50" s="74"/>
      <c r="O50" s="74"/>
      <c r="P50" s="74"/>
      <c r="Y50" s="9"/>
    </row>
    <row r="51" spans="9:25" ht="26.25" x14ac:dyDescent="0.4">
      <c r="L51" s="74"/>
      <c r="M51" s="74"/>
      <c r="N51" s="74"/>
      <c r="O51" s="74"/>
      <c r="P51" s="74"/>
      <c r="Y51" s="9"/>
    </row>
    <row r="52" spans="9:25" ht="26.25" x14ac:dyDescent="0.4">
      <c r="L52" s="29"/>
      <c r="M52" s="29"/>
      <c r="N52" s="29"/>
      <c r="O52" s="29"/>
      <c r="P52" s="15"/>
      <c r="Y52" s="9"/>
    </row>
    <row r="53" spans="9:25" ht="25.5" x14ac:dyDescent="0.35">
      <c r="I53" s="30"/>
      <c r="L53" s="77"/>
      <c r="M53" s="77"/>
      <c r="N53" s="77"/>
      <c r="O53" s="77"/>
      <c r="P53" s="77"/>
      <c r="Y53" s="9"/>
    </row>
    <row r="54" spans="9:25" ht="26.25" x14ac:dyDescent="0.4">
      <c r="L54" s="30"/>
      <c r="M54" s="30"/>
      <c r="N54" s="30"/>
      <c r="O54" s="30"/>
      <c r="P54" s="15"/>
      <c r="Y54" s="9"/>
    </row>
    <row r="55" spans="9:25" ht="26.25" x14ac:dyDescent="0.4">
      <c r="L55" s="74"/>
      <c r="M55" s="74"/>
      <c r="N55" s="74"/>
      <c r="O55" s="74"/>
      <c r="P55" s="74"/>
      <c r="Y55" s="9"/>
    </row>
    <row r="56" spans="9:25" ht="26.25" x14ac:dyDescent="0.4">
      <c r="L56" s="29"/>
      <c r="M56" s="29"/>
      <c r="N56" s="29"/>
      <c r="O56" s="29"/>
      <c r="P56" s="29"/>
      <c r="Y56" s="9"/>
    </row>
  </sheetData>
  <autoFilter ref="D17:N27" xr:uid="{00000000-0009-0000-0000-000001000000}">
    <filterColumn colId="1" showButton="0"/>
    <filterColumn colId="2" showButton="0"/>
    <filterColumn colId="3" showButton="0"/>
    <filterColumn colId="4" showButton="0"/>
    <filterColumn colId="5" showButton="0"/>
    <filterColumn colId="6" showButton="0"/>
    <filterColumn colId="7" showButton="0"/>
    <filterColumn colId="9" showButton="0"/>
  </autoFilter>
  <mergeCells count="30">
    <mergeCell ref="B5:X5"/>
    <mergeCell ref="B6:X6"/>
    <mergeCell ref="B11:X12"/>
    <mergeCell ref="B2:X2"/>
    <mergeCell ref="B3:X3"/>
    <mergeCell ref="B4:X4"/>
    <mergeCell ref="E17:L17"/>
    <mergeCell ref="M17:N17"/>
    <mergeCell ref="D27:L27"/>
    <mergeCell ref="E32:Q32"/>
    <mergeCell ref="R32:S32"/>
    <mergeCell ref="R45:S45"/>
    <mergeCell ref="R40:S40"/>
    <mergeCell ref="R41:S41"/>
    <mergeCell ref="R35:S35"/>
    <mergeCell ref="R37:S37"/>
    <mergeCell ref="R36:S36"/>
    <mergeCell ref="R33:S33"/>
    <mergeCell ref="R44:S44"/>
    <mergeCell ref="R43:S43"/>
    <mergeCell ref="R42:S42"/>
    <mergeCell ref="R39:S39"/>
    <mergeCell ref="R34:S34"/>
    <mergeCell ref="R38:S38"/>
    <mergeCell ref="L55:P55"/>
    <mergeCell ref="D46:P46"/>
    <mergeCell ref="Q46:S46"/>
    <mergeCell ref="L50:P50"/>
    <mergeCell ref="L51:P51"/>
    <mergeCell ref="L53:P53"/>
  </mergeCells>
  <phoneticPr fontId="6" type="noConversion"/>
  <pageMargins left="0.511811024" right="0.511811024" top="0.78740157499999996" bottom="0.78740157499999996" header="0.31496062000000002" footer="0.31496062000000002"/>
  <pageSetup paperSize="9" scale="30" fitToHeight="0" orientation="portrait" r:id="rId1"/>
  <headerFooter>
    <oddHeader>&amp;C&amp;G</oddHeader>
    <oddFooter xml:space="preserve">&amp;C&amp;G&amp;R&amp;"Arial,Normal"&amp;12
</oddFooter>
  </headerFooter>
  <ignoredErrors>
    <ignoredError sqref="D18"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JUNHO 2023</vt:lpstr>
      <vt:lpstr>RESULTS - GRAPHICS</vt:lpstr>
      <vt:lpstr>'RESULTS - GRAPHICS'!Area_de_impressao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Kethellen Geissler Solano</dc:creator>
  <cp:lastModifiedBy>Rogerio Nogueira de Camargos</cp:lastModifiedBy>
  <cp:lastPrinted>2023-07-20T14:46:24Z</cp:lastPrinted>
  <dcterms:created xsi:type="dcterms:W3CDTF">2023-02-08T19:59:13Z</dcterms:created>
  <dcterms:modified xsi:type="dcterms:W3CDTF">2023-07-20T14:57:08Z</dcterms:modified>
</cp:coreProperties>
</file>