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A:\2. SERVIÇO CONTABILIDADE\PORTAL DA TRANSPARÊNCIA\RECEITA E DESPESA - 2023\08 - AGOSTO 2023 - PROCESSO\"/>
    </mc:Choice>
  </mc:AlternateContent>
  <xr:revisionPtr revIDLastSave="0" documentId="13_ncr:1_{7BA80FF0-71D6-4AB9-9016-F1AEA42AA32F}" xr6:coauthVersionLast="47" xr6:coauthVersionMax="47" xr10:uidLastSave="{00000000-0000-0000-0000-000000000000}"/>
  <bookViews>
    <workbookView xWindow="-120" yWindow="-120" windowWidth="29040" windowHeight="15840" activeTab="1" xr2:uid="{00000000-000D-0000-FFFF-FFFF00000000}"/>
  </bookViews>
  <sheets>
    <sheet name="AGOSTO 2023" sheetId="4" r:id="rId1"/>
    <sheet name="RESULTS - GRAPHICS" sheetId="3" r:id="rId2"/>
  </sheets>
  <definedNames>
    <definedName name="_xlnm._FilterDatabase" localSheetId="0" hidden="1">'AGOSTO 2023'!$A$9:$O$59</definedName>
    <definedName name="_xlnm._FilterDatabase" localSheetId="1" hidden="1">'RESULTS - GRAPHICS'!$D$17:$N$27</definedName>
    <definedName name="_xlnm.Print_Area" localSheetId="1">'RESULTS - GRAPHICS'!$A$1:$Y$73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3" l="1"/>
  <c r="M18" i="3"/>
  <c r="M21" i="3" l="1"/>
  <c r="M20" i="3"/>
  <c r="M26" i="3" l="1"/>
  <c r="M25" i="3"/>
  <c r="M24" i="3"/>
  <c r="M23" i="3"/>
  <c r="M19" i="3"/>
  <c r="J56" i="4" l="1"/>
  <c r="L56" i="4" s="1"/>
  <c r="J55" i="4"/>
  <c r="L55" i="4" s="1"/>
  <c r="J54" i="4"/>
  <c r="L54" i="4" s="1"/>
  <c r="J53" i="4"/>
  <c r="L53" i="4" s="1"/>
  <c r="J52" i="4"/>
  <c r="L52" i="4" s="1"/>
  <c r="J51" i="4"/>
  <c r="L51" i="4" s="1"/>
  <c r="J50" i="4"/>
  <c r="L50" i="4" s="1"/>
  <c r="J49" i="4"/>
  <c r="L49" i="4" s="1"/>
  <c r="J48" i="4"/>
  <c r="L48" i="4" s="1"/>
  <c r="J47" i="4"/>
  <c r="L47" i="4" s="1"/>
  <c r="J46" i="4"/>
  <c r="L46" i="4" s="1"/>
  <c r="J45" i="4"/>
  <c r="L45" i="4" s="1"/>
  <c r="J44" i="4"/>
  <c r="L44" i="4" s="1"/>
  <c r="J43" i="4"/>
  <c r="L43" i="4" s="1"/>
  <c r="J42" i="4"/>
  <c r="L42" i="4" s="1"/>
  <c r="J41" i="4"/>
  <c r="L41" i="4" s="1"/>
  <c r="J57" i="4"/>
  <c r="L57" i="4" s="1"/>
  <c r="J40" i="4"/>
  <c r="L40" i="4" s="1"/>
  <c r="J39" i="4"/>
  <c r="L39" i="4" s="1"/>
  <c r="J38" i="4"/>
  <c r="L38" i="4" s="1"/>
  <c r="J37" i="4"/>
  <c r="L37" i="4" s="1"/>
  <c r="J36" i="4"/>
  <c r="L36" i="4" s="1"/>
  <c r="J35" i="4"/>
  <c r="L35" i="4" s="1"/>
  <c r="J34" i="4"/>
  <c r="L34" i="4" s="1"/>
  <c r="J33" i="4"/>
  <c r="L33" i="4" s="1"/>
  <c r="J32" i="4"/>
  <c r="L32" i="4" s="1"/>
  <c r="J31" i="4"/>
  <c r="L31" i="4" s="1"/>
  <c r="J30" i="4"/>
  <c r="L30" i="4" s="1"/>
  <c r="J29" i="4"/>
  <c r="L29" i="4" s="1"/>
  <c r="J28" i="4"/>
  <c r="L28" i="4" s="1"/>
  <c r="J27" i="4"/>
  <c r="L27" i="4" s="1"/>
  <c r="J26" i="4"/>
  <c r="L26" i="4" s="1"/>
  <c r="J25" i="4"/>
  <c r="L25" i="4" s="1"/>
  <c r="J24" i="4"/>
  <c r="L24" i="4" s="1"/>
  <c r="J23" i="4"/>
  <c r="L23" i="4" s="1"/>
  <c r="J22" i="4"/>
  <c r="L22" i="4" s="1"/>
  <c r="J21" i="4"/>
  <c r="L21" i="4" s="1"/>
  <c r="J20" i="4"/>
  <c r="L20" i="4" s="1"/>
  <c r="J19" i="4"/>
  <c r="L19" i="4" s="1"/>
  <c r="J18" i="4"/>
  <c r="L18" i="4" s="1"/>
  <c r="J17" i="4"/>
  <c r="L17" i="4" s="1"/>
  <c r="J16" i="4"/>
  <c r="L16" i="4" s="1"/>
  <c r="J15" i="4"/>
  <c r="L15" i="4" s="1"/>
  <c r="M27" i="3" l="1"/>
  <c r="N18" i="3" s="1"/>
  <c r="N22" i="3" l="1"/>
  <c r="AA6" i="3" s="1"/>
  <c r="N26" i="3"/>
  <c r="N19" i="3"/>
  <c r="AA2" i="3" s="1"/>
  <c r="N23" i="3"/>
  <c r="AA4" i="3" s="1"/>
  <c r="N20" i="3"/>
  <c r="N24" i="3"/>
  <c r="N21" i="3"/>
  <c r="AA5" i="3" s="1"/>
  <c r="N25" i="3"/>
  <c r="AA3" i="3"/>
  <c r="J14" i="4"/>
  <c r="L14" i="4" s="1"/>
  <c r="J13" i="4"/>
  <c r="L13" i="4" s="1"/>
  <c r="L11" i="4" l="1"/>
  <c r="L12" i="4"/>
  <c r="J59" i="4" l="1"/>
  <c r="J71" i="4" s="1"/>
  <c r="J73" i="4" s="1"/>
  <c r="L10" i="4"/>
  <c r="A12" i="4"/>
  <c r="A11" i="4"/>
  <c r="M64" i="4"/>
  <c r="A10" i="4"/>
  <c r="R46" i="3" l="1"/>
  <c r="R40" i="3"/>
  <c r="R36" i="3"/>
  <c r="R38" i="3"/>
  <c r="R37" i="3"/>
  <c r="R41" i="3"/>
  <c r="R34" i="3"/>
  <c r="R33" i="3"/>
  <c r="R39" i="3"/>
  <c r="R35" i="3"/>
  <c r="R45" i="3"/>
  <c r="R47" i="3"/>
  <c r="R48" i="3"/>
  <c r="R49" i="3"/>
  <c r="R44" i="3"/>
  <c r="R43" i="3"/>
  <c r="R42" i="3"/>
  <c r="M66" i="4"/>
  <c r="Q50" i="3" l="1"/>
  <c r="N27" i="3"/>
</calcChain>
</file>

<file path=xl/sharedStrings.xml><?xml version="1.0" encoding="utf-8"?>
<sst xmlns="http://schemas.openxmlformats.org/spreadsheetml/2006/main" count="539" uniqueCount="190">
  <si>
    <t>ITEM</t>
  </si>
  <si>
    <t>PROCESSO</t>
  </si>
  <si>
    <t>MODALIDADE DE COMPRA</t>
  </si>
  <si>
    <t>Nº- PE/CEL INEX/RDL</t>
  </si>
  <si>
    <t>DESCRIÇÃO/SERVIÇO/CONSUMO (ID)</t>
  </si>
  <si>
    <t>FORNECEDOR</t>
  </si>
  <si>
    <t>VALOR UNITÁRIO</t>
  </si>
  <si>
    <t>VALOR TOTAL</t>
  </si>
  <si>
    <t>NATUREZA DESPESA</t>
  </si>
  <si>
    <t>DATA EMPENHO</t>
  </si>
  <si>
    <t>Nº NOTA DE EMPENHO</t>
  </si>
  <si>
    <t>FONTE DE RECURSO</t>
  </si>
  <si>
    <t>RDL</t>
  </si>
  <si>
    <t>INEX</t>
  </si>
  <si>
    <t>ATA</t>
  </si>
  <si>
    <t>CEL</t>
  </si>
  <si>
    <t>PE</t>
  </si>
  <si>
    <t>FUNDAÇÃO HOSPITALAR DE DERMATOLOGIA TROPICAL E VENEREOLOGIA "ALFREDO DA MATTA"</t>
  </si>
  <si>
    <t>QTDE.</t>
  </si>
  <si>
    <t>DEMONSTRATIVO DE AQUISIÇÕES / CONTRATOS - EXERCÍCIO 2023</t>
  </si>
  <si>
    <t>TOTAL</t>
  </si>
  <si>
    <t>DIRETORIA ADMINISTRATIVA FINANCEIRA - DAF</t>
  </si>
  <si>
    <t>¨</t>
  </si>
  <si>
    <t>DEMONSTRATIVO DE EMPENHOS POR MODALIDADE</t>
  </si>
  <si>
    <t>DESCRIÇÃO DE MODALIDADES DE AQUISIÇÃO</t>
  </si>
  <si>
    <t>QUANTITATIVO</t>
  </si>
  <si>
    <t>01</t>
  </si>
  <si>
    <t>ATA DO SISTEMA DE REGISTRO DE PREÇO</t>
  </si>
  <si>
    <t>02</t>
  </si>
  <si>
    <t>CAE</t>
  </si>
  <si>
    <t>COMPRA DE ATA EXTERNA</t>
  </si>
  <si>
    <t>03</t>
  </si>
  <si>
    <t>COMPRA ELETRÔNICA</t>
  </si>
  <si>
    <t>04</t>
  </si>
  <si>
    <t>DLE</t>
  </si>
  <si>
    <t>DISPENSA DE LICITAÇÃO ELETRÔNICA</t>
  </si>
  <si>
    <t>05</t>
  </si>
  <si>
    <t>INEXIGIBILIDADE DE LICITAÇÃO</t>
  </si>
  <si>
    <t>06</t>
  </si>
  <si>
    <t>PREGÃO ELETRÔNICO</t>
  </si>
  <si>
    <t>07</t>
  </si>
  <si>
    <t>PP</t>
  </si>
  <si>
    <t>PREGÃO PRESENCIAL</t>
  </si>
  <si>
    <t>08</t>
  </si>
  <si>
    <t>RCD</t>
  </si>
  <si>
    <t>REGISTRO DE COMPRA DIRETA</t>
  </si>
  <si>
    <t>09</t>
  </si>
  <si>
    <t>REGISTRO DE DISPENSA DE LICITAÇÃO</t>
  </si>
  <si>
    <t>REGISTRO DE EMPENHOS POR NATUREZA DE DESPESA</t>
  </si>
  <si>
    <t>NATUREZA DE DESPESA</t>
  </si>
  <si>
    <t>QUATITATIVO</t>
  </si>
  <si>
    <t>VALOR TOTAL DE EMPENHOS POR NATUREZA DE DESPESA (AQUISIÇÕES E CONTRATOS)</t>
  </si>
  <si>
    <t>1.500.100.0.0000.0000 - Recursos não Vinculados de Impostos</t>
  </si>
  <si>
    <t>33903009 - Material Farmacológico</t>
  </si>
  <si>
    <t>CONT.SE</t>
  </si>
  <si>
    <t>33903011 - Material Químico</t>
  </si>
  <si>
    <t>DIRETORIA ADMINISTRATIVA E FINANCEIRA - DAF</t>
  </si>
  <si>
    <t>DEPARTAMENTO DE PLANEJAMENTO, ORÇAMENTO E FINANÇAS - DEPLANOF</t>
  </si>
  <si>
    <t>GERÊNCIA DE ORÇAMENTO, FINANÇAS E CONTABILIDADE - GEOFIC</t>
  </si>
  <si>
    <t>SUBGERÊNCIA DE ORÇAMENTO - SUBORC</t>
  </si>
  <si>
    <t>33903035 - Material Laboratorial</t>
  </si>
  <si>
    <t>33903022 - Material De Limpeza E Produto De Higienizacao</t>
  </si>
  <si>
    <t>33903017 - Material De Processamento De Dados</t>
  </si>
  <si>
    <t>33903036 - Material Hospitalar</t>
  </si>
  <si>
    <t>33903021 - Material De Copa E Cozinha</t>
  </si>
  <si>
    <t>33903016 - Material de Expediente</t>
  </si>
  <si>
    <t>33903007 - Gêneros de Alimentação</t>
  </si>
  <si>
    <t xml:space="preserve">33904016 - Locação de Software </t>
  </si>
  <si>
    <t>33903963 - Servicos Graficos</t>
  </si>
  <si>
    <t>33903703 - Vigilância Ostensiva</t>
  </si>
  <si>
    <t>44905208 - Aparelhos, Equipamentos, Utensílios Médicoodontológico,Laboratorial e Hospitalar</t>
  </si>
  <si>
    <t>10</t>
  </si>
  <si>
    <t>11</t>
  </si>
  <si>
    <t>12</t>
  </si>
  <si>
    <t>13</t>
  </si>
  <si>
    <t>33903043 - Material Para Reabilitacao Profissional</t>
  </si>
  <si>
    <t>14</t>
  </si>
  <si>
    <t>01.02.017303.000919/2023-84</t>
  </si>
  <si>
    <t xml:space="preserve">INEX </t>
  </si>
  <si>
    <t>INEX  Nº 003/2023</t>
  </si>
  <si>
    <t>(ID-98640) SERVIÇO DE ESTÁGIO REMUNERADO Descrição: Contratação de Pessoa Jurídica especializada em manutenção de programas de estágio remunerado de Nível Superior e Nível Médio, com TAXA DE ADMINISTRAÇÃO FIXA, conforme Edital de Credenciamento MARCA: serviço</t>
  </si>
  <si>
    <t>UNIVERSIDADE PATATIVA DO ASSARE</t>
  </si>
  <si>
    <t>(ID-98634) SERVIÇO DE ESTÁGIO REMUNERADO Descrição: Contratação de Pessoa Jurídica especializada em oferta de serviços de programas de estágio remunerado de Nível Médio jornada de 4(quatro) horas, conforme Edital de Credenciamento MARCA: serviço</t>
  </si>
  <si>
    <t>33903915 - Contratos para Agenciamento de Estagiários</t>
  </si>
  <si>
    <t>2023NE0000359</t>
  </si>
  <si>
    <t>01.02.017303.000896/2023-08</t>
  </si>
  <si>
    <t>CAE Nº  004/2023  PE Nº  0091/2022</t>
  </si>
  <si>
    <t>(ID-142173) CAMISA, Material: meia malha 100% algodão; Gramatura: 160g/m²; Malha fio 30.1; Gola redonda; Manga curta; Bordado no peito esquerdo e na manga direita; Tamanhos: PP, P, M, G, GG e EG e EXG; Personalização e cor: a serem definidas pelo órgão solicitante.  MARCA: CCR DE OLIVEIRA</t>
  </si>
  <si>
    <t>33903023 - Uniforme, Tecidos E Aviamentos</t>
  </si>
  <si>
    <t>2023NE0000361</t>
  </si>
  <si>
    <t>1.600.231.0.0000.0000 - Transferências Fundo a Fundo de Recursos do SUS Provenientes do Governo Federal - Bloco de Manutenção das Ações e Serviços Públicos de Saúde</t>
  </si>
  <si>
    <t>C C R DE OLIVEIRA  EPP</t>
  </si>
  <si>
    <t xml:space="preserve">(ID-98636) SERVIÇO DE ESTÁGIO REMUNERADO Descrição: Contratação de Pessoa Jurídica especializada em oferta de serviços de programas de estágio remunerado de Nível Superior jornada de 6(seis) horas, conforme Edital de Credenciamento MARCA: serviço	</t>
  </si>
  <si>
    <t xml:space="preserve"> (ID-98642) SERVIÇO DE ESTÁGIO REMUNERADO Descrição: : Contratação de Pessoa Jurídica especializada em oferta de programas de estágio remunerado de Nível Superior e/ou Nível Médio, com concessão de VALE TRANSPORTE, conforme Edital de Credenciamento MARCA: serviço</t>
  </si>
  <si>
    <t xml:space="preserve">01.02.017303.000886/2023-72	</t>
  </si>
  <si>
    <t>(ID-34899) COLAGENASE, Forma Farmacêutica: pomada, Concentração: 0,6 U/g, Forma De Apresentação: bisnaga 30 g MARCA: CRISTÁLIA</t>
  </si>
  <si>
    <t>DECARES COMERCIO LTDA</t>
  </si>
  <si>
    <t>2023NE0000363</t>
  </si>
  <si>
    <t>1.500.121.0.0000.0000 - Recursos não Vinculados de Impostos - FPE</t>
  </si>
  <si>
    <t>ATA Nº 0043/2023-2      PE Nº 1286/2022</t>
  </si>
  <si>
    <t>01.02.017303.000974/2023-74</t>
  </si>
  <si>
    <t>(ID-83839) PAPEL HIGIÊNICO, Material: 100% fibra celulósica virgem, Cor: branca, Apresentação: rolo com folha simples, alta qualidade e gofrada, Dimensões: 10 cm x 300 m MARCA: jaks</t>
  </si>
  <si>
    <t>ATA Nº 0139/2023-7      PE Nº 0046/2023.</t>
  </si>
  <si>
    <t>V M ALUGUEIS DE IMOVEIS PROPRIOS LTDA - ME</t>
  </si>
  <si>
    <t>2023NE0000402</t>
  </si>
  <si>
    <t>01.02.017303.000901/2023-82</t>
  </si>
  <si>
    <t>ATA Nº 0071/2023-3      PE Nº 0027/2023.</t>
  </si>
  <si>
    <t>(ID-109538) TUBO A VÁCUO, Aplicação: Uso laboratorial, Tamanho Capacidade: 16x100mm, aspiração de 10 ml, Características Adicionais: Tubo para coleta de sangue a vácuo plástico P.E.T., incolor, estéril, com ativador de coágulo jateado na parede interna do tubo. Tubo não siliconizado, rolha de borracha convencional, siliconizada com tampa plástica protetora na cor VERMELHA. Esterilizado a radiação gama. Tubos etiquetados, contendo: n.º de lote, prazo de validade e n.º de catalogo. Registro do Ministério da Saúde e volume de aspiração MARCA: FIRSTLAB</t>
  </si>
  <si>
    <t>2023NE0000403</t>
  </si>
  <si>
    <t>MEDICNORTE LTDA</t>
  </si>
  <si>
    <t>01.02.017303.000498/2023-91</t>
  </si>
  <si>
    <t>DLE Nº 006/2023.</t>
  </si>
  <si>
    <t xml:space="preserve"> (ID-4786) LIMA, Material: aço, Formato: chata, Comprimento: 12 pol, Aplicação: amolar ferramentas agrícolas , Tipo: bastarda MARCA: Mtx.</t>
  </si>
  <si>
    <t>JUVENAL DA SILVA 40334520282</t>
  </si>
  <si>
    <t>33903024 - Material Para Manutencao De Bens Imoveis</t>
  </si>
  <si>
    <t>2023NE0000404</t>
  </si>
  <si>
    <t>(ID-132449) MANTA, Tipo: Asfáltica; Apresentação: Manta Auto Adesiva Aluminizada; Espessura: 3mm; Largura: 30cm: Unidade de Fornecimento: rolo com 10 metros. MARCA: VedaTudo.</t>
  </si>
  <si>
    <t xml:space="preserve"> (ID-135841) DISCO LIXADEIRA, Disco de Desbaste para Ferro; Tamanho do grão: 24; Diâmetro externo: 180mm / 7¿; Espessura: 6,4mm / 1/4¿; Diâmetro interno: 22,23mm / 7/8¿. MARCA:Heavy Duty</t>
  </si>
  <si>
    <t xml:space="preserve"> (ID-136746) PINCEL (TRINCHA), Tipo: simples; Cerdas: sintéticas na cor branca; Cabo: plástico; Tamanho: 3 pol. .INFORMAÇÕES ADICIONAIS: CONFORME TERMO DE REFERÊNCIA Nº038/2023. MARCA: Atlas.</t>
  </si>
  <si>
    <t>(ID-1492) PARAFUSO FIXAÇÃO TELHA, Material: metal, Aplicação: telha canalete 90, Comprimento: 150 mm, Bitola: 8 mm, Características Adicionais: acompanhada de arruela metálica arruela de PVC e porca metálica, reta .MARCA: HD</t>
  </si>
  <si>
    <t>(ID-107487) MOLA HIDRÁULICA, Aplicação: uso em portas internas ou externas; Tipo: aérea; Velocidade de fechamento ajustável; Força de Fechamento: F3; Braço desacoplável e ajustável; Peso máximo da porta entre 40 a 65kg. MARCA: Nove.</t>
  </si>
  <si>
    <t>(ID-127404) PARAFUSO AUTO-ATARRACHANTE CABEÇA CHATA, Material: aço; Diâmetro: 4,0mm; Comprimento: 45mm; Acabamento: bicromatizado e fenda Philips.MARCA: HD.</t>
  </si>
  <si>
    <t>(ID-141831) DILUENTE (SOLVENTE), Composição: base de hidrocarbonetos aromáticos; Cor: incolor; Unidade de Fornecimento: galão com 5L. MARCA: Maxi Tech.</t>
  </si>
  <si>
    <t>(ID-1150) FECHADURA, Material: metal, Aplicação: porta interna, Características Adicionais: com cilindro ,maçaneta simples .INFORMAÇÕES ADICIONAIS: CONFORME TERMO DE REFERÊNCIA Nº 038/2023 .MARCA: Soprano.</t>
  </si>
  <si>
    <t>(ID-131396) PARAFUSO CHIPBOARD, Material: Zincado; Bicromatizado; Cabeça Chata; Fenda Philips; 4.0x16mm .INFORMAÇÕES ADICIONAIS: CONFORME TERMO DE REFERÊNCIA Nº 038/2023. MARCA: Fixar.</t>
  </si>
  <si>
    <t>(ID-136743) PINCEL (TRINCHA), Tipo: simples; Cerdas: sintéticas na cor grisalha; Cabo: plástico; Tamanho: 2 pol. .INFORMAÇÕES ADICIONAIS: CONFORME TERMO DE REFERÊNCIA Nº038/2023.MARCA: Atlas</t>
  </si>
  <si>
    <t xml:space="preserve"> (ID-101936) FERROLHO PARA JANELA, Descrição: Liso, 3 polegadas, Material: Alumínio, Diâmetro: 75mm, com parafusos.MARCA: CRO.</t>
  </si>
  <si>
    <t>(ID-139154)-PARAFUSO CHIPBOARD, Material: Zincado; Bicromatizado; Cabeça Chata; Fenda Philips; 3,5x12mm. .INFORMAÇÕES ADICIONAIS: CONFORME TERMO DE REFERÊNCIA Nº 038/2023..MARCA: Abraplac.</t>
  </si>
  <si>
    <t>(ID-141807) ROLO PINTURA, Material Rolo: lã de carneiro; Material Cabo: plástico; Comprimento: 9cm. MARCA: Atlas.</t>
  </si>
  <si>
    <t xml:space="preserve"> (ID-2275) LIXA PARA MATERIAIS FERROSOS, Material: carbureto de silício, Aplicação: material ferroso, Referência Grão: nº 80, Dimensões: 275 x 225 mm, Características Adicionais: costado de tecido. MARCA: Alkar.</t>
  </si>
  <si>
    <t xml:space="preserve"> (ID-105402) ABRAÇADEIRA, Material: Nylon, Tamanho: 10 X 500 mm (+ ou - 10%). .INFORMAÇÕES ADICIONAIS: CONFORME TERMO DE REFERÊNCIA 038/2023.MARCA: Aulik.</t>
  </si>
  <si>
    <t xml:space="preserve"> (ID-135255) ROLO PINTURA, Material Rolo: 100% espuma; Material: cabo plástico; Comprimento: 23cm. .INFORMAÇÕES ADICIONAIS: CONFORME TERMO DE REFERÊNCIA Nº038/2023. MARCA: Atlas.</t>
  </si>
  <si>
    <t>(ID-136741) PINCEL (TRINCHA), Tipo: simples; Cerdas: naturais na cor branca; Cabo: plástico; Tamanho: 1 pol. .INFORMAÇÕES ADICIONAIS: CONFORME TERMO DE REFERÊNCIA Nº038/2023. MARCA: Atlas.</t>
  </si>
  <si>
    <t xml:space="preserve"> (ID-141748) VERNIZ PARA MADEIRA, Tipo: marítimo; Composição: base solvente; Cor: incolor; Acabamento: brilhante; Unidade de Fornecimento: galão com 3,60L .MARCA: Sparlack.</t>
  </si>
  <si>
    <t>(ID-1347) PARAFUSO VASO SANITÁRIO, Material: aço galvanizado, Características Adicionais: com porca , arruela e bucha de nylon S-10 . MARCA: Toralf.</t>
  </si>
  <si>
    <t xml:space="preserve"> (ID-2253) LIXA PARA PAREDE, Referência Grão: nº 100, Dimensões: 23 x 28 cm. MARCA: 3M.</t>
  </si>
  <si>
    <t>(ID-91132) LUVA DE PROTEÇÃO, Aplicação: Para proteção das mãos., Características Adicionais: Luva de segurança de malha tricotada em fios de algodão em peça única. Costura com acabamento em overloque, anatômica, confeccionada com 04 fios, com palma pigmentada, desenho em latex nitrílico . MARCA: Volk.</t>
  </si>
  <si>
    <t>(ID-141809) ROLO PINTURA, Material Rolo: lã de carneiro; Material Cabo: plástico; Comprimento: 5cm. .INFORMAÇÕES ADICIONAIS: CONFORME TERMO DE REFERÊNCIA Nº038/2023. MARCA: Atlas.</t>
  </si>
  <si>
    <t>(ID-100335) DESEMPENADEIRA, Material: estrutura em aço; Cabo de madeira com formato anatômico; Tipo: dentada (8x8mm); Dimensões aproximadas: 27 x 12cm .MARCA: Cortag.</t>
  </si>
  <si>
    <t>(ID-127394) PARAFUSO AUTO-ATARRACHANTE CABEÇA CHATA, Material: aço fosfatizado; Diâmetro: 3,5mm; Comprimento: 25mm; Acabamento: ponta agulha.MARCA: Jomarca.</t>
  </si>
  <si>
    <t>(ID-139147) PARAFUSO CHIPBOARD, Material: Zincado; Bicromatizado; Cabeça Chata; Fenda Philips; 4,0x22mm. MARCA: Ciser.</t>
  </si>
  <si>
    <t>(ID-2276) LIXA PARA MATERIAIS FERROSOS, Material: carbureto de silício, Aplicação: material ferroso, Referência Grão: nº 100, Dimensões: 275 x 225 mm . MARCA: Alkar.</t>
  </si>
  <si>
    <t>(ID-2931) FITA SINALIZAÇÃO ZEBRADA, Material: PVC resitente, Cor: preta e amarela, Largura: 7,5 a 10 cm, Unidade de Fornecimento: rolo de 200 metros . MARCA: Plastcor.</t>
  </si>
  <si>
    <t>(ID-82484) DOBRADIÇA, Material: metal cromado, Dimensões: 4 pol, Aplicação: porta de vai e vem.  MARCA: FCR.</t>
  </si>
  <si>
    <t>(ID-118957) DOBRADIÇA, Aplicação: perfil / divisória; Material: Dimensões (AxLxE): 76 x 67 x 1,90mm.  MARCA: Lockwell.</t>
  </si>
  <si>
    <t>(ID-141803) ROLO PINTURA, Material Rolo: lã de carneiro; Material Cabo: plástico; Comprimento: 23cm. MARCA: Atlas.</t>
  </si>
  <si>
    <t xml:space="preserve">01.02.017303.000713/2023-54	</t>
  </si>
  <si>
    <t>ATA Nº º 0086/2023-1  PE Nº 006/2022</t>
  </si>
  <si>
    <t>(ID-122513) ÁCIDOS GRAXOS ESSENCIAIS, Aplicação: Prevenção e tratamento de feridas; Loção oleosa à base de ácidos graxos, lípídeos e vitaminas, no mínimo A e E; Forma de apresentação: embalagem com 200ml (ou duas embalagens de 100ml). MARCA: NUTRIEX</t>
  </si>
  <si>
    <t>2023NE0000405</t>
  </si>
  <si>
    <t>ARAUJO COMERCIO DE PRODUTOS HOSPITALARES LTDA</t>
  </si>
  <si>
    <t>01.02.017303.000465/2023-41</t>
  </si>
  <si>
    <t>DLE Nº 009/2023.</t>
  </si>
  <si>
    <t>(ID-124470) PORTA PAPEL HIGIÊNICO, Material: aço inox AISI 430; Espessura: 0,8mm; Acabamento: scotch brite; Compatibilidade: rolo de até 500m; Acompanha: kit de instalação e chaves.MARCA: MARCA: Lorenmetais.</t>
  </si>
  <si>
    <t>2023NE0000406</t>
  </si>
  <si>
    <t>2023NE0000407</t>
  </si>
  <si>
    <t>FIGUEIREDO FARMA COMERCIO DE PRODUTOS HOSPITALARES LTDA</t>
  </si>
  <si>
    <t xml:space="preserve">01.02.017303.001102/2023-23	</t>
  </si>
  <si>
    <t>ATA Nº 0141/2023-2    PE Nº 0086/2023</t>
  </si>
  <si>
    <t>(ID-114085) LÂMINAS PARA MICROSCOPIA, Material: vidro; Dimensões: 26mm x 76mm, Espessura: 1,0mm a 1,2mm; Modelo: com extremidade Fosca, lapidada; Unidade de Fornecimento: caixa com 50 unidades. MARCA: PRECISION</t>
  </si>
  <si>
    <t>ATA Nº 0079/2023-5  PE Nº 1099/2022</t>
  </si>
  <si>
    <t xml:space="preserve"> (ID-117696) ABAIXADOR DE LÍNGUA, Material: madeira; Formato: arredondado sem rebarbas, superfícies e bordas devidamente acabadas; Tamanho: 14x1,4cm; Forma De Apresentação: embalagem com 100 unidades. MARCA: THEOTO S/A</t>
  </si>
  <si>
    <t>ELVIS ROBERTO MATOS DE SOUZA</t>
  </si>
  <si>
    <t>2023NE0000412</t>
  </si>
  <si>
    <t>ATA Nº 0090/2023-3  PE Nº 0093/2023</t>
  </si>
  <si>
    <t>V R P DE OLIVEIRA COMERCIO E REPRESENTACAO DE EQUIPAMENTO MEDICO-HOSPITALAR LTDA</t>
  </si>
  <si>
    <t>2023NE0000413</t>
  </si>
  <si>
    <t>(ID-114689) PUNCH DESCARTÁVEL , Tamanho/Capacidade: diâmetro 2,0mm; Aplicação: uso em biópsia dermatológica; Estéril; Embalagem individual. MARCA: ASTRA</t>
  </si>
  <si>
    <t>ATA Nº 0090/2023-1  PE Nº 0093/2023</t>
  </si>
  <si>
    <t>(ID-114692) PUNCH DESCARTÁVEL , Tamanho/Capacidade: diâmetro 3,0mm; Aplicação: uso em biópsia dermatológica; Estéril; Embalagem individual. MARCA: KAI</t>
  </si>
  <si>
    <t xml:space="preserve">BIOQUALY COMERCIO DE PROD HOSPITALARES LTDA </t>
  </si>
  <si>
    <t>2023NE0000414</t>
  </si>
  <si>
    <t>01.02.017303.000886/2023-72</t>
  </si>
  <si>
    <t>ATA Nº 0082/2023-3  PE Nº 0749/2022</t>
  </si>
  <si>
    <t xml:space="preserve">DISTRIBUIDORA MODERNA LTDA                        </t>
  </si>
  <si>
    <t>2023NE0000415</t>
  </si>
  <si>
    <t>(ID-122692) CURATIVO, Descrição: Curativo primário não aderente, estéril, absorvente, não oclusivo, composto por fibras poliabsorventes, formadas por núcleo acrílico envolto por polímeros de Poliacrilato de Amônia, com carboximetilcelulose, partículas lipofílicas e sais de Prata; Dimensões: 10 x 10cm. MARCA: LM FARMA/ URGO</t>
  </si>
  <si>
    <t>P H COMERCIO DE PRODUTOS MEDICOS E HOSPITALARES EIRELI</t>
  </si>
  <si>
    <t>ATA Nº 0314/2022-3  PE Nº 0820/2022</t>
  </si>
  <si>
    <t>2023NE0000416</t>
  </si>
  <si>
    <t>(ID-115775) FIO DE SUTURA POLIGLACTINA, Aplicação: Aparelho Digestivo; Tamanho: 70cm; Diâmetro: 4-0; Agulha: 26mm, 1/2 Círculo Cilíndrica. MARCA: Point Suture</t>
  </si>
  <si>
    <t>SALDANHA RODRIGUES LTDA</t>
  </si>
  <si>
    <t>ATA Nº 0327/2022-1  PE Nº 1048/2022</t>
  </si>
  <si>
    <t xml:space="preserve"> (ID-114605) SERINGA DESCARTÁVEL, Capacidade: 10ml; Bico: Luer lock; Estéril; Apirogênica; Graduação nítida permanente; Corpo em polipropileno; Pistão em borracha (isento de látex) e siliconizado; Sem agulha; Embalagem individual. MARCA: SR</t>
  </si>
  <si>
    <t>2023NE0000417</t>
  </si>
  <si>
    <t>DEMONSTRATIVO DE EMPENHOS: AQUISIÇÕES E CONTRATOS - AGOSTO 2023</t>
  </si>
  <si>
    <t>15</t>
  </si>
  <si>
    <t>16</t>
  </si>
  <si>
    <t>17</t>
  </si>
  <si>
    <t>REFERÊNCIA: AGOSTO/2023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</si>
</sst>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43" formatCode="_-* #,##0.00_-;\-* #,##0.00_-;_-* &quot;-&quot;??_-;_-@_-"/>
    <numFmt numFmtId="164" formatCode="&quot;R$&quot;\ #,##0.00"/>
    <numFmt numFmtId="165" formatCode="_(* #,##0.00_);_(* \(#,##0.00\);_(* &quot;-&quot;??_);_(@_)"/>
    <numFmt numFmtId="166" formatCode="_(&quot;R$&quot;* #,##0.00_);_(&quot;R$&quot;* \(#,##0.00\);_(&quot;R$&quot;* &quot;-&quot;??_);_(@_)"/>
    <numFmt numFmtId="167" formatCode="00"/>
    <numFmt numFmtId="168" formatCode="_-* ##,#00_-;\-* #,##0_-;_-* &quot;-&quot;_-;_-@_-"/>
    <numFmt numFmtId="169" formatCode="_-&quot;R$&quot;\ * #,##0.0000_-;\-&quot;R$&quot;\ * #,##0.0000_-;_-&quot;R$&quot;\ * &quot;-&quot;??_-;_-@_-"/>
    <numFmt numFmtId="170" formatCode="_-* #,##0.0000_-;\-* #,##0.0000_-;_-* &quot;-&quot;??_-;_-@_-"/>
    <numFmt numFmtId="171" formatCode="0.0%"/>
  </numFmts>
  <fonts count="18" x14ac:knownFonts="1">
    <font>
      <sz val="11"/>
      <color theme="1"/>
      <name val="Calibri"/>
      <family val="2"/>
      <scheme val="minor"/>
    </font>
    <font>
      <sz val="11"/>
      <color theme="1"/>
      <name val="Calibri"/>
      <family val="2"/>
      <scheme val="minor"/>
    </font>
    <font>
      <b/>
      <sz val="20"/>
      <color theme="1"/>
      <name val="Arial"/>
      <family val="2"/>
    </font>
    <font>
      <sz val="20"/>
      <color theme="1"/>
      <name val="Arial"/>
      <family val="2"/>
    </font>
    <font>
      <b/>
      <sz val="20"/>
      <name val="Arial"/>
      <family val="2"/>
    </font>
    <font>
      <sz val="20"/>
      <name val="Arial"/>
      <family val="2"/>
    </font>
    <font>
      <sz val="8"/>
      <name val="Calibri"/>
      <family val="2"/>
      <scheme val="minor"/>
    </font>
    <font>
      <sz val="20"/>
      <color theme="1"/>
      <name val="Calibri"/>
      <family val="2"/>
      <scheme val="minor"/>
    </font>
    <font>
      <sz val="20"/>
      <color theme="0"/>
      <name val="Arial"/>
      <family val="2"/>
    </font>
    <font>
      <b/>
      <sz val="20"/>
      <color rgb="FF1E189A"/>
      <name val="Symbol"/>
      <family val="1"/>
      <charset val="2"/>
    </font>
    <font>
      <b/>
      <sz val="20"/>
      <color rgb="FF1E189A"/>
      <name val="Arial"/>
      <family val="2"/>
    </font>
    <font>
      <sz val="20"/>
      <color rgb="FF1E189A"/>
      <name val="Arial"/>
      <family val="2"/>
    </font>
    <font>
      <b/>
      <sz val="20"/>
      <color rgb="FF3333FF"/>
      <name val="Symbol"/>
      <family val="1"/>
      <charset val="2"/>
    </font>
    <font>
      <sz val="20"/>
      <color theme="1" tint="0.249977111117893"/>
      <name val="Arial"/>
      <family val="2"/>
    </font>
    <font>
      <b/>
      <sz val="24"/>
      <color theme="1" tint="0.249977111117893"/>
      <name val="Arial"/>
      <family val="2"/>
    </font>
    <font>
      <sz val="16"/>
      <name val="Arial"/>
      <family val="2"/>
    </font>
    <font>
      <sz val="20"/>
      <color rgb="FFFF0000"/>
      <name val="Arial"/>
      <family val="2"/>
    </font>
    <font>
      <b/>
      <sz val="22"/>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auto="1"/>
      </bottom>
      <diagonal/>
    </border>
    <border>
      <left/>
      <right/>
      <top/>
      <bottom style="thin">
        <color theme="1" tint="0.499984740745262"/>
      </bottom>
      <diagonal/>
    </border>
    <border>
      <left/>
      <right/>
      <top style="thin">
        <color theme="1" tint="0.499984740745262"/>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xf>
    <xf numFmtId="44" fontId="4" fillId="0" borderId="1" xfId="2"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0" fontId="7" fillId="0" borderId="0" xfId="0" applyFont="1"/>
    <xf numFmtId="0" fontId="8" fillId="0" borderId="0" xfId="0" applyFont="1"/>
    <xf numFmtId="0" fontId="9" fillId="0" borderId="0" xfId="0" applyFont="1" applyAlignment="1">
      <alignment horizontal="right" vertical="center"/>
    </xf>
    <xf numFmtId="0" fontId="10" fillId="0" borderId="0" xfId="0" applyFont="1" applyAlignment="1">
      <alignment horizontal="left" vertical="center"/>
    </xf>
    <xf numFmtId="0" fontId="11" fillId="0" borderId="0" xfId="0" applyFont="1"/>
    <xf numFmtId="0" fontId="10" fillId="0" borderId="0" xfId="0" applyFont="1"/>
    <xf numFmtId="0" fontId="10" fillId="0" borderId="4" xfId="0" applyFont="1" applyBorder="1" applyAlignment="1">
      <alignment horizontal="center" vertical="center"/>
    </xf>
    <xf numFmtId="167" fontId="10" fillId="0" borderId="0" xfId="0" applyNumberFormat="1" applyFont="1" applyAlignment="1">
      <alignment horizontal="center" vertical="center"/>
    </xf>
    <xf numFmtId="9" fontId="10" fillId="0" borderId="0" xfId="5" applyFont="1" applyFill="1" applyAlignment="1">
      <alignment horizontal="center" vertical="center"/>
    </xf>
    <xf numFmtId="0" fontId="3" fillId="0" borderId="0" xfId="0" quotePrefix="1" applyFont="1"/>
    <xf numFmtId="0" fontId="10" fillId="2" borderId="4" xfId="0" applyFont="1" applyFill="1" applyBorder="1" applyAlignment="1">
      <alignment horizontal="center" vertical="center"/>
    </xf>
    <xf numFmtId="0" fontId="12" fillId="0" borderId="0" xfId="0" applyFont="1" applyAlignment="1">
      <alignment horizontal="right" vertical="center"/>
    </xf>
    <xf numFmtId="0" fontId="2" fillId="0" borderId="0" xfId="0" applyFont="1"/>
    <xf numFmtId="0" fontId="3" fillId="0" borderId="0" xfId="0" applyFont="1" applyAlignment="1">
      <alignment horizontal="center" vertical="top"/>
    </xf>
    <xf numFmtId="44" fontId="8" fillId="0" borderId="0" xfId="2" applyFont="1"/>
    <xf numFmtId="0" fontId="13" fillId="0" borderId="0" xfId="0" applyFont="1" applyAlignment="1">
      <alignment horizontal="center"/>
    </xf>
    <xf numFmtId="0" fontId="13" fillId="0" borderId="0" xfId="0" applyFont="1"/>
    <xf numFmtId="44" fontId="14" fillId="0" borderId="0" xfId="2" applyFont="1"/>
    <xf numFmtId="0" fontId="5" fillId="0" borderId="0" xfId="0" quotePrefix="1" applyFont="1" applyAlignment="1">
      <alignment horizontal="center" vertical="center"/>
    </xf>
    <xf numFmtId="0" fontId="5" fillId="0" borderId="0" xfId="0" applyFont="1" applyAlignment="1">
      <alignment vertical="center"/>
    </xf>
    <xf numFmtId="44" fontId="16" fillId="0" borderId="0" xfId="2" applyFont="1"/>
    <xf numFmtId="0" fontId="16" fillId="0" borderId="0" xfId="0" applyFont="1"/>
    <xf numFmtId="44" fontId="16" fillId="0" borderId="0" xfId="0" applyNumberFormat="1" applyFont="1"/>
    <xf numFmtId="0" fontId="16" fillId="0" borderId="0" xfId="0" applyFont="1" applyAlignment="1">
      <alignment horizontal="center"/>
    </xf>
    <xf numFmtId="44" fontId="8" fillId="0" borderId="0" xfId="2" applyFont="1" applyFill="1"/>
    <xf numFmtId="0" fontId="8" fillId="0" borderId="0" xfId="0" applyFont="1" applyAlignment="1">
      <alignment horizontal="center"/>
    </xf>
    <xf numFmtId="44" fontId="8" fillId="0" borderId="0" xfId="0" applyNumberFormat="1" applyFont="1"/>
    <xf numFmtId="0" fontId="5" fillId="3" borderId="1" xfId="0" applyFont="1" applyFill="1" applyBorder="1" applyAlignment="1">
      <alignment horizontal="justify" vertical="center"/>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44" fontId="3" fillId="3" borderId="1" xfId="2" applyFont="1" applyFill="1" applyBorder="1" applyAlignment="1">
      <alignment horizontal="justify" vertical="center"/>
    </xf>
    <xf numFmtId="44" fontId="3" fillId="3" borderId="1" xfId="2" applyFont="1" applyFill="1" applyBorder="1" applyAlignment="1">
      <alignment horizontal="justify" vertical="center" wrapText="1"/>
    </xf>
    <xf numFmtId="0" fontId="3" fillId="3" borderId="0" xfId="0" applyFont="1" applyFill="1" applyAlignment="1">
      <alignment vertical="center"/>
    </xf>
    <xf numFmtId="0" fontId="15" fillId="3" borderId="0" xfId="0" applyFont="1" applyFill="1" applyAlignment="1">
      <alignment horizontal="justify" vertical="center"/>
    </xf>
    <xf numFmtId="170" fontId="3" fillId="3" borderId="1" xfId="1" applyNumberFormat="1" applyFont="1" applyFill="1" applyBorder="1" applyAlignment="1">
      <alignment vertical="center" wrapText="1"/>
    </xf>
    <xf numFmtId="169" fontId="3" fillId="3" borderId="1" xfId="2" applyNumberFormat="1" applyFont="1" applyFill="1" applyBorder="1" applyAlignment="1">
      <alignment horizontal="justify" vertical="center"/>
    </xf>
    <xf numFmtId="170" fontId="3" fillId="3" borderId="1" xfId="1" applyNumberFormat="1" applyFont="1" applyFill="1" applyBorder="1" applyAlignment="1">
      <alignment horizontal="center" vertical="center" wrapText="1"/>
    </xf>
    <xf numFmtId="170"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 fillId="0" borderId="3" xfId="0" applyFont="1" applyBorder="1" applyAlignment="1">
      <alignment horizontal="center" vertical="center" wrapText="1"/>
    </xf>
    <xf numFmtId="168" fontId="5" fillId="0" borderId="0" xfId="0" applyNumberFormat="1" applyFont="1" applyAlignment="1">
      <alignment horizontal="center" vertical="center"/>
    </xf>
    <xf numFmtId="0" fontId="5" fillId="0" borderId="3" xfId="0" quotePrefix="1" applyFont="1" applyBorder="1" applyAlignment="1">
      <alignment horizontal="center" vertical="center"/>
    </xf>
    <xf numFmtId="0" fontId="5" fillId="0" borderId="3" xfId="0" applyFont="1" applyBorder="1" applyAlignment="1">
      <alignment vertical="center"/>
    </xf>
    <xf numFmtId="168" fontId="5" fillId="0" borderId="3" xfId="0" applyNumberFormat="1" applyFont="1" applyBorder="1" applyAlignment="1">
      <alignment horizontal="center" vertical="center"/>
    </xf>
    <xf numFmtId="0" fontId="5" fillId="0" borderId="0" xfId="0" applyFont="1"/>
    <xf numFmtId="10" fontId="5" fillId="0" borderId="0" xfId="5" applyNumberFormat="1" applyFont="1" applyFill="1" applyAlignment="1">
      <alignment horizontal="center" vertical="center"/>
    </xf>
    <xf numFmtId="10" fontId="5" fillId="0" borderId="3" xfId="5" applyNumberFormat="1" applyFont="1" applyFill="1" applyBorder="1" applyAlignment="1">
      <alignment horizontal="center" vertical="center"/>
    </xf>
    <xf numFmtId="44" fontId="3" fillId="3" borderId="1" xfId="0" applyNumberFormat="1" applyFont="1" applyFill="1" applyBorder="1" applyAlignment="1">
      <alignment horizontal="center" vertical="center" wrapText="1"/>
    </xf>
    <xf numFmtId="171" fontId="5" fillId="0" borderId="0" xfId="0" applyNumberFormat="1" applyFont="1" applyAlignment="1">
      <alignment horizontal="center"/>
    </xf>
    <xf numFmtId="0" fontId="8" fillId="0" borderId="0" xfId="0" applyFont="1" applyAlignment="1">
      <alignment vertical="center"/>
    </xf>
    <xf numFmtId="171" fontId="8" fillId="0" borderId="0" xfId="5" applyNumberFormat="1" applyFont="1" applyFill="1" applyAlignment="1">
      <alignment horizontal="center" vertical="center"/>
    </xf>
    <xf numFmtId="171" fontId="8" fillId="0" borderId="0" xfId="5" applyNumberFormat="1" applyFont="1" applyFill="1" applyBorder="1" applyAlignment="1">
      <alignment horizontal="center" vertical="center"/>
    </xf>
    <xf numFmtId="171" fontId="8" fillId="0" borderId="0" xfId="0" applyNumberFormat="1" applyFont="1" applyAlignment="1">
      <alignment horizontal="center"/>
    </xf>
    <xf numFmtId="0" fontId="17"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0" xfId="0" quotePrefix="1" applyFont="1" applyAlignment="1">
      <alignment horizontal="center" vertical="center"/>
    </xf>
    <xf numFmtId="0" fontId="10" fillId="2" borderId="4" xfId="0" applyFont="1" applyFill="1" applyBorder="1" applyAlignment="1">
      <alignment horizontal="center" vertical="center"/>
    </xf>
    <xf numFmtId="44" fontId="3" fillId="0" borderId="0" xfId="2" applyFont="1" applyBorder="1" applyAlignment="1">
      <alignment horizontal="center" vertical="center"/>
    </xf>
    <xf numFmtId="0" fontId="2" fillId="0" borderId="0" xfId="0" applyFont="1" applyAlignment="1">
      <alignment horizontal="center"/>
    </xf>
    <xf numFmtId="0" fontId="10" fillId="2" borderId="5" xfId="0" applyFont="1" applyFill="1" applyBorder="1" applyAlignment="1">
      <alignment horizontal="center" vertical="center"/>
    </xf>
    <xf numFmtId="44" fontId="10" fillId="2" borderId="5" xfId="0" applyNumberFormat="1" applyFont="1" applyFill="1" applyBorder="1" applyAlignment="1">
      <alignment horizontal="center" vertical="center"/>
    </xf>
    <xf numFmtId="0" fontId="3" fillId="0" borderId="0" xfId="0" applyFont="1" applyAlignment="1">
      <alignment horizontal="center" vertical="top"/>
    </xf>
  </cellXfs>
  <cellStyles count="7">
    <cellStyle name="Moeda" xfId="2" builtinId="4"/>
    <cellStyle name="Moeda 4" xfId="4" xr:uid="{00000000-0005-0000-0000-000001000000}"/>
    <cellStyle name="Moeda 6" xfId="6" xr:uid="{00000000-0005-0000-0000-000002000000}"/>
    <cellStyle name="Normal" xfId="0" builtinId="0"/>
    <cellStyle name="Porcentagem" xfId="5" builtinId="5"/>
    <cellStyle name="Vírgula" xfId="1" builtinId="3"/>
    <cellStyle name="Vírgula 3" xfId="3"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dLblPos val="ctr"/>
          <c:showLegendKey val="0"/>
          <c:showVal val="0"/>
          <c:showCatName val="0"/>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explosion val="3"/>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8C2-4D2B-93E6-55FEF347B80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A8C2-4D2B-93E6-55FEF347B801}"/>
              </c:ext>
            </c:extLst>
          </c:dPt>
          <c:dPt>
            <c:idx val="2"/>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A8C2-4D2B-93E6-55FEF347B80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8C2-4D2B-93E6-55FEF347B801}"/>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4AFD-4203-9524-140604B0586F}"/>
              </c:ext>
            </c:extLst>
          </c:dPt>
          <c:dLbls>
            <c:dLbl>
              <c:idx val="0"/>
              <c:layout>
                <c:manualLayout>
                  <c:x val="2.0551929936268629E-2"/>
                  <c:y val="4.90665186168933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C2-4D2B-93E6-55FEF347B801}"/>
                </c:ext>
              </c:extLst>
            </c:dLbl>
            <c:dLbl>
              <c:idx val="1"/>
              <c:layout>
                <c:manualLayout>
                  <c:x val="-0.16061949334534867"/>
                  <c:y val="0.183032930668324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8C2-4D2B-93E6-55FEF347B801}"/>
                </c:ext>
              </c:extLst>
            </c:dLbl>
            <c:dLbl>
              <c:idx val="2"/>
              <c:layout>
                <c:manualLayout>
                  <c:x val="4.5762141139039647E-2"/>
                  <c:y val="0.30088005099617193"/>
                </c:manualLayout>
              </c:layout>
              <c:dLblPos val="bestFit"/>
              <c:showLegendKey val="0"/>
              <c:showVal val="0"/>
              <c:showCatName val="0"/>
              <c:showSerName val="1"/>
              <c:showPercent val="1"/>
              <c:showBubbleSize val="0"/>
              <c:extLst>
                <c:ext xmlns:c15="http://schemas.microsoft.com/office/drawing/2012/chart" uri="{CE6537A1-D6FC-4f65-9D91-7224C49458BB}">
                  <c15:layout>
                    <c:manualLayout>
                      <c:w val="0.12600172767577264"/>
                      <c:h val="0.14401777947277516"/>
                    </c:manualLayout>
                  </c15:layout>
                </c:ext>
                <c:ext xmlns:c16="http://schemas.microsoft.com/office/drawing/2014/chart" uri="{C3380CC4-5D6E-409C-BE32-E72D297353CC}">
                  <c16:uniqueId val="{00000002-A8C2-4D2B-93E6-55FEF347B801}"/>
                </c:ext>
              </c:extLst>
            </c:dLbl>
            <c:dLbl>
              <c:idx val="3"/>
              <c:layout>
                <c:manualLayout>
                  <c:x val="0.16141502741312633"/>
                  <c:y val="-0.2244808203262438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C2-4D2B-93E6-55FEF347B801}"/>
                </c:ext>
              </c:extLst>
            </c:dLbl>
            <c:dLbl>
              <c:idx val="4"/>
              <c:layout>
                <c:manualLayout>
                  <c:x val="6.0893814564326694E-2"/>
                  <c:y val="7.07183760874866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AFD-4203-9524-140604B0586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Arial Black" panose="020B0A04020102020204" pitchFamily="34" charset="0"/>
                    <a:ea typeface="+mn-ea"/>
                    <a:cs typeface="Arial" panose="020B0604020202020204" pitchFamily="34" charset="0"/>
                  </a:defRPr>
                </a:pPr>
                <a:endParaRPr lang="pt-BR"/>
              </a:p>
            </c:txPr>
            <c:dLblPos val="inEnd"/>
            <c:showLegendKey val="0"/>
            <c:showVal val="0"/>
            <c:showCatName val="0"/>
            <c:showSerName val="1"/>
            <c:showPercent val="1"/>
            <c:showBubbleSize val="0"/>
            <c:showLeaderLines val="0"/>
            <c:extLst>
              <c:ext xmlns:c15="http://schemas.microsoft.com/office/drawing/2012/chart" uri="{CE6537A1-D6FC-4f65-9D91-7224C49458BB}"/>
            </c:extLst>
          </c:dLbls>
          <c:cat>
            <c:strRef>
              <c:f>'RESULTS - GRAPHICS'!$Z$2:$Z$6</c:f>
              <c:strCache>
                <c:ptCount val="5"/>
                <c:pt idx="0">
                  <c:v>CAE</c:v>
                </c:pt>
                <c:pt idx="1">
                  <c:v>ATA</c:v>
                </c:pt>
                <c:pt idx="2">
                  <c:v>PE</c:v>
                </c:pt>
                <c:pt idx="3">
                  <c:v>DLE</c:v>
                </c:pt>
                <c:pt idx="4">
                  <c:v>INEX</c:v>
                </c:pt>
              </c:strCache>
            </c:strRef>
          </c:cat>
          <c:val>
            <c:numRef>
              <c:f>'RESULTS - GRAPHICS'!$AA$2:$AA$6</c:f>
              <c:numCache>
                <c:formatCode>0.0%</c:formatCode>
                <c:ptCount val="5"/>
                <c:pt idx="0">
                  <c:v>2.0833333333333332E-2</c:v>
                </c:pt>
                <c:pt idx="1">
                  <c:v>0.22916666666666666</c:v>
                </c:pt>
                <c:pt idx="2">
                  <c:v>0</c:v>
                </c:pt>
                <c:pt idx="3">
                  <c:v>0.66666666666666663</c:v>
                </c:pt>
                <c:pt idx="4">
                  <c:v>8.3333333333333329E-2</c:v>
                </c:pt>
              </c:numCache>
            </c:numRef>
          </c:val>
          <c:extLst>
            <c:ext xmlns:c16="http://schemas.microsoft.com/office/drawing/2014/chart" uri="{C3380CC4-5D6E-409C-BE32-E72D297353CC}">
              <c16:uniqueId val="{00000000-A8C2-4D2B-93E6-55FEF347B801}"/>
            </c:ext>
          </c:extLst>
        </c:ser>
        <c:dLbls>
          <c:dLblPos val="inEnd"/>
          <c:showLegendKey val="0"/>
          <c:showVal val="0"/>
          <c:showCatName val="0"/>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2464469</xdr:colOff>
      <xdr:row>66</xdr:row>
      <xdr:rowOff>152400</xdr:rowOff>
    </xdr:from>
    <xdr:ext cx="7655943" cy="5932393"/>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23181344" y="154854275"/>
          <a:ext cx="7655943" cy="593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2000" b="1">
              <a:latin typeface="Arial" panose="020B0604020202020204" pitchFamily="34" charset="0"/>
              <a:cs typeface="Arial" panose="020B0604020202020204" pitchFamily="34" charset="0"/>
            </a:rPr>
            <a:t>Manaus,</a:t>
          </a:r>
          <a:r>
            <a:rPr lang="pt-BR" sz="2000" b="1" baseline="0">
              <a:latin typeface="Arial" panose="020B0604020202020204" pitchFamily="34" charset="0"/>
              <a:cs typeface="Arial" panose="020B0604020202020204" pitchFamily="34" charset="0"/>
            </a:rPr>
            <a:t> 04 de setembro de 2023.</a:t>
          </a:r>
        </a:p>
        <a:p>
          <a:pPr algn="ctr"/>
          <a:endParaRPr lang="pt-BR" sz="2000" b="1"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algn="ctr"/>
          <a:r>
            <a:rPr lang="pt-BR" sz="2000" b="1" baseline="0">
              <a:latin typeface="Arial" panose="020B0604020202020204" pitchFamily="34" charset="0"/>
              <a:cs typeface="Arial" panose="020B0604020202020204" pitchFamily="34" charset="0"/>
            </a:rPr>
            <a:t>ELABORADO:</a:t>
          </a:r>
        </a:p>
        <a:p>
          <a:pPr algn="ctr"/>
          <a:r>
            <a:rPr lang="pt-BR" sz="2000" b="1" baseline="0">
              <a:latin typeface="Arial" panose="020B0604020202020204" pitchFamily="34" charset="0"/>
              <a:cs typeface="Arial" panose="020B0604020202020204" pitchFamily="34" charset="0"/>
            </a:rPr>
            <a:t>CIRLENE DE AZEVEDO ARAÚJO</a:t>
          </a:r>
        </a:p>
        <a:p>
          <a:pPr algn="ctr"/>
          <a:r>
            <a:rPr lang="pt-BR" sz="2000" baseline="0">
              <a:latin typeface="Arial" panose="020B0604020202020204" pitchFamily="34" charset="0"/>
              <a:cs typeface="Arial" panose="020B0604020202020204" pitchFamily="34" charset="0"/>
            </a:rPr>
            <a:t>Subgerente de Orçamento</a:t>
          </a: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REVISADO:</a:t>
          </a:r>
          <a:br>
            <a:rPr lang="pt-BR" sz="2000" b="1" baseline="0">
              <a:solidFill>
                <a:schemeClr val="tx1"/>
              </a:solidFill>
              <a:latin typeface="Arial" panose="020B0604020202020204" pitchFamily="34" charset="0"/>
              <a:ea typeface="+mn-ea"/>
              <a:cs typeface="Arial" panose="020B0604020202020204" pitchFamily="34" charset="0"/>
            </a:rPr>
          </a:br>
          <a:r>
            <a:rPr lang="pt-BR" sz="2000" b="1">
              <a:latin typeface="Arial" panose="020B0604020202020204" pitchFamily="34" charset="0"/>
              <a:cs typeface="Arial" panose="020B0604020202020204" pitchFamily="34" charset="0"/>
            </a:rPr>
            <a:t>JACKELINE DE SOUZA MÁXIMO</a:t>
          </a: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0" baseline="0">
              <a:solidFill>
                <a:schemeClr val="tx1"/>
              </a:solidFill>
              <a:latin typeface="Arial" panose="020B0604020202020204" pitchFamily="34" charset="0"/>
              <a:ea typeface="+mn-ea"/>
              <a:cs typeface="Arial" panose="020B0604020202020204" pitchFamily="34" charset="0"/>
            </a:rPr>
            <a:t>Gerente de Orçamento, Financeiro e Contabilidade</a:t>
          </a:r>
          <a:endParaRPr lang="pt-BR" sz="2000" b="0"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MARIA LEIDE BARBOSA PINTO</a:t>
          </a:r>
        </a:p>
        <a:p>
          <a:pPr marL="0" indent="0" algn="ctr"/>
          <a:r>
            <a:rPr lang="pt-BR" sz="2000" b="0" baseline="0">
              <a:solidFill>
                <a:schemeClr val="tx1"/>
              </a:solidFill>
              <a:latin typeface="Arial" panose="020B0604020202020204" pitchFamily="34" charset="0"/>
              <a:ea typeface="+mn-ea"/>
              <a:cs typeface="Arial" panose="020B0604020202020204" pitchFamily="34" charset="0"/>
            </a:rPr>
            <a:t> Chefe do Departamento de Planejamento, </a:t>
          </a:r>
          <a:r>
            <a:rPr lang="pt-BR" sz="2000" b="0" baseline="0">
              <a:solidFill>
                <a:schemeClr val="tx1"/>
              </a:solidFill>
              <a:effectLst/>
              <a:latin typeface="Arial" panose="020B0604020202020204" pitchFamily="34" charset="0"/>
              <a:ea typeface="+mn-ea"/>
              <a:cs typeface="Arial" panose="020B0604020202020204" pitchFamily="34" charset="0"/>
            </a:rPr>
            <a:t>Orçamento e Finan</a:t>
          </a:r>
          <a:r>
            <a:rPr lang="pt-BR" sz="2000" b="0" baseline="0">
              <a:solidFill>
                <a:schemeClr val="tx1"/>
              </a:solidFill>
              <a:latin typeface="Arial" panose="020B0604020202020204" pitchFamily="34" charset="0"/>
              <a:ea typeface="+mn-ea"/>
              <a:cs typeface="Arial" panose="020B0604020202020204" pitchFamily="34" charset="0"/>
            </a:rPr>
            <a:t>ças</a:t>
          </a:r>
        </a:p>
        <a:p>
          <a:pPr marL="0" indent="0" algn="ct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MÔNICA SALES MOREIRA DE SOUZA</a:t>
          </a:r>
        </a:p>
        <a:p>
          <a:pPr marL="0" indent="0" algn="ctr"/>
          <a:r>
            <a:rPr lang="pt-BR" sz="2000" b="0" baseline="0">
              <a:solidFill>
                <a:schemeClr val="tx1"/>
              </a:solidFill>
              <a:latin typeface="Arial" panose="020B0604020202020204" pitchFamily="34" charset="0"/>
              <a:ea typeface="+mn-ea"/>
              <a:cs typeface="Arial" panose="020B0604020202020204" pitchFamily="34" charset="0"/>
            </a:rPr>
            <a:t>Diretora Administrativa e Financeira </a:t>
          </a:r>
        </a:p>
        <a:p>
          <a:pPr marL="0" indent="0" algn="ctr"/>
          <a:endParaRPr lang="pt-BR" sz="1800" baseline="0">
            <a:solidFill>
              <a:schemeClr val="tx1"/>
            </a:solidFill>
            <a:latin typeface="Arial" panose="020B0604020202020204" pitchFamily="34" charset="0"/>
            <a:ea typeface="+mn-ea"/>
            <a:cs typeface="Arial" panose="020B0604020202020204" pitchFamily="34" charset="0"/>
          </a:endParaRPr>
        </a:p>
        <a:p>
          <a:pPr algn="ctr"/>
          <a:endParaRPr lang="pt-BR" sz="18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317911</xdr:colOff>
      <xdr:row>15</xdr:row>
      <xdr:rowOff>190499</xdr:rowOff>
    </xdr:from>
    <xdr:to>
      <xdr:col>21</xdr:col>
      <xdr:colOff>684067</xdr:colOff>
      <xdr:row>28</xdr:row>
      <xdr:rowOff>207817</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2005086</xdr:colOff>
      <xdr:row>16</xdr:row>
      <xdr:rowOff>73705</xdr:rowOff>
    </xdr:from>
    <xdr:to>
      <xdr:col>21</xdr:col>
      <xdr:colOff>590981</xdr:colOff>
      <xdr:row>27</xdr:row>
      <xdr:rowOff>99578</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214312</xdr:colOff>
      <xdr:row>56</xdr:row>
      <xdr:rowOff>317500</xdr:rowOff>
    </xdr:from>
    <xdr:ext cx="8262937" cy="6635749"/>
    <xdr:sp macro="" textlink="">
      <xdr:nvSpPr>
        <xdr:cNvPr id="4" name="CaixaDeTexto 3">
          <a:extLst>
            <a:ext uri="{FF2B5EF4-FFF2-40B4-BE49-F238E27FC236}">
              <a16:creationId xmlns:a16="http://schemas.microsoft.com/office/drawing/2014/main" id="{33095E01-F313-4A52-A7B4-0515E6D5B113}"/>
            </a:ext>
          </a:extLst>
        </xdr:cNvPr>
        <xdr:cNvSpPr txBox="1"/>
      </xdr:nvSpPr>
      <xdr:spPr>
        <a:xfrm>
          <a:off x="6810375" y="22391688"/>
          <a:ext cx="8262937" cy="663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2000" b="1">
              <a:latin typeface="Arial" panose="020B0604020202020204" pitchFamily="34" charset="0"/>
              <a:cs typeface="Arial" panose="020B0604020202020204" pitchFamily="34" charset="0"/>
            </a:rPr>
            <a:t>Manaus,</a:t>
          </a:r>
          <a:r>
            <a:rPr lang="pt-BR" sz="2000" b="1" baseline="0">
              <a:latin typeface="Arial" panose="020B0604020202020204" pitchFamily="34" charset="0"/>
              <a:cs typeface="Arial" panose="020B0604020202020204" pitchFamily="34" charset="0"/>
            </a:rPr>
            <a:t> 04 de setembro de 2023.</a:t>
          </a:r>
        </a:p>
        <a:p>
          <a:pPr algn="ctr"/>
          <a:endParaRPr lang="pt-BR" sz="2000" b="1"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algn="ctr"/>
          <a:r>
            <a:rPr lang="pt-BR" sz="2000" b="1" baseline="0">
              <a:latin typeface="Arial" panose="020B0604020202020204" pitchFamily="34" charset="0"/>
              <a:cs typeface="Arial" panose="020B0604020202020204" pitchFamily="34" charset="0"/>
            </a:rPr>
            <a:t>ELABORADO:</a:t>
          </a:r>
        </a:p>
        <a:p>
          <a:pPr algn="ctr"/>
          <a:r>
            <a:rPr lang="pt-BR" sz="2000" b="1" baseline="0">
              <a:latin typeface="Arial" panose="020B0604020202020204" pitchFamily="34" charset="0"/>
              <a:cs typeface="Arial" panose="020B0604020202020204" pitchFamily="34" charset="0"/>
            </a:rPr>
            <a:t>CIRLENE DE AZEVEDO ARAÚJO</a:t>
          </a:r>
        </a:p>
        <a:p>
          <a:pPr algn="ctr"/>
          <a:r>
            <a:rPr lang="pt-BR" sz="2000" baseline="0">
              <a:latin typeface="Arial" panose="020B0604020202020204" pitchFamily="34" charset="0"/>
              <a:cs typeface="Arial" panose="020B0604020202020204" pitchFamily="34" charset="0"/>
            </a:rPr>
            <a:t>Subgerente de Orçamento</a:t>
          </a:r>
        </a:p>
        <a:p>
          <a:pPr algn="ctr"/>
          <a:endParaRPr lang="pt-BR" sz="2000"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REVISADO:</a:t>
          </a:r>
          <a:br>
            <a:rPr lang="pt-BR" sz="2000" b="1" baseline="0">
              <a:solidFill>
                <a:schemeClr val="tx1"/>
              </a:solidFill>
              <a:latin typeface="Arial" panose="020B0604020202020204" pitchFamily="34" charset="0"/>
              <a:ea typeface="+mn-ea"/>
              <a:cs typeface="Arial" panose="020B0604020202020204" pitchFamily="34" charset="0"/>
            </a:rPr>
          </a:br>
          <a:r>
            <a:rPr lang="pt-BR" sz="2000" b="1">
              <a:latin typeface="Arial" panose="020B0604020202020204" pitchFamily="34" charset="0"/>
              <a:cs typeface="Arial" panose="020B0604020202020204" pitchFamily="34" charset="0"/>
            </a:rPr>
            <a:t>JACKELINE DE SOUZA MÁXIMO</a:t>
          </a: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0" baseline="0">
              <a:solidFill>
                <a:schemeClr val="tx1"/>
              </a:solidFill>
              <a:latin typeface="Arial" panose="020B0604020202020204" pitchFamily="34" charset="0"/>
              <a:ea typeface="+mn-ea"/>
              <a:cs typeface="Arial" panose="020B0604020202020204" pitchFamily="34" charset="0"/>
            </a:rPr>
            <a:t>Gerente de Orçamento, Financeiro e Contabilidade</a:t>
          </a:r>
          <a:endParaRPr lang="pt-BR" sz="2000" b="0"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algn="ctr"/>
          <a:endParaRPr lang="pt-BR" sz="2000" baseline="0">
            <a:latin typeface="Arial" panose="020B0604020202020204" pitchFamily="34" charset="0"/>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MARIA LEIDE BARBOSA PINTO</a:t>
          </a:r>
        </a:p>
        <a:p>
          <a:pPr marL="0" indent="0" algn="ctr"/>
          <a:r>
            <a:rPr lang="pt-BR" sz="2000" b="0" baseline="0">
              <a:solidFill>
                <a:schemeClr val="tx1"/>
              </a:solidFill>
              <a:latin typeface="Arial" panose="020B0604020202020204" pitchFamily="34" charset="0"/>
              <a:ea typeface="+mn-ea"/>
              <a:cs typeface="Arial" panose="020B0604020202020204" pitchFamily="34" charset="0"/>
            </a:rPr>
            <a:t> Chefe do Departamento de Planejamento, </a:t>
          </a:r>
          <a:r>
            <a:rPr lang="pt-BR" sz="2000" b="0" baseline="0">
              <a:solidFill>
                <a:schemeClr val="tx1"/>
              </a:solidFill>
              <a:effectLst/>
              <a:latin typeface="Arial" panose="020B0604020202020204" pitchFamily="34" charset="0"/>
              <a:ea typeface="+mn-ea"/>
              <a:cs typeface="Arial" panose="020B0604020202020204" pitchFamily="34" charset="0"/>
            </a:rPr>
            <a:t>Orçamento e Finan</a:t>
          </a:r>
          <a:r>
            <a:rPr lang="pt-BR" sz="2000" b="0" baseline="0">
              <a:solidFill>
                <a:schemeClr val="tx1"/>
              </a:solidFill>
              <a:latin typeface="Arial" panose="020B0604020202020204" pitchFamily="34" charset="0"/>
              <a:ea typeface="+mn-ea"/>
              <a:cs typeface="Arial" panose="020B0604020202020204" pitchFamily="34" charset="0"/>
            </a:rPr>
            <a:t>ças</a:t>
          </a:r>
        </a:p>
        <a:p>
          <a:pPr marL="0" indent="0" algn="ct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endParaRPr lang="pt-BR" sz="2000" b="1" baseline="0">
            <a:solidFill>
              <a:schemeClr val="tx1"/>
            </a:solidFill>
            <a:latin typeface="Arial" panose="020B0604020202020204" pitchFamily="34" charset="0"/>
            <a:ea typeface="+mn-ea"/>
            <a:cs typeface="Arial" panose="020B0604020202020204" pitchFamily="34" charset="0"/>
          </a:endParaRPr>
        </a:p>
        <a:p>
          <a:pPr marL="0" indent="0" algn="ctr"/>
          <a:r>
            <a:rPr lang="pt-BR" sz="2000" b="1" baseline="0">
              <a:solidFill>
                <a:schemeClr val="tx1"/>
              </a:solidFill>
              <a:latin typeface="Arial" panose="020B0604020202020204" pitchFamily="34" charset="0"/>
              <a:ea typeface="+mn-ea"/>
              <a:cs typeface="Arial" panose="020B0604020202020204" pitchFamily="34" charset="0"/>
            </a:rPr>
            <a:t>APROVADO:</a:t>
          </a:r>
        </a:p>
        <a:p>
          <a:pPr marL="0" indent="0" algn="ctr"/>
          <a:r>
            <a:rPr lang="pt-BR" sz="2000" b="1" baseline="0">
              <a:solidFill>
                <a:schemeClr val="tx1"/>
              </a:solidFill>
              <a:latin typeface="Arial" panose="020B0604020202020204" pitchFamily="34" charset="0"/>
              <a:ea typeface="+mn-ea"/>
              <a:cs typeface="Arial" panose="020B0604020202020204" pitchFamily="34" charset="0"/>
            </a:rPr>
            <a:t>MÔNICA SALES MOREIRA DE SOUZA</a:t>
          </a:r>
        </a:p>
        <a:p>
          <a:pPr marL="0" indent="0" algn="ctr"/>
          <a:r>
            <a:rPr lang="pt-BR" sz="2000" b="0" baseline="0">
              <a:solidFill>
                <a:schemeClr val="tx1"/>
              </a:solidFill>
              <a:latin typeface="Arial" panose="020B0604020202020204" pitchFamily="34" charset="0"/>
              <a:ea typeface="+mn-ea"/>
              <a:cs typeface="Arial" panose="020B0604020202020204" pitchFamily="34" charset="0"/>
            </a:rPr>
            <a:t>Diretora Administrativa e Financeira </a:t>
          </a:r>
        </a:p>
        <a:p>
          <a:pPr marL="0" indent="0" algn="ctr"/>
          <a:endParaRPr lang="pt-BR" sz="1800" baseline="0">
            <a:solidFill>
              <a:schemeClr val="tx1"/>
            </a:solidFill>
            <a:latin typeface="Arial" panose="020B0604020202020204" pitchFamily="34" charset="0"/>
            <a:ea typeface="+mn-ea"/>
            <a:cs typeface="Arial" panose="020B0604020202020204" pitchFamily="34" charset="0"/>
          </a:endParaRPr>
        </a:p>
        <a:p>
          <a:pPr algn="ctr"/>
          <a:endParaRPr lang="pt-BR" sz="18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8"/>
  <sheetViews>
    <sheetView showGridLines="0" zoomScale="50" zoomScaleNormal="50" zoomScalePageLayoutView="30" workbookViewId="0">
      <selection activeCell="J59" sqref="J59"/>
    </sheetView>
  </sheetViews>
  <sheetFormatPr defaultRowHeight="25.5" x14ac:dyDescent="0.35"/>
  <cols>
    <col min="1" max="1" width="23" style="9" bestFit="1" customWidth="1"/>
    <col min="2" max="2" width="59.85546875" style="9" bestFit="1" customWidth="1"/>
    <col min="3" max="3" width="43.7109375" style="9" hidden="1" customWidth="1"/>
    <col min="4" max="4" width="30.28515625" style="9" customWidth="1"/>
    <col min="5" max="5" width="42.140625" style="9" customWidth="1"/>
    <col min="6" max="6" width="173" style="9" customWidth="1"/>
    <col min="7" max="7" width="77.140625" style="12" customWidth="1"/>
    <col min="8" max="8" width="28.140625" style="9" customWidth="1"/>
    <col min="9" max="9" width="38.7109375" style="9" customWidth="1"/>
    <col min="10" max="10" width="47.85546875" style="9" customWidth="1"/>
    <col min="11" max="11" width="70.85546875" style="12" customWidth="1"/>
    <col min="12" max="12" width="39.28515625" style="9" hidden="1" customWidth="1"/>
    <col min="13" max="13" width="37.140625" style="9" bestFit="1" customWidth="1"/>
    <col min="14" max="14" width="34.5703125" style="9" customWidth="1"/>
    <col min="15" max="15" width="99.140625" style="9" bestFit="1" customWidth="1"/>
    <col min="16" max="16384" width="9.140625" style="9"/>
  </cols>
  <sheetData>
    <row r="1" spans="1:17" s="2" customFormat="1" ht="43.5" customHeight="1" x14ac:dyDescent="0.25">
      <c r="A1" s="70" t="s">
        <v>17</v>
      </c>
      <c r="B1" s="70"/>
      <c r="C1" s="70"/>
      <c r="D1" s="70"/>
      <c r="E1" s="70"/>
      <c r="F1" s="70"/>
      <c r="G1" s="70"/>
      <c r="H1" s="70"/>
      <c r="I1" s="70"/>
      <c r="J1" s="70"/>
      <c r="K1" s="70"/>
      <c r="L1" s="70"/>
      <c r="M1" s="70"/>
      <c r="N1" s="70"/>
      <c r="O1" s="70"/>
    </row>
    <row r="2" spans="1:17" s="2" customFormat="1" ht="26.25" x14ac:dyDescent="0.25">
      <c r="A2" s="70" t="s">
        <v>56</v>
      </c>
      <c r="B2" s="70"/>
      <c r="C2" s="70"/>
      <c r="D2" s="70"/>
      <c r="E2" s="70"/>
      <c r="F2" s="70"/>
      <c r="G2" s="70"/>
      <c r="H2" s="70"/>
      <c r="I2" s="70"/>
      <c r="J2" s="70"/>
      <c r="K2" s="70"/>
      <c r="L2" s="70"/>
      <c r="M2" s="70"/>
      <c r="N2" s="70"/>
      <c r="O2" s="70"/>
    </row>
    <row r="3" spans="1:17" s="2" customFormat="1" ht="26.25" x14ac:dyDescent="0.25">
      <c r="A3" s="70" t="s">
        <v>57</v>
      </c>
      <c r="B3" s="70"/>
      <c r="C3" s="70"/>
      <c r="D3" s="70"/>
      <c r="E3" s="70"/>
      <c r="F3" s="70"/>
      <c r="G3" s="70"/>
      <c r="H3" s="70"/>
      <c r="I3" s="70"/>
      <c r="J3" s="70"/>
      <c r="K3" s="70"/>
      <c r="L3" s="70"/>
      <c r="M3" s="70"/>
      <c r="N3" s="70"/>
      <c r="O3" s="70"/>
    </row>
    <row r="4" spans="1:17" s="2" customFormat="1" ht="26.25" x14ac:dyDescent="0.25">
      <c r="A4" s="70" t="s">
        <v>58</v>
      </c>
      <c r="B4" s="70"/>
      <c r="C4" s="70"/>
      <c r="D4" s="70"/>
      <c r="E4" s="70"/>
      <c r="F4" s="70"/>
      <c r="G4" s="70"/>
      <c r="H4" s="70"/>
      <c r="I4" s="70"/>
      <c r="J4" s="70"/>
      <c r="K4" s="70"/>
      <c r="L4" s="70"/>
      <c r="M4" s="70"/>
      <c r="N4" s="70"/>
      <c r="O4" s="70"/>
    </row>
    <row r="5" spans="1:17" s="2" customFormat="1" ht="26.25" x14ac:dyDescent="0.25">
      <c r="A5" s="70" t="s">
        <v>59</v>
      </c>
      <c r="B5" s="70"/>
      <c r="C5" s="70"/>
      <c r="D5" s="70"/>
      <c r="E5" s="70"/>
      <c r="F5" s="70"/>
      <c r="G5" s="70"/>
      <c r="H5" s="70"/>
      <c r="I5" s="70"/>
      <c r="J5" s="70"/>
      <c r="K5" s="70"/>
      <c r="L5" s="70"/>
      <c r="M5" s="70"/>
      <c r="N5" s="70"/>
      <c r="O5" s="70"/>
    </row>
    <row r="6" spans="1:17" s="2" customFormat="1" ht="43.5" customHeight="1" x14ac:dyDescent="0.25">
      <c r="A6" s="70" t="s">
        <v>19</v>
      </c>
      <c r="B6" s="70"/>
      <c r="C6" s="70"/>
      <c r="D6" s="70"/>
      <c r="E6" s="70"/>
      <c r="F6" s="70"/>
      <c r="G6" s="70"/>
      <c r="H6" s="70"/>
      <c r="I6" s="70"/>
      <c r="J6" s="70"/>
      <c r="K6" s="70"/>
      <c r="L6" s="70"/>
      <c r="M6" s="70"/>
      <c r="N6" s="70"/>
      <c r="O6" s="70"/>
    </row>
    <row r="7" spans="1:17" s="2" customFormat="1" ht="43.5" customHeight="1" x14ac:dyDescent="0.25">
      <c r="A7" s="69" t="s">
        <v>189</v>
      </c>
      <c r="B7" s="69"/>
      <c r="C7" s="69"/>
      <c r="D7" s="69"/>
      <c r="E7" s="69"/>
      <c r="F7" s="69"/>
      <c r="G7" s="69"/>
      <c r="H7" s="69"/>
      <c r="I7" s="69"/>
      <c r="J7" s="69"/>
      <c r="K7" s="69"/>
      <c r="L7" s="69"/>
      <c r="M7" s="69"/>
      <c r="N7" s="69"/>
      <c r="O7" s="69"/>
    </row>
    <row r="9" spans="1:17" ht="81" customHeight="1" x14ac:dyDescent="0.35">
      <c r="A9" s="3" t="s">
        <v>0</v>
      </c>
      <c r="B9" s="3" t="s">
        <v>1</v>
      </c>
      <c r="C9" s="3" t="s">
        <v>54</v>
      </c>
      <c r="D9" s="3" t="s">
        <v>2</v>
      </c>
      <c r="E9" s="3" t="s">
        <v>3</v>
      </c>
      <c r="F9" s="4" t="s">
        <v>4</v>
      </c>
      <c r="G9" s="3" t="s">
        <v>5</v>
      </c>
      <c r="H9" s="3" t="s">
        <v>18</v>
      </c>
      <c r="I9" s="5" t="s">
        <v>6</v>
      </c>
      <c r="J9" s="6" t="s">
        <v>7</v>
      </c>
      <c r="K9" s="7" t="s">
        <v>8</v>
      </c>
      <c r="L9" s="7" t="s">
        <v>7</v>
      </c>
      <c r="M9" s="8" t="s">
        <v>9</v>
      </c>
      <c r="N9" s="3" t="s">
        <v>10</v>
      </c>
      <c r="O9" s="3" t="s">
        <v>11</v>
      </c>
    </row>
    <row r="10" spans="1:17" s="48" customFormat="1" ht="198.75" customHeight="1" x14ac:dyDescent="0.25">
      <c r="A10" s="42">
        <f>ROW(A1)</f>
        <v>1</v>
      </c>
      <c r="B10" s="42" t="s">
        <v>77</v>
      </c>
      <c r="C10" s="44" t="s">
        <v>13</v>
      </c>
      <c r="D10" s="44" t="s">
        <v>13</v>
      </c>
      <c r="E10" s="11" t="s">
        <v>79</v>
      </c>
      <c r="F10" s="45" t="s">
        <v>80</v>
      </c>
      <c r="G10" s="45" t="s">
        <v>81</v>
      </c>
      <c r="H10" s="50">
        <v>64</v>
      </c>
      <c r="I10" s="51">
        <v>22.46</v>
      </c>
      <c r="J10" s="46">
        <v>1437.44</v>
      </c>
      <c r="K10" s="44" t="s">
        <v>83</v>
      </c>
      <c r="L10" s="47">
        <f>J10</f>
        <v>1437.44</v>
      </c>
      <c r="M10" s="43">
        <v>45146</v>
      </c>
      <c r="N10" s="54" t="s">
        <v>84</v>
      </c>
      <c r="O10" s="41" t="s">
        <v>52</v>
      </c>
      <c r="Q10" s="49"/>
    </row>
    <row r="11" spans="1:17" s="48" customFormat="1" ht="198.75" customHeight="1" x14ac:dyDescent="0.25">
      <c r="A11" s="42">
        <f>ROW(A2)</f>
        <v>2</v>
      </c>
      <c r="B11" s="42" t="s">
        <v>77</v>
      </c>
      <c r="C11" s="44" t="s">
        <v>13</v>
      </c>
      <c r="D11" s="44" t="s">
        <v>78</v>
      </c>
      <c r="E11" s="11" t="s">
        <v>79</v>
      </c>
      <c r="F11" s="45" t="s">
        <v>92</v>
      </c>
      <c r="G11" s="45" t="s">
        <v>81</v>
      </c>
      <c r="H11" s="52">
        <v>49</v>
      </c>
      <c r="I11" s="51">
        <v>640</v>
      </c>
      <c r="J11" s="46">
        <v>31360</v>
      </c>
      <c r="K11" s="44" t="s">
        <v>83</v>
      </c>
      <c r="L11" s="47">
        <f t="shared" ref="L11:L14" si="0">J11</f>
        <v>31360</v>
      </c>
      <c r="M11" s="43">
        <v>45146</v>
      </c>
      <c r="N11" s="54" t="s">
        <v>84</v>
      </c>
      <c r="O11" s="41" t="s">
        <v>52</v>
      </c>
      <c r="Q11" s="49"/>
    </row>
    <row r="12" spans="1:17" s="48" customFormat="1" ht="198.75" customHeight="1" x14ac:dyDescent="0.25">
      <c r="A12" s="42">
        <f>ROW(A3)</f>
        <v>3</v>
      </c>
      <c r="B12" s="42" t="s">
        <v>77</v>
      </c>
      <c r="C12" s="44" t="s">
        <v>13</v>
      </c>
      <c r="D12" s="44" t="s">
        <v>78</v>
      </c>
      <c r="E12" s="11" t="s">
        <v>79</v>
      </c>
      <c r="F12" s="45" t="s">
        <v>93</v>
      </c>
      <c r="G12" s="45" t="s">
        <v>81</v>
      </c>
      <c r="H12" s="53">
        <v>64</v>
      </c>
      <c r="I12" s="51">
        <v>198</v>
      </c>
      <c r="J12" s="46">
        <v>12672</v>
      </c>
      <c r="K12" s="44" t="s">
        <v>83</v>
      </c>
      <c r="L12" s="47">
        <f t="shared" si="0"/>
        <v>12672</v>
      </c>
      <c r="M12" s="43">
        <v>45146</v>
      </c>
      <c r="N12" s="54" t="s">
        <v>84</v>
      </c>
      <c r="O12" s="41" t="s">
        <v>52</v>
      </c>
      <c r="Q12" s="49"/>
    </row>
    <row r="13" spans="1:17" s="48" customFormat="1" ht="198.75" customHeight="1" x14ac:dyDescent="0.25">
      <c r="A13" s="42">
        <v>4</v>
      </c>
      <c r="B13" s="42" t="s">
        <v>77</v>
      </c>
      <c r="C13" s="44" t="s">
        <v>13</v>
      </c>
      <c r="D13" s="44" t="s">
        <v>78</v>
      </c>
      <c r="E13" s="11" t="s">
        <v>79</v>
      </c>
      <c r="F13" s="45" t="s">
        <v>82</v>
      </c>
      <c r="G13" s="45" t="s">
        <v>81</v>
      </c>
      <c r="H13" s="53">
        <v>14</v>
      </c>
      <c r="I13" s="51">
        <v>265</v>
      </c>
      <c r="J13" s="46">
        <f t="shared" ref="J13:J14" si="1">H13*I13</f>
        <v>3710</v>
      </c>
      <c r="K13" s="44" t="s">
        <v>83</v>
      </c>
      <c r="L13" s="47">
        <f t="shared" si="0"/>
        <v>3710</v>
      </c>
      <c r="M13" s="43">
        <v>45146</v>
      </c>
      <c r="N13" s="54" t="s">
        <v>84</v>
      </c>
      <c r="O13" s="41" t="s">
        <v>52</v>
      </c>
      <c r="Q13" s="49"/>
    </row>
    <row r="14" spans="1:17" s="48" customFormat="1" ht="198.75" customHeight="1" x14ac:dyDescent="0.25">
      <c r="A14" s="42">
        <v>5</v>
      </c>
      <c r="B14" s="42" t="s">
        <v>85</v>
      </c>
      <c r="C14" s="43" t="s">
        <v>29</v>
      </c>
      <c r="D14" s="44" t="s">
        <v>16</v>
      </c>
      <c r="E14" s="44" t="s">
        <v>86</v>
      </c>
      <c r="F14" s="45" t="s">
        <v>87</v>
      </c>
      <c r="G14" s="45" t="s">
        <v>91</v>
      </c>
      <c r="H14" s="52">
        <v>500</v>
      </c>
      <c r="I14" s="51">
        <v>22</v>
      </c>
      <c r="J14" s="46">
        <f t="shared" si="1"/>
        <v>11000</v>
      </c>
      <c r="K14" s="44" t="s">
        <v>88</v>
      </c>
      <c r="L14" s="47">
        <f t="shared" si="0"/>
        <v>11000</v>
      </c>
      <c r="M14" s="43">
        <v>45155</v>
      </c>
      <c r="N14" s="54" t="s">
        <v>89</v>
      </c>
      <c r="O14" s="41" t="s">
        <v>90</v>
      </c>
      <c r="Q14" s="49"/>
    </row>
    <row r="15" spans="1:17" s="48" customFormat="1" ht="198.75" customHeight="1" x14ac:dyDescent="0.25">
      <c r="A15" s="42">
        <v>6</v>
      </c>
      <c r="B15" s="42" t="s">
        <v>94</v>
      </c>
      <c r="C15" s="43" t="s">
        <v>14</v>
      </c>
      <c r="D15" s="44" t="s">
        <v>16</v>
      </c>
      <c r="E15" s="44" t="s">
        <v>99</v>
      </c>
      <c r="F15" s="45" t="s">
        <v>95</v>
      </c>
      <c r="G15" s="45" t="s">
        <v>96</v>
      </c>
      <c r="H15" s="52">
        <v>24</v>
      </c>
      <c r="I15" s="51">
        <v>17</v>
      </c>
      <c r="J15" s="46">
        <f t="shared" ref="J15" si="2">H15*I15</f>
        <v>408</v>
      </c>
      <c r="K15" s="44" t="s">
        <v>63</v>
      </c>
      <c r="L15" s="47">
        <f t="shared" ref="L15" si="3">J15</f>
        <v>408</v>
      </c>
      <c r="M15" s="43">
        <v>45156</v>
      </c>
      <c r="N15" s="54" t="s">
        <v>97</v>
      </c>
      <c r="O15" s="41" t="s">
        <v>98</v>
      </c>
    </row>
    <row r="16" spans="1:17" s="48" customFormat="1" ht="198.75" customHeight="1" x14ac:dyDescent="0.25">
      <c r="A16" s="42">
        <v>7</v>
      </c>
      <c r="B16" s="42" t="s">
        <v>100</v>
      </c>
      <c r="C16" s="43" t="s">
        <v>14</v>
      </c>
      <c r="D16" s="44" t="s">
        <v>16</v>
      </c>
      <c r="E16" s="44" t="s">
        <v>102</v>
      </c>
      <c r="F16" s="45" t="s">
        <v>101</v>
      </c>
      <c r="G16" s="45" t="s">
        <v>103</v>
      </c>
      <c r="H16" s="52">
        <v>400</v>
      </c>
      <c r="I16" s="51">
        <v>6.35</v>
      </c>
      <c r="J16" s="46">
        <f t="shared" ref="J16:J18" si="4">H16*I16</f>
        <v>2540</v>
      </c>
      <c r="K16" s="44" t="s">
        <v>61</v>
      </c>
      <c r="L16" s="47">
        <f t="shared" ref="L16:L18" si="5">J16</f>
        <v>2540</v>
      </c>
      <c r="M16" s="43">
        <v>45169</v>
      </c>
      <c r="N16" s="54" t="s">
        <v>104</v>
      </c>
      <c r="O16" s="41" t="s">
        <v>52</v>
      </c>
      <c r="Q16" s="49"/>
    </row>
    <row r="17" spans="1:15" s="48" customFormat="1" ht="198.75" customHeight="1" x14ac:dyDescent="0.25">
      <c r="A17" s="42">
        <v>8</v>
      </c>
      <c r="B17" s="42" t="s">
        <v>105</v>
      </c>
      <c r="C17" s="43" t="s">
        <v>14</v>
      </c>
      <c r="D17" s="44" t="s">
        <v>16</v>
      </c>
      <c r="E17" s="44" t="s">
        <v>106</v>
      </c>
      <c r="F17" s="45" t="s">
        <v>107</v>
      </c>
      <c r="G17" s="45" t="s">
        <v>109</v>
      </c>
      <c r="H17" s="52">
        <v>4800</v>
      </c>
      <c r="I17" s="51">
        <v>0.72</v>
      </c>
      <c r="J17" s="46">
        <f t="shared" si="4"/>
        <v>3456</v>
      </c>
      <c r="K17" s="44" t="s">
        <v>60</v>
      </c>
      <c r="L17" s="47">
        <f t="shared" si="5"/>
        <v>3456</v>
      </c>
      <c r="M17" s="43">
        <v>45169</v>
      </c>
      <c r="N17" s="54" t="s">
        <v>108</v>
      </c>
      <c r="O17" s="41" t="s">
        <v>98</v>
      </c>
    </row>
    <row r="18" spans="1:15" s="2" customFormat="1" ht="198.75" customHeight="1" x14ac:dyDescent="0.25">
      <c r="A18" s="10">
        <v>9</v>
      </c>
      <c r="B18" s="42" t="s">
        <v>110</v>
      </c>
      <c r="C18" s="43" t="s">
        <v>34</v>
      </c>
      <c r="D18" s="44" t="s">
        <v>34</v>
      </c>
      <c r="E18" s="44" t="s">
        <v>111</v>
      </c>
      <c r="F18" s="45" t="s">
        <v>112</v>
      </c>
      <c r="G18" s="45" t="s">
        <v>113</v>
      </c>
      <c r="H18" s="52">
        <v>6</v>
      </c>
      <c r="I18" s="51">
        <v>49.99</v>
      </c>
      <c r="J18" s="46">
        <f t="shared" si="4"/>
        <v>299.94</v>
      </c>
      <c r="K18" s="44" t="s">
        <v>114</v>
      </c>
      <c r="L18" s="47">
        <f t="shared" si="5"/>
        <v>299.94</v>
      </c>
      <c r="M18" s="43">
        <v>45169</v>
      </c>
      <c r="N18" s="54" t="s">
        <v>115</v>
      </c>
      <c r="O18" s="41" t="s">
        <v>98</v>
      </c>
    </row>
    <row r="19" spans="1:15" s="2" customFormat="1" ht="198.75" customHeight="1" x14ac:dyDescent="0.25">
      <c r="A19" s="10">
        <v>10</v>
      </c>
      <c r="B19" s="42" t="s">
        <v>110</v>
      </c>
      <c r="C19" s="43" t="s">
        <v>34</v>
      </c>
      <c r="D19" s="44" t="s">
        <v>34</v>
      </c>
      <c r="E19" s="44" t="s">
        <v>111</v>
      </c>
      <c r="F19" s="45" t="s">
        <v>116</v>
      </c>
      <c r="G19" s="45" t="s">
        <v>113</v>
      </c>
      <c r="H19" s="52">
        <v>12</v>
      </c>
      <c r="I19" s="51">
        <v>89</v>
      </c>
      <c r="J19" s="46">
        <f t="shared" ref="J19:J23" si="6">H19*I19</f>
        <v>1068</v>
      </c>
      <c r="K19" s="44" t="s">
        <v>114</v>
      </c>
      <c r="L19" s="47">
        <f t="shared" ref="L19:L23" si="7">J19</f>
        <v>1068</v>
      </c>
      <c r="M19" s="43">
        <v>45169</v>
      </c>
      <c r="N19" s="54" t="s">
        <v>115</v>
      </c>
      <c r="O19" s="41" t="s">
        <v>98</v>
      </c>
    </row>
    <row r="20" spans="1:15" s="2" customFormat="1" ht="198.75" customHeight="1" x14ac:dyDescent="0.25">
      <c r="A20" s="42">
        <v>11</v>
      </c>
      <c r="B20" s="42" t="s">
        <v>110</v>
      </c>
      <c r="C20" s="43" t="s">
        <v>34</v>
      </c>
      <c r="D20" s="44" t="s">
        <v>34</v>
      </c>
      <c r="E20" s="44" t="s">
        <v>111</v>
      </c>
      <c r="F20" s="45" t="s">
        <v>117</v>
      </c>
      <c r="G20" s="45" t="s">
        <v>113</v>
      </c>
      <c r="H20" s="52">
        <v>6</v>
      </c>
      <c r="I20" s="51">
        <v>7.89</v>
      </c>
      <c r="J20" s="46">
        <f t="shared" si="6"/>
        <v>47.339999999999996</v>
      </c>
      <c r="K20" s="44" t="s">
        <v>114</v>
      </c>
      <c r="L20" s="47">
        <f t="shared" si="7"/>
        <v>47.339999999999996</v>
      </c>
      <c r="M20" s="43">
        <v>45169</v>
      </c>
      <c r="N20" s="54" t="s">
        <v>115</v>
      </c>
      <c r="O20" s="41" t="s">
        <v>98</v>
      </c>
    </row>
    <row r="21" spans="1:15" s="2" customFormat="1" ht="198.75" customHeight="1" x14ac:dyDescent="0.25">
      <c r="A21" s="10">
        <v>12</v>
      </c>
      <c r="B21" s="42" t="s">
        <v>110</v>
      </c>
      <c r="C21" s="43" t="s">
        <v>34</v>
      </c>
      <c r="D21" s="44" t="s">
        <v>34</v>
      </c>
      <c r="E21" s="44" t="s">
        <v>111</v>
      </c>
      <c r="F21" s="45" t="s">
        <v>118</v>
      </c>
      <c r="G21" s="45" t="s">
        <v>113</v>
      </c>
      <c r="H21" s="52">
        <v>18</v>
      </c>
      <c r="I21" s="51">
        <v>11.88</v>
      </c>
      <c r="J21" s="46">
        <f t="shared" si="6"/>
        <v>213.84</v>
      </c>
      <c r="K21" s="44" t="s">
        <v>114</v>
      </c>
      <c r="L21" s="47">
        <f t="shared" si="7"/>
        <v>213.84</v>
      </c>
      <c r="M21" s="43">
        <v>45169</v>
      </c>
      <c r="N21" s="54" t="s">
        <v>115</v>
      </c>
      <c r="O21" s="41" t="s">
        <v>98</v>
      </c>
    </row>
    <row r="22" spans="1:15" s="2" customFormat="1" ht="198.75" customHeight="1" x14ac:dyDescent="0.25">
      <c r="A22" s="10">
        <v>13</v>
      </c>
      <c r="B22" s="42" t="s">
        <v>110</v>
      </c>
      <c r="C22" s="43" t="s">
        <v>34</v>
      </c>
      <c r="D22" s="44" t="s">
        <v>34</v>
      </c>
      <c r="E22" s="44" t="s">
        <v>111</v>
      </c>
      <c r="F22" s="45" t="s">
        <v>119</v>
      </c>
      <c r="G22" s="45" t="s">
        <v>113</v>
      </c>
      <c r="H22" s="52">
        <v>100</v>
      </c>
      <c r="I22" s="51">
        <v>3.49</v>
      </c>
      <c r="J22" s="46">
        <f t="shared" si="6"/>
        <v>349</v>
      </c>
      <c r="K22" s="44" t="s">
        <v>114</v>
      </c>
      <c r="L22" s="47">
        <f t="shared" si="7"/>
        <v>349</v>
      </c>
      <c r="M22" s="43">
        <v>45169</v>
      </c>
      <c r="N22" s="54" t="s">
        <v>115</v>
      </c>
      <c r="O22" s="41" t="s">
        <v>98</v>
      </c>
    </row>
    <row r="23" spans="1:15" s="2" customFormat="1" ht="198.75" customHeight="1" x14ac:dyDescent="0.25">
      <c r="A23" s="10">
        <v>14</v>
      </c>
      <c r="B23" s="42" t="s">
        <v>110</v>
      </c>
      <c r="C23" s="43" t="s">
        <v>34</v>
      </c>
      <c r="D23" s="44" t="s">
        <v>34</v>
      </c>
      <c r="E23" s="44" t="s">
        <v>111</v>
      </c>
      <c r="F23" s="45" t="s">
        <v>120</v>
      </c>
      <c r="G23" s="45" t="s">
        <v>113</v>
      </c>
      <c r="H23" s="52">
        <v>6</v>
      </c>
      <c r="I23" s="51">
        <v>279</v>
      </c>
      <c r="J23" s="46">
        <f t="shared" si="6"/>
        <v>1674</v>
      </c>
      <c r="K23" s="44" t="s">
        <v>114</v>
      </c>
      <c r="L23" s="47">
        <f t="shared" si="7"/>
        <v>1674</v>
      </c>
      <c r="M23" s="43">
        <v>45169</v>
      </c>
      <c r="N23" s="54" t="s">
        <v>115</v>
      </c>
      <c r="O23" s="41" t="s">
        <v>98</v>
      </c>
    </row>
    <row r="24" spans="1:15" s="2" customFormat="1" ht="198.75" customHeight="1" x14ac:dyDescent="0.25">
      <c r="A24" s="10">
        <v>15</v>
      </c>
      <c r="B24" s="42" t="s">
        <v>110</v>
      </c>
      <c r="C24" s="43" t="s">
        <v>34</v>
      </c>
      <c r="D24" s="44" t="s">
        <v>34</v>
      </c>
      <c r="E24" s="44" t="s">
        <v>111</v>
      </c>
      <c r="F24" s="45" t="s">
        <v>121</v>
      </c>
      <c r="G24" s="45" t="s">
        <v>113</v>
      </c>
      <c r="H24" s="52">
        <v>1000</v>
      </c>
      <c r="I24" s="51">
        <v>0.22</v>
      </c>
      <c r="J24" s="46">
        <f t="shared" ref="J24" si="8">H24*I24</f>
        <v>220</v>
      </c>
      <c r="K24" s="44" t="s">
        <v>114</v>
      </c>
      <c r="L24" s="47">
        <f t="shared" ref="L24" si="9">J24</f>
        <v>220</v>
      </c>
      <c r="M24" s="43">
        <v>45169</v>
      </c>
      <c r="N24" s="54" t="s">
        <v>115</v>
      </c>
      <c r="O24" s="41" t="s">
        <v>98</v>
      </c>
    </row>
    <row r="25" spans="1:15" s="2" customFormat="1" ht="198.75" customHeight="1" x14ac:dyDescent="0.25">
      <c r="A25" s="10">
        <v>16</v>
      </c>
      <c r="B25" s="42" t="s">
        <v>110</v>
      </c>
      <c r="C25" s="43" t="s">
        <v>34</v>
      </c>
      <c r="D25" s="44" t="s">
        <v>34</v>
      </c>
      <c r="E25" s="44" t="s">
        <v>111</v>
      </c>
      <c r="F25" s="45" t="s">
        <v>122</v>
      </c>
      <c r="G25" s="45" t="s">
        <v>113</v>
      </c>
      <c r="H25" s="52">
        <v>6</v>
      </c>
      <c r="I25" s="51">
        <v>119</v>
      </c>
      <c r="J25" s="46">
        <f t="shared" ref="J25:J57" si="10">H25*I25</f>
        <v>714</v>
      </c>
      <c r="K25" s="44" t="s">
        <v>114</v>
      </c>
      <c r="L25" s="47">
        <f t="shared" ref="L25:L40" si="11">J25</f>
        <v>714</v>
      </c>
      <c r="M25" s="43">
        <v>45169</v>
      </c>
      <c r="N25" s="54" t="s">
        <v>115</v>
      </c>
      <c r="O25" s="41" t="s">
        <v>98</v>
      </c>
    </row>
    <row r="26" spans="1:15" ht="198.75" customHeight="1" x14ac:dyDescent="0.35">
      <c r="A26" s="10">
        <v>17</v>
      </c>
      <c r="B26" s="42" t="s">
        <v>110</v>
      </c>
      <c r="C26" s="43" t="s">
        <v>34</v>
      </c>
      <c r="D26" s="44" t="s">
        <v>34</v>
      </c>
      <c r="E26" s="44" t="s">
        <v>111</v>
      </c>
      <c r="F26" s="45" t="s">
        <v>123</v>
      </c>
      <c r="G26" s="45" t="s">
        <v>113</v>
      </c>
      <c r="H26" s="52">
        <v>20</v>
      </c>
      <c r="I26" s="51">
        <v>59.89</v>
      </c>
      <c r="J26" s="46">
        <f t="shared" si="10"/>
        <v>1197.8</v>
      </c>
      <c r="K26" s="44" t="s">
        <v>114</v>
      </c>
      <c r="L26" s="47">
        <f t="shared" si="11"/>
        <v>1197.8</v>
      </c>
      <c r="M26" s="43">
        <v>45169</v>
      </c>
      <c r="N26" s="54" t="s">
        <v>115</v>
      </c>
      <c r="O26" s="41" t="s">
        <v>98</v>
      </c>
    </row>
    <row r="27" spans="1:15" ht="198.75" customHeight="1" x14ac:dyDescent="0.35">
      <c r="A27" s="10">
        <v>18</v>
      </c>
      <c r="B27" s="42" t="s">
        <v>110</v>
      </c>
      <c r="C27" s="43" t="s">
        <v>34</v>
      </c>
      <c r="D27" s="44" t="s">
        <v>34</v>
      </c>
      <c r="E27" s="44" t="s">
        <v>111</v>
      </c>
      <c r="F27" s="45" t="s">
        <v>124</v>
      </c>
      <c r="G27" s="45" t="s">
        <v>113</v>
      </c>
      <c r="H27" s="52">
        <v>1000</v>
      </c>
      <c r="I27" s="51">
        <v>0.15</v>
      </c>
      <c r="J27" s="46">
        <f t="shared" si="10"/>
        <v>150</v>
      </c>
      <c r="K27" s="44" t="s">
        <v>114</v>
      </c>
      <c r="L27" s="47">
        <f t="shared" si="11"/>
        <v>150</v>
      </c>
      <c r="M27" s="43">
        <v>45169</v>
      </c>
      <c r="N27" s="54" t="s">
        <v>115</v>
      </c>
      <c r="O27" s="41" t="s">
        <v>98</v>
      </c>
    </row>
    <row r="28" spans="1:15" ht="198.75" customHeight="1" x14ac:dyDescent="0.35">
      <c r="A28" s="10">
        <v>19</v>
      </c>
      <c r="B28" s="42" t="s">
        <v>110</v>
      </c>
      <c r="C28" s="43" t="s">
        <v>34</v>
      </c>
      <c r="D28" s="44" t="s">
        <v>34</v>
      </c>
      <c r="E28" s="44" t="s">
        <v>111</v>
      </c>
      <c r="F28" s="45" t="s">
        <v>125</v>
      </c>
      <c r="G28" s="45" t="s">
        <v>113</v>
      </c>
      <c r="H28" s="52">
        <v>18</v>
      </c>
      <c r="I28" s="51">
        <v>7.87</v>
      </c>
      <c r="J28" s="46">
        <f t="shared" si="10"/>
        <v>141.66</v>
      </c>
      <c r="K28" s="44" t="s">
        <v>114</v>
      </c>
      <c r="L28" s="47">
        <f t="shared" si="11"/>
        <v>141.66</v>
      </c>
      <c r="M28" s="43">
        <v>45169</v>
      </c>
      <c r="N28" s="54" t="s">
        <v>115</v>
      </c>
      <c r="O28" s="41" t="s">
        <v>98</v>
      </c>
    </row>
    <row r="29" spans="1:15" ht="198.75" customHeight="1" x14ac:dyDescent="0.35">
      <c r="A29" s="10">
        <v>20</v>
      </c>
      <c r="B29" s="42" t="s">
        <v>110</v>
      </c>
      <c r="C29" s="43" t="s">
        <v>34</v>
      </c>
      <c r="D29" s="44" t="s">
        <v>34</v>
      </c>
      <c r="E29" s="44" t="s">
        <v>111</v>
      </c>
      <c r="F29" s="45" t="s">
        <v>126</v>
      </c>
      <c r="G29" s="45" t="s">
        <v>113</v>
      </c>
      <c r="H29" s="52">
        <v>12</v>
      </c>
      <c r="I29" s="51">
        <v>12.38</v>
      </c>
      <c r="J29" s="46">
        <f t="shared" si="10"/>
        <v>148.56</v>
      </c>
      <c r="K29" s="44" t="s">
        <v>114</v>
      </c>
      <c r="L29" s="47">
        <f t="shared" si="11"/>
        <v>148.56</v>
      </c>
      <c r="M29" s="43">
        <v>45169</v>
      </c>
      <c r="N29" s="54" t="s">
        <v>115</v>
      </c>
      <c r="O29" s="41" t="s">
        <v>98</v>
      </c>
    </row>
    <row r="30" spans="1:15" ht="198.75" customHeight="1" x14ac:dyDescent="0.35">
      <c r="A30" s="42">
        <v>21</v>
      </c>
      <c r="B30" s="42" t="s">
        <v>110</v>
      </c>
      <c r="C30" s="43" t="s">
        <v>34</v>
      </c>
      <c r="D30" s="44" t="s">
        <v>34</v>
      </c>
      <c r="E30" s="44" t="s">
        <v>111</v>
      </c>
      <c r="F30" s="45" t="s">
        <v>127</v>
      </c>
      <c r="G30" s="45" t="s">
        <v>113</v>
      </c>
      <c r="H30" s="52">
        <v>1000</v>
      </c>
      <c r="I30" s="51">
        <v>0.1</v>
      </c>
      <c r="J30" s="46">
        <f t="shared" si="10"/>
        <v>100</v>
      </c>
      <c r="K30" s="44" t="s">
        <v>114</v>
      </c>
      <c r="L30" s="47">
        <f t="shared" si="11"/>
        <v>100</v>
      </c>
      <c r="M30" s="43">
        <v>45169</v>
      </c>
      <c r="N30" s="54" t="s">
        <v>115</v>
      </c>
      <c r="O30" s="41" t="s">
        <v>98</v>
      </c>
    </row>
    <row r="31" spans="1:15" ht="198.75" customHeight="1" x14ac:dyDescent="0.35">
      <c r="A31" s="10">
        <v>22</v>
      </c>
      <c r="B31" s="42" t="s">
        <v>110</v>
      </c>
      <c r="C31" s="43" t="s">
        <v>34</v>
      </c>
      <c r="D31" s="44" t="s">
        <v>34</v>
      </c>
      <c r="E31" s="44" t="s">
        <v>111</v>
      </c>
      <c r="F31" s="45" t="s">
        <v>128</v>
      </c>
      <c r="G31" s="45" t="s">
        <v>113</v>
      </c>
      <c r="H31" s="52">
        <v>18</v>
      </c>
      <c r="I31" s="51">
        <v>14.2</v>
      </c>
      <c r="J31" s="46">
        <f t="shared" si="10"/>
        <v>255.6</v>
      </c>
      <c r="K31" s="44" t="s">
        <v>114</v>
      </c>
      <c r="L31" s="47">
        <f t="shared" si="11"/>
        <v>255.6</v>
      </c>
      <c r="M31" s="43">
        <v>45169</v>
      </c>
      <c r="N31" s="54" t="s">
        <v>115</v>
      </c>
      <c r="O31" s="41" t="s">
        <v>98</v>
      </c>
    </row>
    <row r="32" spans="1:15" ht="198.75" customHeight="1" x14ac:dyDescent="0.35">
      <c r="A32" s="10">
        <v>23</v>
      </c>
      <c r="B32" s="42" t="s">
        <v>110</v>
      </c>
      <c r="C32" s="43" t="s">
        <v>34</v>
      </c>
      <c r="D32" s="44" t="s">
        <v>34</v>
      </c>
      <c r="E32" s="44" t="s">
        <v>111</v>
      </c>
      <c r="F32" s="45" t="s">
        <v>129</v>
      </c>
      <c r="G32" s="45" t="s">
        <v>113</v>
      </c>
      <c r="H32" s="52">
        <v>25</v>
      </c>
      <c r="I32" s="51">
        <v>2.4900000000000002</v>
      </c>
      <c r="J32" s="46">
        <f t="shared" si="10"/>
        <v>62.250000000000007</v>
      </c>
      <c r="K32" s="44" t="s">
        <v>114</v>
      </c>
      <c r="L32" s="47">
        <f t="shared" si="11"/>
        <v>62.250000000000007</v>
      </c>
      <c r="M32" s="43">
        <v>45169</v>
      </c>
      <c r="N32" s="54" t="s">
        <v>115</v>
      </c>
      <c r="O32" s="41" t="s">
        <v>98</v>
      </c>
    </row>
    <row r="33" spans="1:15" ht="198.75" customHeight="1" x14ac:dyDescent="0.35">
      <c r="A33" s="10">
        <v>24</v>
      </c>
      <c r="B33" s="42" t="s">
        <v>110</v>
      </c>
      <c r="C33" s="43" t="s">
        <v>34</v>
      </c>
      <c r="D33" s="44" t="s">
        <v>34</v>
      </c>
      <c r="E33" s="44" t="s">
        <v>111</v>
      </c>
      <c r="F33" s="45" t="s">
        <v>130</v>
      </c>
      <c r="G33" s="45" t="s">
        <v>113</v>
      </c>
      <c r="H33" s="52">
        <v>300</v>
      </c>
      <c r="I33" s="51">
        <v>0.75</v>
      </c>
      <c r="J33" s="46">
        <f t="shared" si="10"/>
        <v>225</v>
      </c>
      <c r="K33" s="44" t="s">
        <v>114</v>
      </c>
      <c r="L33" s="47">
        <f t="shared" si="11"/>
        <v>225</v>
      </c>
      <c r="M33" s="43">
        <v>45169</v>
      </c>
      <c r="N33" s="54" t="s">
        <v>115</v>
      </c>
      <c r="O33" s="41" t="s">
        <v>98</v>
      </c>
    </row>
    <row r="34" spans="1:15" ht="198.75" customHeight="1" x14ac:dyDescent="0.35">
      <c r="A34" s="10">
        <v>25</v>
      </c>
      <c r="B34" s="42" t="s">
        <v>110</v>
      </c>
      <c r="C34" s="43" t="s">
        <v>34</v>
      </c>
      <c r="D34" s="44" t="s">
        <v>34</v>
      </c>
      <c r="E34" s="44" t="s">
        <v>111</v>
      </c>
      <c r="F34" s="45" t="s">
        <v>131</v>
      </c>
      <c r="G34" s="45" t="s">
        <v>113</v>
      </c>
      <c r="H34" s="52">
        <v>6</v>
      </c>
      <c r="I34" s="51">
        <v>29.9</v>
      </c>
      <c r="J34" s="46">
        <f t="shared" si="10"/>
        <v>179.39999999999998</v>
      </c>
      <c r="K34" s="44" t="s">
        <v>114</v>
      </c>
      <c r="L34" s="47">
        <f t="shared" si="11"/>
        <v>179.39999999999998</v>
      </c>
      <c r="M34" s="43">
        <v>45169</v>
      </c>
      <c r="N34" s="54" t="s">
        <v>115</v>
      </c>
      <c r="O34" s="41" t="s">
        <v>98</v>
      </c>
    </row>
    <row r="35" spans="1:15" ht="198.75" customHeight="1" x14ac:dyDescent="0.35">
      <c r="A35" s="10">
        <v>26</v>
      </c>
      <c r="B35" s="42" t="s">
        <v>110</v>
      </c>
      <c r="C35" s="43" t="s">
        <v>34</v>
      </c>
      <c r="D35" s="44" t="s">
        <v>34</v>
      </c>
      <c r="E35" s="44" t="s">
        <v>111</v>
      </c>
      <c r="F35" s="45" t="s">
        <v>132</v>
      </c>
      <c r="G35" s="45" t="s">
        <v>113</v>
      </c>
      <c r="H35" s="52">
        <v>18</v>
      </c>
      <c r="I35" s="51">
        <v>4.95</v>
      </c>
      <c r="J35" s="46">
        <f t="shared" si="10"/>
        <v>89.100000000000009</v>
      </c>
      <c r="K35" s="44" t="s">
        <v>114</v>
      </c>
      <c r="L35" s="47">
        <f t="shared" si="11"/>
        <v>89.100000000000009</v>
      </c>
      <c r="M35" s="43">
        <v>45169</v>
      </c>
      <c r="N35" s="54" t="s">
        <v>115</v>
      </c>
      <c r="O35" s="41" t="s">
        <v>98</v>
      </c>
    </row>
    <row r="36" spans="1:15" ht="198.75" customHeight="1" x14ac:dyDescent="0.35">
      <c r="A36" s="10">
        <v>27</v>
      </c>
      <c r="B36" s="42" t="s">
        <v>110</v>
      </c>
      <c r="C36" s="43" t="s">
        <v>34</v>
      </c>
      <c r="D36" s="44" t="s">
        <v>34</v>
      </c>
      <c r="E36" s="44" t="s">
        <v>111</v>
      </c>
      <c r="F36" s="45" t="s">
        <v>133</v>
      </c>
      <c r="G36" s="45" t="s">
        <v>113</v>
      </c>
      <c r="H36" s="52">
        <v>3</v>
      </c>
      <c r="I36" s="51">
        <v>142</v>
      </c>
      <c r="J36" s="46">
        <f t="shared" si="10"/>
        <v>426</v>
      </c>
      <c r="K36" s="44" t="s">
        <v>114</v>
      </c>
      <c r="L36" s="47">
        <f t="shared" si="11"/>
        <v>426</v>
      </c>
      <c r="M36" s="43">
        <v>45169</v>
      </c>
      <c r="N36" s="54" t="s">
        <v>115</v>
      </c>
      <c r="O36" s="41" t="s">
        <v>98</v>
      </c>
    </row>
    <row r="37" spans="1:15" ht="198.75" customHeight="1" x14ac:dyDescent="0.35">
      <c r="A37" s="10">
        <v>28</v>
      </c>
      <c r="B37" s="42" t="s">
        <v>110</v>
      </c>
      <c r="C37" s="43" t="s">
        <v>34</v>
      </c>
      <c r="D37" s="44" t="s">
        <v>34</v>
      </c>
      <c r="E37" s="44" t="s">
        <v>111</v>
      </c>
      <c r="F37" s="45" t="s">
        <v>134</v>
      </c>
      <c r="G37" s="45" t="s">
        <v>113</v>
      </c>
      <c r="H37" s="52">
        <v>12</v>
      </c>
      <c r="I37" s="51">
        <v>6.39</v>
      </c>
      <c r="J37" s="46">
        <f t="shared" si="10"/>
        <v>76.679999999999993</v>
      </c>
      <c r="K37" s="44" t="s">
        <v>114</v>
      </c>
      <c r="L37" s="47">
        <f t="shared" si="11"/>
        <v>76.679999999999993</v>
      </c>
      <c r="M37" s="43">
        <v>45169</v>
      </c>
      <c r="N37" s="54" t="s">
        <v>115</v>
      </c>
      <c r="O37" s="41" t="s">
        <v>98</v>
      </c>
    </row>
    <row r="38" spans="1:15" ht="198.75" customHeight="1" x14ac:dyDescent="0.35">
      <c r="A38" s="10">
        <v>29</v>
      </c>
      <c r="B38" s="42" t="s">
        <v>110</v>
      </c>
      <c r="C38" s="43" t="s">
        <v>34</v>
      </c>
      <c r="D38" s="44" t="s">
        <v>34</v>
      </c>
      <c r="E38" s="44" t="s">
        <v>111</v>
      </c>
      <c r="F38" s="45" t="s">
        <v>135</v>
      </c>
      <c r="G38" s="45" t="s">
        <v>113</v>
      </c>
      <c r="H38" s="52">
        <v>25</v>
      </c>
      <c r="I38" s="51">
        <v>1.85</v>
      </c>
      <c r="J38" s="46">
        <f t="shared" si="10"/>
        <v>46.25</v>
      </c>
      <c r="K38" s="44" t="s">
        <v>114</v>
      </c>
      <c r="L38" s="47">
        <f t="shared" si="11"/>
        <v>46.25</v>
      </c>
      <c r="M38" s="43">
        <v>45169</v>
      </c>
      <c r="N38" s="54" t="s">
        <v>115</v>
      </c>
      <c r="O38" s="41" t="s">
        <v>98</v>
      </c>
    </row>
    <row r="39" spans="1:15" ht="198.75" customHeight="1" x14ac:dyDescent="0.35">
      <c r="A39" s="10">
        <v>30</v>
      </c>
      <c r="B39" s="42" t="s">
        <v>110</v>
      </c>
      <c r="C39" s="43" t="s">
        <v>34</v>
      </c>
      <c r="D39" s="44" t="s">
        <v>34</v>
      </c>
      <c r="E39" s="44" t="s">
        <v>111</v>
      </c>
      <c r="F39" s="45" t="s">
        <v>136</v>
      </c>
      <c r="G39" s="45" t="s">
        <v>113</v>
      </c>
      <c r="H39" s="52">
        <v>15</v>
      </c>
      <c r="I39" s="51">
        <v>5.59</v>
      </c>
      <c r="J39" s="46">
        <f t="shared" si="10"/>
        <v>83.85</v>
      </c>
      <c r="K39" s="44" t="s">
        <v>114</v>
      </c>
      <c r="L39" s="47">
        <f t="shared" si="11"/>
        <v>83.85</v>
      </c>
      <c r="M39" s="43">
        <v>45169</v>
      </c>
      <c r="N39" s="54" t="s">
        <v>115</v>
      </c>
      <c r="O39" s="41" t="s">
        <v>98</v>
      </c>
    </row>
    <row r="40" spans="1:15" ht="198.75" customHeight="1" x14ac:dyDescent="0.35">
      <c r="A40" s="10">
        <v>31</v>
      </c>
      <c r="B40" s="42" t="s">
        <v>110</v>
      </c>
      <c r="C40" s="43" t="s">
        <v>34</v>
      </c>
      <c r="D40" s="44" t="s">
        <v>34</v>
      </c>
      <c r="E40" s="44" t="s">
        <v>111</v>
      </c>
      <c r="F40" s="45" t="s">
        <v>137</v>
      </c>
      <c r="G40" s="45" t="s">
        <v>113</v>
      </c>
      <c r="H40" s="52">
        <v>18</v>
      </c>
      <c r="I40" s="51">
        <v>10</v>
      </c>
      <c r="J40" s="46">
        <f t="shared" si="10"/>
        <v>180</v>
      </c>
      <c r="K40" s="44" t="s">
        <v>114</v>
      </c>
      <c r="L40" s="47">
        <f t="shared" si="11"/>
        <v>180</v>
      </c>
      <c r="M40" s="43">
        <v>45169</v>
      </c>
      <c r="N40" s="54" t="s">
        <v>115</v>
      </c>
      <c r="O40" s="41" t="s">
        <v>98</v>
      </c>
    </row>
    <row r="41" spans="1:15" ht="198.75" customHeight="1" x14ac:dyDescent="0.35">
      <c r="A41" s="10">
        <v>32</v>
      </c>
      <c r="B41" s="42" t="s">
        <v>110</v>
      </c>
      <c r="C41" s="43" t="s">
        <v>34</v>
      </c>
      <c r="D41" s="44" t="s">
        <v>34</v>
      </c>
      <c r="E41" s="44" t="s">
        <v>111</v>
      </c>
      <c r="F41" s="45" t="s">
        <v>138</v>
      </c>
      <c r="G41" s="45" t="s">
        <v>113</v>
      </c>
      <c r="H41" s="52">
        <v>3</v>
      </c>
      <c r="I41" s="51">
        <v>20</v>
      </c>
      <c r="J41" s="46">
        <f t="shared" ref="J41:J56" si="12">H41*I41</f>
        <v>60</v>
      </c>
      <c r="K41" s="44" t="s">
        <v>114</v>
      </c>
      <c r="L41" s="47">
        <f t="shared" ref="L41:L55" si="13">J41</f>
        <v>60</v>
      </c>
      <c r="M41" s="43">
        <v>45169</v>
      </c>
      <c r="N41" s="54" t="s">
        <v>115</v>
      </c>
      <c r="O41" s="41" t="s">
        <v>98</v>
      </c>
    </row>
    <row r="42" spans="1:15" ht="198.75" customHeight="1" x14ac:dyDescent="0.35">
      <c r="A42" s="10">
        <v>33</v>
      </c>
      <c r="B42" s="42" t="s">
        <v>110</v>
      </c>
      <c r="C42" s="43" t="s">
        <v>34</v>
      </c>
      <c r="D42" s="44" t="s">
        <v>34</v>
      </c>
      <c r="E42" s="44" t="s">
        <v>111</v>
      </c>
      <c r="F42" s="45" t="s">
        <v>139</v>
      </c>
      <c r="G42" s="45" t="s">
        <v>113</v>
      </c>
      <c r="H42" s="52">
        <v>1000</v>
      </c>
      <c r="I42" s="51">
        <v>0.18</v>
      </c>
      <c r="J42" s="46">
        <f t="shared" si="12"/>
        <v>180</v>
      </c>
      <c r="K42" s="44" t="s">
        <v>114</v>
      </c>
      <c r="L42" s="47">
        <f t="shared" si="13"/>
        <v>180</v>
      </c>
      <c r="M42" s="43">
        <v>45169</v>
      </c>
      <c r="N42" s="54" t="s">
        <v>115</v>
      </c>
      <c r="O42" s="41" t="s">
        <v>98</v>
      </c>
    </row>
    <row r="43" spans="1:15" ht="198.75" customHeight="1" x14ac:dyDescent="0.35">
      <c r="A43" s="10">
        <v>34</v>
      </c>
      <c r="B43" s="42" t="s">
        <v>110</v>
      </c>
      <c r="C43" s="43" t="s">
        <v>34</v>
      </c>
      <c r="D43" s="44" t="s">
        <v>34</v>
      </c>
      <c r="E43" s="44" t="s">
        <v>111</v>
      </c>
      <c r="F43" s="45" t="s">
        <v>140</v>
      </c>
      <c r="G43" s="45" t="s">
        <v>113</v>
      </c>
      <c r="H43" s="52">
        <v>1000</v>
      </c>
      <c r="I43" s="51">
        <v>0.17</v>
      </c>
      <c r="J43" s="46">
        <f t="shared" si="12"/>
        <v>170</v>
      </c>
      <c r="K43" s="44" t="s">
        <v>114</v>
      </c>
      <c r="L43" s="47">
        <f t="shared" si="13"/>
        <v>170</v>
      </c>
      <c r="M43" s="43">
        <v>45169</v>
      </c>
      <c r="N43" s="54" t="s">
        <v>115</v>
      </c>
      <c r="O43" s="41" t="s">
        <v>98</v>
      </c>
    </row>
    <row r="44" spans="1:15" ht="198.75" customHeight="1" x14ac:dyDescent="0.35">
      <c r="A44" s="10">
        <v>35</v>
      </c>
      <c r="B44" s="42" t="s">
        <v>110</v>
      </c>
      <c r="C44" s="43" t="s">
        <v>34</v>
      </c>
      <c r="D44" s="44" t="s">
        <v>34</v>
      </c>
      <c r="E44" s="44" t="s">
        <v>111</v>
      </c>
      <c r="F44" s="45" t="s">
        <v>141</v>
      </c>
      <c r="G44" s="45" t="s">
        <v>113</v>
      </c>
      <c r="H44" s="52">
        <v>25</v>
      </c>
      <c r="I44" s="51">
        <v>2.4900000000000002</v>
      </c>
      <c r="J44" s="46">
        <f t="shared" si="12"/>
        <v>62.250000000000007</v>
      </c>
      <c r="K44" s="44" t="s">
        <v>114</v>
      </c>
      <c r="L44" s="47">
        <f t="shared" si="13"/>
        <v>62.250000000000007</v>
      </c>
      <c r="M44" s="43">
        <v>45169</v>
      </c>
      <c r="N44" s="54" t="s">
        <v>115</v>
      </c>
      <c r="O44" s="41" t="s">
        <v>98</v>
      </c>
    </row>
    <row r="45" spans="1:15" ht="198.75" customHeight="1" x14ac:dyDescent="0.35">
      <c r="A45" s="10">
        <v>36</v>
      </c>
      <c r="B45" s="42" t="s">
        <v>110</v>
      </c>
      <c r="C45" s="43" t="s">
        <v>34</v>
      </c>
      <c r="D45" s="44" t="s">
        <v>34</v>
      </c>
      <c r="E45" s="44" t="s">
        <v>111</v>
      </c>
      <c r="F45" s="45" t="s">
        <v>142</v>
      </c>
      <c r="G45" s="45" t="s">
        <v>113</v>
      </c>
      <c r="H45" s="52">
        <v>6</v>
      </c>
      <c r="I45" s="51">
        <v>20</v>
      </c>
      <c r="J45" s="46">
        <f t="shared" si="12"/>
        <v>120</v>
      </c>
      <c r="K45" s="44" t="s">
        <v>114</v>
      </c>
      <c r="L45" s="47">
        <f t="shared" si="13"/>
        <v>120</v>
      </c>
      <c r="M45" s="43">
        <v>45169</v>
      </c>
      <c r="N45" s="54" t="s">
        <v>115</v>
      </c>
      <c r="O45" s="41" t="s">
        <v>98</v>
      </c>
    </row>
    <row r="46" spans="1:15" ht="198.75" customHeight="1" x14ac:dyDescent="0.35">
      <c r="A46" s="10">
        <v>37</v>
      </c>
      <c r="B46" s="42" t="s">
        <v>110</v>
      </c>
      <c r="C46" s="43" t="s">
        <v>34</v>
      </c>
      <c r="D46" s="44" t="s">
        <v>34</v>
      </c>
      <c r="E46" s="44" t="s">
        <v>111</v>
      </c>
      <c r="F46" s="45" t="s">
        <v>143</v>
      </c>
      <c r="G46" s="45" t="s">
        <v>113</v>
      </c>
      <c r="H46" s="52">
        <v>6</v>
      </c>
      <c r="I46" s="51">
        <v>47.97</v>
      </c>
      <c r="J46" s="46">
        <f t="shared" si="12"/>
        <v>287.82</v>
      </c>
      <c r="K46" s="44" t="s">
        <v>114</v>
      </c>
      <c r="L46" s="47">
        <f t="shared" si="13"/>
        <v>287.82</v>
      </c>
      <c r="M46" s="43">
        <v>45169</v>
      </c>
      <c r="N46" s="54" t="s">
        <v>115</v>
      </c>
      <c r="O46" s="41" t="s">
        <v>98</v>
      </c>
    </row>
    <row r="47" spans="1:15" ht="198.75" customHeight="1" x14ac:dyDescent="0.35">
      <c r="A47" s="10">
        <v>38</v>
      </c>
      <c r="B47" s="42" t="s">
        <v>110</v>
      </c>
      <c r="C47" s="43" t="s">
        <v>34</v>
      </c>
      <c r="D47" s="44" t="s">
        <v>34</v>
      </c>
      <c r="E47" s="44" t="s">
        <v>111</v>
      </c>
      <c r="F47" s="45" t="s">
        <v>144</v>
      </c>
      <c r="G47" s="45" t="s">
        <v>113</v>
      </c>
      <c r="H47" s="52">
        <v>12</v>
      </c>
      <c r="I47" s="51">
        <v>44.9</v>
      </c>
      <c r="J47" s="46">
        <f t="shared" si="12"/>
        <v>538.79999999999995</v>
      </c>
      <c r="K47" s="44" t="s">
        <v>114</v>
      </c>
      <c r="L47" s="47">
        <f t="shared" si="13"/>
        <v>538.79999999999995</v>
      </c>
      <c r="M47" s="43">
        <v>45169</v>
      </c>
      <c r="N47" s="54" t="s">
        <v>115</v>
      </c>
      <c r="O47" s="41" t="s">
        <v>98</v>
      </c>
    </row>
    <row r="48" spans="1:15" ht="198.75" customHeight="1" x14ac:dyDescent="0.35">
      <c r="A48" s="10">
        <v>39</v>
      </c>
      <c r="B48" s="42" t="s">
        <v>110</v>
      </c>
      <c r="C48" s="43" t="s">
        <v>34</v>
      </c>
      <c r="D48" s="44" t="s">
        <v>34</v>
      </c>
      <c r="E48" s="44" t="s">
        <v>111</v>
      </c>
      <c r="F48" s="45" t="s">
        <v>145</v>
      </c>
      <c r="G48" s="45" t="s">
        <v>113</v>
      </c>
      <c r="H48" s="52">
        <v>18</v>
      </c>
      <c r="I48" s="51">
        <v>25.5</v>
      </c>
      <c r="J48" s="46">
        <f t="shared" si="12"/>
        <v>459</v>
      </c>
      <c r="K48" s="44" t="s">
        <v>114</v>
      </c>
      <c r="L48" s="47">
        <f t="shared" si="13"/>
        <v>459</v>
      </c>
      <c r="M48" s="43">
        <v>45169</v>
      </c>
      <c r="N48" s="54" t="s">
        <v>115</v>
      </c>
      <c r="O48" s="41" t="s">
        <v>98</v>
      </c>
    </row>
    <row r="49" spans="1:15" ht="198.75" customHeight="1" x14ac:dyDescent="0.35">
      <c r="A49" s="10">
        <v>40</v>
      </c>
      <c r="B49" s="42" t="s">
        <v>146</v>
      </c>
      <c r="C49" s="43" t="s">
        <v>14</v>
      </c>
      <c r="D49" s="44" t="s">
        <v>16</v>
      </c>
      <c r="E49" s="44" t="s">
        <v>147</v>
      </c>
      <c r="F49" s="45" t="s">
        <v>148</v>
      </c>
      <c r="G49" s="45" t="s">
        <v>150</v>
      </c>
      <c r="H49" s="52">
        <v>300</v>
      </c>
      <c r="I49" s="51">
        <v>6.64</v>
      </c>
      <c r="J49" s="46">
        <f t="shared" si="12"/>
        <v>1992</v>
      </c>
      <c r="K49" s="63" t="s">
        <v>63</v>
      </c>
      <c r="L49" s="47">
        <f t="shared" si="13"/>
        <v>1992</v>
      </c>
      <c r="M49" s="43">
        <v>45169</v>
      </c>
      <c r="N49" s="54" t="s">
        <v>149</v>
      </c>
      <c r="O49" s="41" t="s">
        <v>98</v>
      </c>
    </row>
    <row r="50" spans="1:15" ht="198.75" customHeight="1" x14ac:dyDescent="0.35">
      <c r="A50" s="10">
        <v>41</v>
      </c>
      <c r="B50" s="42" t="s">
        <v>151</v>
      </c>
      <c r="C50" s="43" t="s">
        <v>34</v>
      </c>
      <c r="D50" s="44" t="s">
        <v>34</v>
      </c>
      <c r="E50" s="44" t="s">
        <v>152</v>
      </c>
      <c r="F50" s="45" t="s">
        <v>153</v>
      </c>
      <c r="G50" s="45" t="s">
        <v>113</v>
      </c>
      <c r="H50" s="52">
        <v>18</v>
      </c>
      <c r="I50" s="51">
        <v>149</v>
      </c>
      <c r="J50" s="46">
        <f t="shared" si="12"/>
        <v>2682</v>
      </c>
      <c r="K50" s="44" t="s">
        <v>61</v>
      </c>
      <c r="L50" s="47">
        <f t="shared" si="13"/>
        <v>2682</v>
      </c>
      <c r="M50" s="43">
        <v>45169</v>
      </c>
      <c r="N50" s="54" t="s">
        <v>154</v>
      </c>
      <c r="O50" s="41" t="s">
        <v>98</v>
      </c>
    </row>
    <row r="51" spans="1:15" ht="198.75" customHeight="1" x14ac:dyDescent="0.35">
      <c r="A51" s="10">
        <v>42</v>
      </c>
      <c r="B51" s="42" t="s">
        <v>157</v>
      </c>
      <c r="C51" s="43" t="s">
        <v>14</v>
      </c>
      <c r="D51" s="44" t="s">
        <v>16</v>
      </c>
      <c r="E51" s="44" t="s">
        <v>158</v>
      </c>
      <c r="F51" s="45" t="s">
        <v>159</v>
      </c>
      <c r="G51" s="45" t="s">
        <v>156</v>
      </c>
      <c r="H51" s="52">
        <v>300</v>
      </c>
      <c r="I51" s="51">
        <v>8.19</v>
      </c>
      <c r="J51" s="46">
        <f t="shared" si="12"/>
        <v>2457</v>
      </c>
      <c r="K51" s="44" t="s">
        <v>60</v>
      </c>
      <c r="L51" s="47">
        <f t="shared" si="13"/>
        <v>2457</v>
      </c>
      <c r="M51" s="43">
        <v>45169</v>
      </c>
      <c r="N51" s="54" t="s">
        <v>155</v>
      </c>
      <c r="O51" s="41" t="s">
        <v>52</v>
      </c>
    </row>
    <row r="52" spans="1:15" ht="198.75" customHeight="1" x14ac:dyDescent="0.35">
      <c r="A52" s="10">
        <v>43</v>
      </c>
      <c r="B52" s="42" t="s">
        <v>94</v>
      </c>
      <c r="C52" s="43" t="s">
        <v>14</v>
      </c>
      <c r="D52" s="44" t="s">
        <v>16</v>
      </c>
      <c r="E52" s="44" t="s">
        <v>160</v>
      </c>
      <c r="F52" s="45" t="s">
        <v>161</v>
      </c>
      <c r="G52" s="45" t="s">
        <v>162</v>
      </c>
      <c r="H52" s="52">
        <v>75</v>
      </c>
      <c r="I52" s="51">
        <v>5.5</v>
      </c>
      <c r="J52" s="46">
        <f t="shared" si="12"/>
        <v>412.5</v>
      </c>
      <c r="K52" s="44" t="s">
        <v>63</v>
      </c>
      <c r="L52" s="47">
        <f t="shared" si="13"/>
        <v>412.5</v>
      </c>
      <c r="M52" s="43">
        <v>45169</v>
      </c>
      <c r="N52" s="54" t="s">
        <v>163</v>
      </c>
      <c r="O52" s="41" t="s">
        <v>98</v>
      </c>
    </row>
    <row r="53" spans="1:15" ht="198.75" customHeight="1" x14ac:dyDescent="0.35">
      <c r="A53" s="10">
        <v>44</v>
      </c>
      <c r="B53" s="42" t="s">
        <v>94</v>
      </c>
      <c r="C53" s="43" t="s">
        <v>14</v>
      </c>
      <c r="D53" s="44" t="s">
        <v>16</v>
      </c>
      <c r="E53" s="44" t="s">
        <v>164</v>
      </c>
      <c r="F53" s="45" t="s">
        <v>167</v>
      </c>
      <c r="G53" s="45" t="s">
        <v>165</v>
      </c>
      <c r="H53" s="52">
        <v>50</v>
      </c>
      <c r="I53" s="51">
        <v>12</v>
      </c>
      <c r="J53" s="46">
        <f t="shared" si="12"/>
        <v>600</v>
      </c>
      <c r="K53" s="44" t="s">
        <v>63</v>
      </c>
      <c r="L53" s="47">
        <f t="shared" si="13"/>
        <v>600</v>
      </c>
      <c r="M53" s="43">
        <v>45169</v>
      </c>
      <c r="N53" s="54" t="s">
        <v>166</v>
      </c>
      <c r="O53" s="41" t="s">
        <v>98</v>
      </c>
    </row>
    <row r="54" spans="1:15" ht="198.75" customHeight="1" x14ac:dyDescent="0.35">
      <c r="A54" s="10">
        <v>45</v>
      </c>
      <c r="B54" s="42" t="s">
        <v>94</v>
      </c>
      <c r="C54" s="43" t="s">
        <v>14</v>
      </c>
      <c r="D54" s="44" t="s">
        <v>16</v>
      </c>
      <c r="E54" s="44" t="s">
        <v>168</v>
      </c>
      <c r="F54" s="45" t="s">
        <v>169</v>
      </c>
      <c r="G54" s="45" t="s">
        <v>170</v>
      </c>
      <c r="H54" s="52">
        <v>100</v>
      </c>
      <c r="I54" s="51">
        <v>12.89</v>
      </c>
      <c r="J54" s="46">
        <f t="shared" si="12"/>
        <v>1289</v>
      </c>
      <c r="K54" s="44" t="s">
        <v>63</v>
      </c>
      <c r="L54" s="47">
        <f t="shared" si="13"/>
        <v>1289</v>
      </c>
      <c r="M54" s="43">
        <v>45169</v>
      </c>
      <c r="N54" s="54" t="s">
        <v>171</v>
      </c>
      <c r="O54" s="41" t="s">
        <v>98</v>
      </c>
    </row>
    <row r="55" spans="1:15" ht="198.75" customHeight="1" x14ac:dyDescent="0.35">
      <c r="A55" s="10">
        <v>46</v>
      </c>
      <c r="B55" s="42" t="s">
        <v>172</v>
      </c>
      <c r="C55" s="43" t="s">
        <v>14</v>
      </c>
      <c r="D55" s="44" t="s">
        <v>16</v>
      </c>
      <c r="E55" s="44" t="s">
        <v>173</v>
      </c>
      <c r="F55" s="45" t="s">
        <v>176</v>
      </c>
      <c r="G55" s="45" t="s">
        <v>174</v>
      </c>
      <c r="H55" s="52">
        <v>30</v>
      </c>
      <c r="I55" s="51">
        <v>100.8</v>
      </c>
      <c r="J55" s="46">
        <f t="shared" si="12"/>
        <v>3024</v>
      </c>
      <c r="K55" s="44" t="s">
        <v>63</v>
      </c>
      <c r="L55" s="47">
        <f t="shared" si="13"/>
        <v>3024</v>
      </c>
      <c r="M55" s="43">
        <v>45169</v>
      </c>
      <c r="N55" s="54" t="s">
        <v>175</v>
      </c>
      <c r="O55" s="41" t="s">
        <v>98</v>
      </c>
    </row>
    <row r="56" spans="1:15" ht="198.75" customHeight="1" x14ac:dyDescent="0.35">
      <c r="A56" s="42">
        <v>47</v>
      </c>
      <c r="B56" s="42" t="s">
        <v>172</v>
      </c>
      <c r="C56" s="43" t="s">
        <v>14</v>
      </c>
      <c r="D56" s="44" t="s">
        <v>16</v>
      </c>
      <c r="E56" s="44" t="s">
        <v>178</v>
      </c>
      <c r="F56" s="45" t="s">
        <v>180</v>
      </c>
      <c r="G56" s="45" t="s">
        <v>177</v>
      </c>
      <c r="H56" s="52">
        <v>72</v>
      </c>
      <c r="I56" s="51">
        <v>10.4</v>
      </c>
      <c r="J56" s="46">
        <f t="shared" si="12"/>
        <v>748.80000000000007</v>
      </c>
      <c r="K56" s="44" t="s">
        <v>63</v>
      </c>
      <c r="L56" s="47">
        <f t="shared" ref="L56" si="14">J56</f>
        <v>748.80000000000007</v>
      </c>
      <c r="M56" s="43">
        <v>45169</v>
      </c>
      <c r="N56" s="54" t="s">
        <v>179</v>
      </c>
      <c r="O56" s="41" t="s">
        <v>98</v>
      </c>
    </row>
    <row r="57" spans="1:15" ht="198.75" customHeight="1" x14ac:dyDescent="0.35">
      <c r="A57" s="42">
        <v>48</v>
      </c>
      <c r="B57" s="42" t="s">
        <v>172</v>
      </c>
      <c r="C57" s="43" t="s">
        <v>14</v>
      </c>
      <c r="D57" s="44" t="s">
        <v>16</v>
      </c>
      <c r="E57" s="44" t="s">
        <v>182</v>
      </c>
      <c r="F57" s="45" t="s">
        <v>183</v>
      </c>
      <c r="G57" s="45" t="s">
        <v>181</v>
      </c>
      <c r="H57" s="52">
        <v>2000</v>
      </c>
      <c r="I57" s="51">
        <v>0.28000000000000003</v>
      </c>
      <c r="J57" s="46">
        <f t="shared" si="10"/>
        <v>560</v>
      </c>
      <c r="K57" s="44" t="s">
        <v>63</v>
      </c>
      <c r="L57" s="47">
        <f t="shared" ref="L57" si="15">J57</f>
        <v>560</v>
      </c>
      <c r="M57" s="43">
        <v>45169</v>
      </c>
      <c r="N57" s="54" t="s">
        <v>184</v>
      </c>
      <c r="O57" s="41" t="s">
        <v>98</v>
      </c>
    </row>
    <row r="58" spans="1:15" x14ac:dyDescent="0.35">
      <c r="H58" s="35"/>
      <c r="I58" s="28"/>
      <c r="J58" s="28">
        <v>269723.25</v>
      </c>
      <c r="K58" s="39"/>
      <c r="L58" s="35"/>
      <c r="M58" s="35"/>
    </row>
    <row r="59" spans="1:15" ht="30" x14ac:dyDescent="0.4">
      <c r="I59" s="31" t="s">
        <v>20</v>
      </c>
      <c r="J59" s="31">
        <f>SUM(J10:J57)</f>
        <v>90174.880000000019</v>
      </c>
      <c r="K59" s="29"/>
    </row>
    <row r="60" spans="1:15" x14ac:dyDescent="0.35">
      <c r="H60" s="35"/>
      <c r="I60" s="28"/>
      <c r="J60" s="28">
        <v>24636.54</v>
      </c>
      <c r="K60" s="39"/>
      <c r="L60" s="35"/>
      <c r="M60" s="35"/>
    </row>
    <row r="61" spans="1:15" x14ac:dyDescent="0.35">
      <c r="H61" s="35"/>
      <c r="I61" s="28"/>
      <c r="J61" s="28">
        <v>16200</v>
      </c>
      <c r="K61" s="39"/>
      <c r="L61" s="35"/>
      <c r="M61" s="35"/>
    </row>
    <row r="62" spans="1:15" x14ac:dyDescent="0.35">
      <c r="H62" s="35"/>
      <c r="I62" s="28"/>
      <c r="J62" s="38">
        <v>13474.75</v>
      </c>
      <c r="K62" s="39"/>
      <c r="L62" s="35"/>
      <c r="M62" s="15"/>
    </row>
    <row r="63" spans="1:15" x14ac:dyDescent="0.35">
      <c r="H63" s="35"/>
      <c r="I63" s="28"/>
      <c r="J63" s="38">
        <v>10713.11</v>
      </c>
      <c r="K63" s="39"/>
      <c r="L63" s="35"/>
      <c r="M63" s="15"/>
    </row>
    <row r="64" spans="1:15" x14ac:dyDescent="0.35">
      <c r="H64" s="35"/>
      <c r="I64" s="34"/>
      <c r="J64" s="38">
        <v>8584.6200000000008</v>
      </c>
      <c r="K64" s="39"/>
      <c r="L64" s="35"/>
      <c r="M64" s="38">
        <f>1873432.85+124768.55</f>
        <v>1998201.4000000001</v>
      </c>
    </row>
    <row r="65" spans="8:13" x14ac:dyDescent="0.35">
      <c r="H65" s="35"/>
      <c r="I65" s="35"/>
      <c r="J65" s="38">
        <v>5012.63</v>
      </c>
      <c r="K65" s="39"/>
      <c r="L65" s="35"/>
      <c r="M65" s="15"/>
    </row>
    <row r="66" spans="8:13" x14ac:dyDescent="0.35">
      <c r="H66" s="35"/>
      <c r="I66" s="35"/>
      <c r="J66" s="38">
        <v>126265.08</v>
      </c>
      <c r="K66" s="39"/>
      <c r="L66" s="35"/>
      <c r="M66" s="40" t="e">
        <f>M64-J73</f>
        <v>#REF!</v>
      </c>
    </row>
    <row r="67" spans="8:13" x14ac:dyDescent="0.35">
      <c r="H67" s="35"/>
      <c r="I67" s="35"/>
      <c r="J67" s="38">
        <v>92795.55</v>
      </c>
      <c r="K67" s="39"/>
      <c r="L67" s="35"/>
      <c r="M67" s="15"/>
    </row>
    <row r="68" spans="8:13" x14ac:dyDescent="0.35">
      <c r="H68" s="35"/>
      <c r="I68" s="35"/>
      <c r="J68" s="38">
        <v>21943.94</v>
      </c>
      <c r="K68" s="39"/>
      <c r="L68" s="35"/>
      <c r="M68" s="15"/>
    </row>
    <row r="69" spans="8:13" x14ac:dyDescent="0.35">
      <c r="H69" s="35"/>
      <c r="I69" s="35"/>
      <c r="J69" s="38">
        <v>1097.19</v>
      </c>
      <c r="K69" s="39"/>
      <c r="L69" s="35"/>
      <c r="M69" s="15"/>
    </row>
    <row r="70" spans="8:13" x14ac:dyDescent="0.35">
      <c r="H70" s="35"/>
      <c r="I70" s="35"/>
      <c r="J70" s="15"/>
      <c r="K70" s="39"/>
      <c r="L70" s="35"/>
      <c r="M70" s="15"/>
    </row>
    <row r="71" spans="8:13" x14ac:dyDescent="0.35">
      <c r="H71" s="35"/>
      <c r="I71" s="35"/>
      <c r="J71" s="38">
        <f>SUM(J58:J69)</f>
        <v>680621.53999999992</v>
      </c>
      <c r="K71" s="39"/>
      <c r="L71" s="35"/>
      <c r="M71" s="15"/>
    </row>
    <row r="72" spans="8:13" x14ac:dyDescent="0.35">
      <c r="H72" s="35"/>
      <c r="I72" s="35"/>
      <c r="J72" s="15"/>
      <c r="K72" s="39"/>
      <c r="L72" s="35"/>
      <c r="M72" s="15"/>
    </row>
    <row r="73" spans="8:13" x14ac:dyDescent="0.35">
      <c r="H73" s="35"/>
      <c r="I73" s="35"/>
      <c r="J73" s="40" t="e">
        <f>#REF!+J71</f>
        <v>#REF!</v>
      </c>
      <c r="K73" s="39"/>
      <c r="L73" s="35"/>
      <c r="M73" s="15"/>
    </row>
    <row r="74" spans="8:13" x14ac:dyDescent="0.35">
      <c r="H74" s="35"/>
      <c r="I74" s="35"/>
      <c r="J74" s="36"/>
      <c r="K74" s="37"/>
      <c r="L74" s="35"/>
      <c r="M74" s="35"/>
    </row>
    <row r="75" spans="8:13" x14ac:dyDescent="0.35">
      <c r="H75" s="35"/>
      <c r="I75" s="35"/>
      <c r="J75" s="35"/>
      <c r="K75" s="37"/>
      <c r="L75" s="35"/>
      <c r="M75" s="35"/>
    </row>
    <row r="76" spans="8:13" x14ac:dyDescent="0.35">
      <c r="H76" s="35"/>
      <c r="I76" s="35"/>
      <c r="J76" s="35"/>
      <c r="K76" s="37"/>
      <c r="L76" s="35"/>
      <c r="M76" s="35"/>
    </row>
    <row r="77" spans="8:13" x14ac:dyDescent="0.35">
      <c r="H77" s="35"/>
      <c r="I77" s="35"/>
      <c r="J77" s="35"/>
      <c r="K77" s="37"/>
      <c r="L77" s="35"/>
      <c r="M77" s="35"/>
    </row>
    <row r="78" spans="8:13" x14ac:dyDescent="0.35">
      <c r="H78" s="35"/>
      <c r="I78" s="35"/>
      <c r="J78" s="35"/>
      <c r="K78" s="37"/>
      <c r="L78" s="35"/>
      <c r="M78" s="35"/>
    </row>
    <row r="79" spans="8:13" x14ac:dyDescent="0.35">
      <c r="H79" s="35"/>
      <c r="I79" s="35"/>
      <c r="J79" s="35"/>
      <c r="K79" s="37"/>
      <c r="L79" s="35"/>
      <c r="M79" s="35"/>
    </row>
    <row r="80" spans="8:13" x14ac:dyDescent="0.35">
      <c r="H80" s="35"/>
      <c r="I80" s="35"/>
      <c r="J80" s="35"/>
      <c r="K80" s="37"/>
      <c r="L80" s="35"/>
      <c r="M80" s="35"/>
    </row>
    <row r="81" spans="8:13" x14ac:dyDescent="0.35">
      <c r="H81" s="35"/>
      <c r="I81" s="35"/>
      <c r="J81" s="35"/>
      <c r="K81" s="37"/>
      <c r="L81" s="35"/>
      <c r="M81" s="35"/>
    </row>
    <row r="82" spans="8:13" x14ac:dyDescent="0.35">
      <c r="I82" s="30"/>
      <c r="J82" s="30"/>
      <c r="K82" s="29"/>
    </row>
    <row r="83" spans="8:13" x14ac:dyDescent="0.35">
      <c r="I83" s="30"/>
      <c r="J83" s="30"/>
      <c r="K83" s="29"/>
    </row>
    <row r="84" spans="8:13" x14ac:dyDescent="0.35">
      <c r="I84" s="30"/>
      <c r="J84" s="30"/>
      <c r="K84" s="29"/>
    </row>
    <row r="85" spans="8:13" x14ac:dyDescent="0.35">
      <c r="I85" s="30"/>
      <c r="J85" s="30"/>
      <c r="K85" s="29"/>
    </row>
    <row r="86" spans="8:13" x14ac:dyDescent="0.35">
      <c r="I86" s="30"/>
      <c r="J86" s="30"/>
      <c r="K86" s="29"/>
    </row>
    <row r="87" spans="8:13" x14ac:dyDescent="0.35">
      <c r="I87" s="30"/>
      <c r="J87" s="30"/>
      <c r="K87" s="29"/>
    </row>
    <row r="88" spans="8:13" x14ac:dyDescent="0.35">
      <c r="I88" s="30"/>
      <c r="J88" s="30"/>
      <c r="K88" s="29"/>
    </row>
  </sheetData>
  <autoFilter ref="A9:O59" xr:uid="{00000000-0009-0000-0000-000000000000}"/>
  <mergeCells count="7">
    <mergeCell ref="A7:O7"/>
    <mergeCell ref="A1:O1"/>
    <mergeCell ref="A2:O2"/>
    <mergeCell ref="A3:O3"/>
    <mergeCell ref="A5:O5"/>
    <mergeCell ref="A6:O6"/>
    <mergeCell ref="A4:O4"/>
  </mergeCells>
  <pageMargins left="0.70866141732283472" right="0.70866141732283472" top="0.87656250000000002" bottom="0.74803149606299213" header="0.31496062992125984" footer="0.31496062992125984"/>
  <pageSetup paperSize="9" scale="17" fitToHeight="0" orientation="landscape" r:id="rId1"/>
  <headerFooter>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L60"/>
  <sheetViews>
    <sheetView showGridLines="0" tabSelected="1" topLeftCell="A40" zoomScale="40" zoomScaleNormal="40" zoomScaleSheetLayoutView="20" zoomScalePageLayoutView="40" workbookViewId="0">
      <selection activeCell="AA72" sqref="AA72"/>
    </sheetView>
  </sheetViews>
  <sheetFormatPr defaultRowHeight="35.1" customHeight="1" x14ac:dyDescent="0.4"/>
  <cols>
    <col min="1" max="3" width="10.7109375" style="9" customWidth="1"/>
    <col min="4" max="6" width="14.7109375" style="9" customWidth="1"/>
    <col min="7" max="7" width="10.7109375" style="9" customWidth="1"/>
    <col min="8" max="8" width="12" style="9" customWidth="1"/>
    <col min="9" max="11" width="10.7109375" style="9" customWidth="1"/>
    <col min="12" max="12" width="15" style="9" customWidth="1"/>
    <col min="13" max="13" width="10.7109375" style="9" customWidth="1"/>
    <col min="14" max="14" width="31.140625" style="9" customWidth="1"/>
    <col min="15" max="16" width="14.7109375" style="9" customWidth="1"/>
    <col min="17" max="17" width="10.7109375" style="9" customWidth="1"/>
    <col min="18" max="18" width="29.42578125" style="9" bestFit="1" customWidth="1"/>
    <col min="19" max="19" width="18" style="9" customWidth="1"/>
    <col min="20" max="23" width="10.7109375" style="9" customWidth="1"/>
    <col min="24" max="24" width="10.7109375" style="9" hidden="1" customWidth="1"/>
    <col min="25" max="25" width="10.7109375" style="14" hidden="1" customWidth="1"/>
    <col min="26" max="26" width="26.5703125" style="15" bestFit="1" customWidth="1"/>
    <col min="27" max="27" width="21.5703125" style="15" bestFit="1" customWidth="1"/>
    <col min="28" max="16384" width="9.140625" style="9"/>
  </cols>
  <sheetData>
    <row r="1" spans="1:38" ht="35.1" customHeight="1" x14ac:dyDescent="0.4">
      <c r="Z1" s="60"/>
      <c r="AA1" s="60"/>
      <c r="AB1" s="60"/>
      <c r="AC1" s="60"/>
      <c r="AD1" s="60"/>
      <c r="AE1" s="60"/>
    </row>
    <row r="2" spans="1:38" s="15" customFormat="1" ht="35.1" customHeight="1" x14ac:dyDescent="0.4">
      <c r="A2" s="9"/>
      <c r="B2" s="72" t="s">
        <v>17</v>
      </c>
      <c r="C2" s="72"/>
      <c r="D2" s="72"/>
      <c r="E2" s="72"/>
      <c r="F2" s="72"/>
      <c r="G2" s="72"/>
      <c r="H2" s="72"/>
      <c r="I2" s="72"/>
      <c r="J2" s="72"/>
      <c r="K2" s="72"/>
      <c r="L2" s="72"/>
      <c r="M2" s="72"/>
      <c r="N2" s="72"/>
      <c r="O2" s="72"/>
      <c r="P2" s="72"/>
      <c r="Q2" s="72"/>
      <c r="R2" s="72"/>
      <c r="S2" s="72"/>
      <c r="T2" s="72"/>
      <c r="U2" s="72"/>
      <c r="V2" s="72"/>
      <c r="W2" s="72"/>
      <c r="X2" s="72"/>
      <c r="Y2" s="14"/>
      <c r="Z2" s="65" t="s">
        <v>29</v>
      </c>
      <c r="AA2" s="66">
        <f>N19</f>
        <v>2.0833333333333332E-2</v>
      </c>
      <c r="AB2" s="60"/>
      <c r="AC2" s="60"/>
      <c r="AD2" s="60"/>
    </row>
    <row r="3" spans="1:38" s="15" customFormat="1" ht="35.1" customHeight="1" x14ac:dyDescent="0.4">
      <c r="A3" s="9"/>
      <c r="B3" s="70" t="s">
        <v>21</v>
      </c>
      <c r="C3" s="70"/>
      <c r="D3" s="70"/>
      <c r="E3" s="70"/>
      <c r="F3" s="70"/>
      <c r="G3" s="70"/>
      <c r="H3" s="70"/>
      <c r="I3" s="70"/>
      <c r="J3" s="70"/>
      <c r="K3" s="70"/>
      <c r="L3" s="70"/>
      <c r="M3" s="70"/>
      <c r="N3" s="70"/>
      <c r="O3" s="70"/>
      <c r="P3" s="70"/>
      <c r="Q3" s="70"/>
      <c r="R3" s="70"/>
      <c r="S3" s="70"/>
      <c r="T3" s="70"/>
      <c r="U3" s="70"/>
      <c r="V3" s="70"/>
      <c r="W3" s="70"/>
      <c r="X3" s="70"/>
      <c r="Y3" s="14"/>
      <c r="Z3" s="65" t="s">
        <v>14</v>
      </c>
      <c r="AA3" s="66">
        <f>N18</f>
        <v>0.22916666666666666</v>
      </c>
      <c r="AB3" s="60"/>
      <c r="AC3" s="60"/>
      <c r="AD3" s="60"/>
    </row>
    <row r="4" spans="1:38" s="15" customFormat="1" ht="35.1" customHeight="1" x14ac:dyDescent="0.4">
      <c r="A4" s="9"/>
      <c r="B4" s="70" t="s">
        <v>57</v>
      </c>
      <c r="C4" s="70"/>
      <c r="D4" s="70"/>
      <c r="E4" s="70"/>
      <c r="F4" s="70"/>
      <c r="G4" s="70"/>
      <c r="H4" s="70"/>
      <c r="I4" s="70"/>
      <c r="J4" s="70"/>
      <c r="K4" s="70"/>
      <c r="L4" s="70"/>
      <c r="M4" s="70"/>
      <c r="N4" s="70"/>
      <c r="O4" s="70"/>
      <c r="P4" s="70"/>
      <c r="Q4" s="70"/>
      <c r="R4" s="70"/>
      <c r="S4" s="70"/>
      <c r="T4" s="70"/>
      <c r="U4" s="70"/>
      <c r="V4" s="70"/>
      <c r="W4" s="70"/>
      <c r="X4" s="70"/>
      <c r="Y4" s="14"/>
      <c r="Z4" s="65" t="s">
        <v>16</v>
      </c>
      <c r="AA4" s="66">
        <f>N23</f>
        <v>0</v>
      </c>
      <c r="AB4" s="60"/>
      <c r="AC4" s="60"/>
      <c r="AD4" s="60"/>
    </row>
    <row r="5" spans="1:38" s="15" customFormat="1" ht="35.1" customHeight="1" x14ac:dyDescent="0.4">
      <c r="A5" s="9"/>
      <c r="B5" s="70" t="s">
        <v>58</v>
      </c>
      <c r="C5" s="70"/>
      <c r="D5" s="70"/>
      <c r="E5" s="70"/>
      <c r="F5" s="70"/>
      <c r="G5" s="70"/>
      <c r="H5" s="70"/>
      <c r="I5" s="70"/>
      <c r="J5" s="70"/>
      <c r="K5" s="70"/>
      <c r="L5" s="70"/>
      <c r="M5" s="70"/>
      <c r="N5" s="70"/>
      <c r="O5" s="70"/>
      <c r="P5" s="70"/>
      <c r="Q5" s="70"/>
      <c r="R5" s="70"/>
      <c r="S5" s="70"/>
      <c r="T5" s="70"/>
      <c r="U5" s="70"/>
      <c r="V5" s="70"/>
      <c r="W5" s="70"/>
      <c r="X5" s="70"/>
      <c r="Y5" s="14"/>
      <c r="Z5" s="65" t="s">
        <v>34</v>
      </c>
      <c r="AA5" s="67">
        <f>N21</f>
        <v>0.66666666666666663</v>
      </c>
      <c r="AB5" s="60"/>
      <c r="AC5" s="60"/>
      <c r="AD5" s="60"/>
      <c r="AE5" s="60"/>
      <c r="AF5" s="60"/>
      <c r="AG5" s="60"/>
      <c r="AH5" s="60"/>
      <c r="AI5" s="60"/>
      <c r="AJ5" s="60"/>
      <c r="AK5" s="60"/>
      <c r="AL5" s="60"/>
    </row>
    <row r="6" spans="1:38" s="15" customFormat="1" ht="35.1" customHeight="1" x14ac:dyDescent="0.4">
      <c r="A6" s="9"/>
      <c r="B6" s="70" t="s">
        <v>59</v>
      </c>
      <c r="C6" s="70"/>
      <c r="D6" s="70"/>
      <c r="E6" s="70"/>
      <c r="F6" s="70"/>
      <c r="G6" s="70"/>
      <c r="H6" s="70"/>
      <c r="I6" s="70"/>
      <c r="J6" s="70"/>
      <c r="K6" s="70"/>
      <c r="L6" s="70"/>
      <c r="M6" s="70"/>
      <c r="N6" s="70"/>
      <c r="O6" s="70"/>
      <c r="P6" s="70"/>
      <c r="Q6" s="70"/>
      <c r="R6" s="70"/>
      <c r="S6" s="70"/>
      <c r="T6" s="70"/>
      <c r="U6" s="70"/>
      <c r="V6" s="70"/>
      <c r="W6" s="70"/>
      <c r="X6" s="70"/>
      <c r="Y6" s="14"/>
      <c r="Z6" s="15" t="s">
        <v>13</v>
      </c>
      <c r="AA6" s="68">
        <f>N22</f>
        <v>8.3333333333333329E-2</v>
      </c>
      <c r="AB6" s="60"/>
      <c r="AC6" s="60"/>
      <c r="AD6" s="60"/>
      <c r="AE6" s="60"/>
      <c r="AF6" s="60"/>
      <c r="AG6" s="60"/>
      <c r="AH6" s="60"/>
      <c r="AI6" s="60"/>
      <c r="AJ6" s="60"/>
      <c r="AK6" s="60"/>
      <c r="AL6" s="60"/>
    </row>
    <row r="7" spans="1:38" s="15" customFormat="1" ht="9.9499999999999993" customHeight="1" x14ac:dyDescent="0.4">
      <c r="A7" s="9"/>
      <c r="B7" s="1"/>
      <c r="C7" s="1"/>
      <c r="D7" s="1"/>
      <c r="E7" s="1"/>
      <c r="F7" s="1"/>
      <c r="G7" s="1"/>
      <c r="H7" s="1"/>
      <c r="I7" s="1"/>
      <c r="J7" s="1"/>
      <c r="K7" s="1"/>
      <c r="L7" s="1"/>
      <c r="M7" s="1"/>
      <c r="N7" s="1"/>
      <c r="O7" s="1"/>
      <c r="P7" s="1"/>
      <c r="Q7" s="1"/>
      <c r="R7" s="1"/>
      <c r="S7" s="1"/>
      <c r="T7" s="1"/>
      <c r="U7" s="1"/>
      <c r="V7" s="1"/>
      <c r="W7" s="1"/>
      <c r="X7" s="1"/>
      <c r="Y7" s="14"/>
      <c r="Z7" s="60"/>
      <c r="AA7" s="64"/>
      <c r="AB7" s="60"/>
      <c r="AC7" s="60"/>
      <c r="AD7" s="60"/>
      <c r="AE7" s="60"/>
      <c r="AF7" s="60"/>
      <c r="AG7" s="60"/>
      <c r="AH7" s="60"/>
      <c r="AI7" s="60"/>
      <c r="AJ7" s="60"/>
      <c r="AK7" s="60"/>
      <c r="AL7" s="60"/>
    </row>
    <row r="8" spans="1:38" s="15" customFormat="1" ht="9.9499999999999993" customHeight="1" x14ac:dyDescent="0.4">
      <c r="A8" s="9"/>
      <c r="B8" s="1"/>
      <c r="C8" s="1"/>
      <c r="D8" s="1"/>
      <c r="E8" s="1"/>
      <c r="F8" s="1"/>
      <c r="G8" s="1"/>
      <c r="H8" s="1"/>
      <c r="I8" s="1"/>
      <c r="J8" s="1"/>
      <c r="K8" s="1"/>
      <c r="L8" s="1"/>
      <c r="M8" s="1"/>
      <c r="N8" s="1"/>
      <c r="O8" s="1"/>
      <c r="P8" s="1"/>
      <c r="Q8" s="1"/>
      <c r="R8" s="1"/>
      <c r="S8" s="1"/>
      <c r="T8" s="1"/>
      <c r="U8" s="1"/>
      <c r="V8" s="1"/>
      <c r="W8" s="1"/>
      <c r="X8" s="1"/>
      <c r="Y8" s="14"/>
      <c r="Z8" s="60"/>
      <c r="AA8" s="64"/>
      <c r="AB8" s="60"/>
      <c r="AC8" s="60"/>
      <c r="AD8" s="60"/>
      <c r="AE8" s="60"/>
      <c r="AF8" s="60"/>
      <c r="AG8" s="60"/>
      <c r="AH8" s="60"/>
      <c r="AI8" s="60"/>
      <c r="AJ8" s="60"/>
      <c r="AK8" s="60"/>
      <c r="AL8" s="60"/>
    </row>
    <row r="9" spans="1:38" s="15" customFormat="1" ht="9.9499999999999993" customHeight="1" x14ac:dyDescent="0.4">
      <c r="A9" s="9"/>
      <c r="B9" s="1"/>
      <c r="C9" s="1"/>
      <c r="D9" s="1"/>
      <c r="E9" s="1"/>
      <c r="F9" s="1"/>
      <c r="G9" s="1"/>
      <c r="H9" s="1"/>
      <c r="I9" s="1"/>
      <c r="J9" s="1"/>
      <c r="K9" s="1"/>
      <c r="L9" s="1"/>
      <c r="M9" s="1"/>
      <c r="N9" s="1"/>
      <c r="O9" s="1"/>
      <c r="P9" s="1"/>
      <c r="Q9" s="1"/>
      <c r="R9" s="1"/>
      <c r="S9" s="1"/>
      <c r="T9" s="1"/>
      <c r="U9" s="1"/>
      <c r="V9" s="1"/>
      <c r="W9" s="1"/>
      <c r="X9" s="1"/>
      <c r="Y9" s="14"/>
      <c r="Z9" s="60"/>
      <c r="AA9" s="64"/>
      <c r="AB9" s="60"/>
      <c r="AC9" s="60"/>
      <c r="AD9" s="60"/>
      <c r="AE9" s="60"/>
      <c r="AF9" s="60"/>
      <c r="AG9" s="60"/>
      <c r="AH9" s="60"/>
      <c r="AI9" s="60"/>
      <c r="AJ9" s="60"/>
      <c r="AK9" s="60"/>
      <c r="AL9" s="60"/>
    </row>
    <row r="10" spans="1:38" s="15" customFormat="1" ht="9.9499999999999993" customHeight="1" x14ac:dyDescent="0.4">
      <c r="A10" s="9"/>
      <c r="B10" s="55"/>
      <c r="C10" s="55"/>
      <c r="D10" s="55"/>
      <c r="E10" s="55"/>
      <c r="F10" s="55"/>
      <c r="G10" s="55"/>
      <c r="H10" s="55"/>
      <c r="I10" s="55"/>
      <c r="J10" s="55"/>
      <c r="K10" s="55"/>
      <c r="L10" s="55"/>
      <c r="M10" s="55"/>
      <c r="N10" s="55"/>
      <c r="O10" s="55"/>
      <c r="P10" s="55"/>
      <c r="Q10" s="55"/>
      <c r="R10" s="55"/>
      <c r="S10" s="55"/>
      <c r="T10" s="55"/>
      <c r="U10" s="55"/>
      <c r="V10" s="55"/>
      <c r="W10" s="55"/>
      <c r="X10" s="1"/>
      <c r="Y10" s="14"/>
      <c r="Z10" s="60"/>
      <c r="AA10" s="60"/>
      <c r="AB10" s="60"/>
      <c r="AC10" s="60"/>
      <c r="AD10" s="60"/>
      <c r="AE10" s="60"/>
      <c r="AF10" s="60"/>
      <c r="AG10" s="60"/>
      <c r="AH10" s="60"/>
      <c r="AI10" s="60"/>
      <c r="AJ10" s="60"/>
      <c r="AK10" s="60"/>
      <c r="AL10" s="60"/>
    </row>
    <row r="11" spans="1:38" s="15" customFormat="1" ht="35.1" customHeight="1" x14ac:dyDescent="0.4">
      <c r="A11" s="9"/>
      <c r="B11" s="71" t="s">
        <v>185</v>
      </c>
      <c r="C11" s="71"/>
      <c r="D11" s="71"/>
      <c r="E11" s="71"/>
      <c r="F11" s="71"/>
      <c r="G11" s="71"/>
      <c r="H11" s="71"/>
      <c r="I11" s="71"/>
      <c r="J11" s="71"/>
      <c r="K11" s="71"/>
      <c r="L11" s="71"/>
      <c r="M11" s="71"/>
      <c r="N11" s="71"/>
      <c r="O11" s="71"/>
      <c r="P11" s="71"/>
      <c r="Q11" s="71"/>
      <c r="R11" s="71"/>
      <c r="S11" s="71"/>
      <c r="T11" s="71"/>
      <c r="U11" s="71"/>
      <c r="V11" s="71"/>
      <c r="W11" s="71"/>
      <c r="X11" s="71"/>
      <c r="Y11" s="14"/>
      <c r="Z11" s="60"/>
      <c r="AA11" s="60"/>
      <c r="AB11" s="60"/>
      <c r="AC11" s="60"/>
      <c r="AD11" s="60"/>
      <c r="AE11" s="60"/>
      <c r="AF11" s="60"/>
      <c r="AG11" s="60"/>
      <c r="AH11" s="60"/>
      <c r="AI11" s="60"/>
      <c r="AJ11" s="60"/>
      <c r="AK11" s="60"/>
      <c r="AL11" s="60"/>
    </row>
    <row r="12" spans="1:38" s="15" customFormat="1" ht="35.1" customHeight="1" x14ac:dyDescent="0.4">
      <c r="A12" s="9"/>
      <c r="B12" s="71"/>
      <c r="C12" s="71"/>
      <c r="D12" s="71"/>
      <c r="E12" s="71"/>
      <c r="F12" s="71"/>
      <c r="G12" s="71"/>
      <c r="H12" s="71"/>
      <c r="I12" s="71"/>
      <c r="J12" s="71"/>
      <c r="K12" s="71"/>
      <c r="L12" s="71"/>
      <c r="M12" s="71"/>
      <c r="N12" s="71"/>
      <c r="O12" s="71"/>
      <c r="P12" s="71"/>
      <c r="Q12" s="71"/>
      <c r="R12" s="71"/>
      <c r="S12" s="71"/>
      <c r="T12" s="71"/>
      <c r="U12" s="71"/>
      <c r="V12" s="71"/>
      <c r="W12" s="71"/>
      <c r="X12" s="71"/>
      <c r="Y12" s="14"/>
      <c r="Z12" s="60"/>
      <c r="AA12" s="60"/>
      <c r="AB12" s="60"/>
      <c r="AC12" s="60"/>
      <c r="AD12" s="60"/>
      <c r="AE12" s="60"/>
      <c r="AF12" s="60"/>
      <c r="AG12" s="60"/>
      <c r="AH12" s="60"/>
      <c r="AI12" s="60"/>
      <c r="AJ12" s="60"/>
      <c r="AK12" s="60"/>
      <c r="AL12" s="60"/>
    </row>
    <row r="13" spans="1:38" s="15" customFormat="1" ht="9.9499999999999993" customHeight="1" x14ac:dyDescent="0.4">
      <c r="A13" s="9"/>
      <c r="B13" s="9"/>
      <c r="C13" s="9"/>
      <c r="D13" s="9"/>
      <c r="E13" s="9"/>
      <c r="F13" s="9"/>
      <c r="G13" s="9"/>
      <c r="H13" s="9"/>
      <c r="I13" s="9"/>
      <c r="J13" s="9"/>
      <c r="K13" s="9"/>
      <c r="L13" s="9"/>
      <c r="M13" s="9"/>
      <c r="N13" s="9"/>
      <c r="O13" s="9"/>
      <c r="P13" s="9"/>
      <c r="Q13" s="9"/>
      <c r="R13" s="9"/>
      <c r="S13" s="9"/>
      <c r="T13" s="9"/>
      <c r="U13" s="9"/>
      <c r="V13" s="9"/>
      <c r="W13" s="9"/>
      <c r="X13" s="9"/>
      <c r="Y13" s="14"/>
      <c r="Z13" s="60"/>
      <c r="AA13" s="60"/>
      <c r="AB13" s="60"/>
      <c r="AC13" s="60"/>
      <c r="AD13" s="60"/>
      <c r="AE13" s="60"/>
      <c r="AF13" s="60"/>
      <c r="AG13" s="60"/>
      <c r="AH13" s="60"/>
      <c r="AI13" s="60"/>
      <c r="AJ13" s="60"/>
      <c r="AK13" s="60"/>
      <c r="AL13" s="60"/>
    </row>
    <row r="14" spans="1:38" ht="35.1" customHeight="1" x14ac:dyDescent="0.4">
      <c r="Z14" s="60"/>
      <c r="AA14" s="60"/>
      <c r="AB14" s="60"/>
      <c r="AC14" s="60"/>
      <c r="AD14" s="60"/>
      <c r="AE14" s="60"/>
      <c r="AF14" s="60"/>
      <c r="AG14" s="60"/>
      <c r="AH14" s="60"/>
      <c r="AI14" s="60"/>
      <c r="AJ14" s="60"/>
      <c r="AK14" s="60"/>
      <c r="AL14" s="60"/>
    </row>
    <row r="15" spans="1:38" s="15" customFormat="1" ht="35.1" customHeight="1" x14ac:dyDescent="0.4">
      <c r="A15" s="9"/>
      <c r="B15" s="9"/>
      <c r="C15" s="16" t="s">
        <v>22</v>
      </c>
      <c r="D15" s="17" t="s">
        <v>23</v>
      </c>
      <c r="E15" s="18"/>
      <c r="F15" s="18"/>
      <c r="G15" s="18"/>
      <c r="H15" s="18"/>
      <c r="I15" s="18"/>
      <c r="J15" s="18"/>
      <c r="K15" s="18"/>
      <c r="L15" s="18"/>
      <c r="M15" s="18"/>
      <c r="N15" s="18"/>
      <c r="O15" s="9"/>
      <c r="P15" s="9"/>
      <c r="Q15" s="9"/>
      <c r="R15" s="9"/>
      <c r="S15" s="9"/>
      <c r="T15" s="9"/>
      <c r="U15" s="9"/>
      <c r="Y15" s="14"/>
      <c r="Z15" s="60"/>
      <c r="AA15" s="60"/>
      <c r="AB15" s="60"/>
      <c r="AC15" s="60"/>
      <c r="AD15" s="60"/>
      <c r="AE15" s="60"/>
      <c r="AF15" s="60"/>
      <c r="AG15" s="60"/>
      <c r="AH15" s="60"/>
      <c r="AI15" s="60"/>
      <c r="AJ15" s="60"/>
      <c r="AK15" s="60"/>
      <c r="AL15" s="60"/>
    </row>
    <row r="16" spans="1:38" s="15" customFormat="1" ht="35.1" customHeight="1" x14ac:dyDescent="0.4">
      <c r="A16" s="9"/>
      <c r="B16" s="9"/>
      <c r="C16" s="16"/>
      <c r="D16" s="19"/>
      <c r="E16" s="18"/>
      <c r="F16" s="18"/>
      <c r="G16" s="18"/>
      <c r="H16" s="18"/>
      <c r="I16" s="18"/>
      <c r="J16" s="18"/>
      <c r="K16" s="18"/>
      <c r="L16" s="18"/>
      <c r="M16" s="18"/>
      <c r="N16" s="18"/>
      <c r="O16" s="9"/>
      <c r="P16" s="9"/>
      <c r="Q16" s="9"/>
      <c r="R16" s="9"/>
      <c r="S16" s="9"/>
      <c r="T16" s="9"/>
      <c r="U16" s="9"/>
      <c r="V16" s="9"/>
      <c r="W16" s="9"/>
      <c r="X16" s="9"/>
      <c r="Y16" s="14"/>
      <c r="Z16" s="60"/>
      <c r="AA16" s="60"/>
      <c r="AB16" s="60"/>
      <c r="AC16" s="60"/>
      <c r="AD16" s="60"/>
      <c r="AE16" s="60"/>
      <c r="AF16" s="60"/>
      <c r="AG16" s="60"/>
      <c r="AH16" s="60"/>
      <c r="AI16" s="60"/>
      <c r="AJ16" s="60"/>
      <c r="AK16" s="60"/>
      <c r="AL16" s="60"/>
    </row>
    <row r="17" spans="1:38" s="15" customFormat="1" ht="35.1" customHeight="1" x14ac:dyDescent="0.4">
      <c r="A17" s="9"/>
      <c r="B17" s="9"/>
      <c r="C17" s="18"/>
      <c r="D17" s="20" t="s">
        <v>0</v>
      </c>
      <c r="E17" s="73" t="s">
        <v>24</v>
      </c>
      <c r="F17" s="73"/>
      <c r="G17" s="73"/>
      <c r="H17" s="73"/>
      <c r="I17" s="73"/>
      <c r="J17" s="73"/>
      <c r="K17" s="73"/>
      <c r="L17" s="73"/>
      <c r="M17" s="73" t="s">
        <v>25</v>
      </c>
      <c r="N17" s="73"/>
      <c r="O17" s="9"/>
      <c r="P17" s="9"/>
      <c r="Q17" s="9"/>
      <c r="R17" s="9"/>
      <c r="S17" s="9"/>
      <c r="T17" s="9"/>
      <c r="U17" s="9"/>
      <c r="V17" s="9"/>
      <c r="W17" s="9"/>
      <c r="X17" s="9"/>
      <c r="Y17" s="14"/>
      <c r="Z17" s="60"/>
      <c r="AA17" s="60"/>
      <c r="AB17" s="60"/>
      <c r="AC17" s="60"/>
      <c r="AD17" s="60"/>
      <c r="AE17" s="60"/>
      <c r="AF17" s="60"/>
      <c r="AG17" s="60"/>
      <c r="AH17" s="60"/>
      <c r="AI17" s="60"/>
      <c r="AJ17" s="60"/>
      <c r="AK17" s="60"/>
      <c r="AL17" s="60"/>
    </row>
    <row r="18" spans="1:38" s="15" customFormat="1" ht="35.1" customHeight="1" x14ac:dyDescent="0.4">
      <c r="A18" s="9"/>
      <c r="B18" s="9"/>
      <c r="C18" s="9"/>
      <c r="D18" s="32" t="s">
        <v>26</v>
      </c>
      <c r="E18" s="33" t="s">
        <v>14</v>
      </c>
      <c r="F18" s="33" t="s">
        <v>27</v>
      </c>
      <c r="G18" s="33"/>
      <c r="H18" s="33"/>
      <c r="I18" s="33"/>
      <c r="J18" s="33"/>
      <c r="K18" s="33"/>
      <c r="L18" s="33"/>
      <c r="M18" s="56">
        <f>COUNTIF('AGOSTO 2023'!$C$8:$C$57,'RESULTS - GRAPHICS'!E18)</f>
        <v>11</v>
      </c>
      <c r="N18" s="61">
        <f>M18/$M$27</f>
        <v>0.22916666666666666</v>
      </c>
      <c r="O18" s="9"/>
      <c r="P18" s="9"/>
      <c r="Q18" s="9"/>
      <c r="R18" s="9"/>
      <c r="S18" s="9"/>
      <c r="T18" s="9"/>
      <c r="U18" s="9"/>
      <c r="V18" s="9"/>
      <c r="W18" s="9"/>
      <c r="X18" s="9"/>
      <c r="Y18" s="14"/>
      <c r="Z18" s="60"/>
      <c r="AA18" s="60"/>
      <c r="AB18" s="60"/>
      <c r="AC18" s="60"/>
      <c r="AD18" s="60"/>
      <c r="AE18" s="60"/>
      <c r="AF18" s="60"/>
      <c r="AG18" s="60"/>
      <c r="AH18" s="60"/>
      <c r="AI18" s="60"/>
      <c r="AJ18" s="60"/>
      <c r="AK18" s="60"/>
      <c r="AL18" s="60"/>
    </row>
    <row r="19" spans="1:38" s="15" customFormat="1" ht="35.1" customHeight="1" x14ac:dyDescent="0.4">
      <c r="A19" s="9"/>
      <c r="B19" s="9"/>
      <c r="C19" s="9"/>
      <c r="D19" s="32" t="s">
        <v>28</v>
      </c>
      <c r="E19" s="33" t="s">
        <v>29</v>
      </c>
      <c r="F19" s="33" t="s">
        <v>30</v>
      </c>
      <c r="G19" s="33"/>
      <c r="H19" s="33"/>
      <c r="I19" s="33"/>
      <c r="J19" s="33"/>
      <c r="K19" s="33"/>
      <c r="L19" s="33"/>
      <c r="M19" s="56">
        <f>COUNTIF('AGOSTO 2023'!$C$8:$C$57,'RESULTS - GRAPHICS'!E19)</f>
        <v>1</v>
      </c>
      <c r="N19" s="61">
        <f>M19/$M$27</f>
        <v>2.0833333333333332E-2</v>
      </c>
      <c r="O19" s="9"/>
      <c r="P19" s="9"/>
      <c r="Q19" s="9"/>
      <c r="R19" s="9"/>
      <c r="S19" s="9"/>
      <c r="T19" s="9"/>
      <c r="U19" s="9"/>
      <c r="V19" s="9"/>
      <c r="W19" s="9"/>
      <c r="X19" s="9"/>
      <c r="Y19" s="14"/>
      <c r="Z19" s="60"/>
      <c r="AA19" s="60"/>
      <c r="AB19" s="60"/>
      <c r="AC19" s="60"/>
      <c r="AD19" s="60"/>
      <c r="AE19" s="60"/>
      <c r="AF19" s="60"/>
      <c r="AG19" s="60"/>
      <c r="AH19" s="60"/>
      <c r="AI19" s="60"/>
      <c r="AJ19" s="60"/>
      <c r="AK19" s="60"/>
      <c r="AL19" s="60"/>
    </row>
    <row r="20" spans="1:38" s="15" customFormat="1" ht="34.5" customHeight="1" x14ac:dyDescent="0.4">
      <c r="A20" s="9"/>
      <c r="B20" s="9"/>
      <c r="C20" s="9"/>
      <c r="D20" s="32" t="s">
        <v>31</v>
      </c>
      <c r="E20" s="33" t="s">
        <v>15</v>
      </c>
      <c r="F20" s="33" t="s">
        <v>32</v>
      </c>
      <c r="G20" s="33"/>
      <c r="H20" s="33"/>
      <c r="I20" s="33"/>
      <c r="J20" s="33"/>
      <c r="K20" s="33"/>
      <c r="L20" s="33"/>
      <c r="M20" s="56">
        <f>COUNTIF('AGOSTO 2023'!$C$8:$C$57,'RESULTS - GRAPHICS'!E20)</f>
        <v>0</v>
      </c>
      <c r="N20" s="61">
        <f>M20/$M$27</f>
        <v>0</v>
      </c>
      <c r="O20" s="9"/>
      <c r="P20" s="9"/>
      <c r="Q20" s="9"/>
      <c r="R20" s="9"/>
      <c r="S20" s="9"/>
      <c r="T20" s="9"/>
      <c r="U20" s="9"/>
      <c r="V20" s="9"/>
      <c r="W20" s="9"/>
      <c r="X20" s="9"/>
      <c r="Y20" s="14"/>
      <c r="Z20" s="60"/>
      <c r="AA20" s="60"/>
      <c r="AB20" s="60"/>
      <c r="AC20" s="60"/>
      <c r="AD20" s="60"/>
      <c r="AE20" s="60"/>
      <c r="AF20" s="60"/>
      <c r="AG20" s="60"/>
      <c r="AH20" s="60"/>
      <c r="AI20" s="60"/>
      <c r="AJ20" s="60"/>
      <c r="AK20" s="60"/>
      <c r="AL20" s="60"/>
    </row>
    <row r="21" spans="1:38" s="15" customFormat="1" ht="35.1" customHeight="1" x14ac:dyDescent="0.4">
      <c r="A21" s="9"/>
      <c r="B21" s="9"/>
      <c r="C21" s="9"/>
      <c r="D21" s="32" t="s">
        <v>33</v>
      </c>
      <c r="E21" s="33" t="s">
        <v>34</v>
      </c>
      <c r="F21" s="33" t="s">
        <v>35</v>
      </c>
      <c r="G21" s="33"/>
      <c r="H21" s="33"/>
      <c r="I21" s="33"/>
      <c r="J21" s="33"/>
      <c r="K21" s="33"/>
      <c r="L21" s="33"/>
      <c r="M21" s="56">
        <f>COUNTIF('AGOSTO 2023'!$C$8:$C$57,'RESULTS - GRAPHICS'!E21)</f>
        <v>32</v>
      </c>
      <c r="N21" s="61">
        <f>M21/$M$27</f>
        <v>0.66666666666666663</v>
      </c>
      <c r="O21" s="9"/>
      <c r="P21" s="9"/>
      <c r="Q21" s="9"/>
      <c r="R21" s="9"/>
      <c r="S21" s="9"/>
      <c r="T21" s="9"/>
      <c r="U21" s="9"/>
      <c r="V21" s="9"/>
      <c r="W21" s="9"/>
      <c r="X21" s="9"/>
      <c r="Y21" s="14"/>
      <c r="Z21" s="60"/>
      <c r="AA21" s="60"/>
      <c r="AB21" s="60"/>
      <c r="AC21" s="60"/>
      <c r="AD21" s="60"/>
      <c r="AE21" s="60"/>
      <c r="AF21" s="60"/>
      <c r="AG21" s="60"/>
      <c r="AH21" s="60"/>
      <c r="AI21" s="60"/>
      <c r="AJ21" s="60"/>
      <c r="AK21" s="60"/>
      <c r="AL21" s="60"/>
    </row>
    <row r="22" spans="1:38" ht="35.1" customHeight="1" x14ac:dyDescent="0.4">
      <c r="D22" s="32" t="s">
        <v>36</v>
      </c>
      <c r="E22" s="33" t="s">
        <v>13</v>
      </c>
      <c r="F22" s="33" t="s">
        <v>37</v>
      </c>
      <c r="G22" s="33"/>
      <c r="H22" s="33"/>
      <c r="I22" s="33"/>
      <c r="J22" s="33"/>
      <c r="K22" s="33"/>
      <c r="L22" s="33"/>
      <c r="M22" s="56">
        <f>COUNTIF('AGOSTO 2023'!$C$8:$C$57,'RESULTS - GRAPHICS'!E22)</f>
        <v>4</v>
      </c>
      <c r="N22" s="61">
        <f t="shared" ref="N22:N26" si="0">M22/$M$27</f>
        <v>8.3333333333333329E-2</v>
      </c>
      <c r="Z22" s="60"/>
      <c r="AA22" s="60"/>
      <c r="AB22" s="60"/>
      <c r="AC22" s="60"/>
      <c r="AD22" s="60"/>
      <c r="AE22" s="60"/>
      <c r="AF22" s="60"/>
      <c r="AG22" s="60"/>
      <c r="AH22" s="60"/>
      <c r="AI22" s="60"/>
      <c r="AJ22" s="60"/>
      <c r="AK22" s="60"/>
      <c r="AL22" s="60"/>
    </row>
    <row r="23" spans="1:38" ht="35.1" customHeight="1" x14ac:dyDescent="0.4">
      <c r="D23" s="32" t="s">
        <v>38</v>
      </c>
      <c r="E23" s="33" t="s">
        <v>16</v>
      </c>
      <c r="F23" s="33" t="s">
        <v>39</v>
      </c>
      <c r="G23" s="33"/>
      <c r="H23" s="33"/>
      <c r="I23" s="33"/>
      <c r="J23" s="33"/>
      <c r="K23" s="33"/>
      <c r="L23" s="33"/>
      <c r="M23" s="56">
        <f>COUNTIF('AGOSTO 2023'!$C$8:$C$57,'RESULTS - GRAPHICS'!E23)</f>
        <v>0</v>
      </c>
      <c r="N23" s="61">
        <f t="shared" si="0"/>
        <v>0</v>
      </c>
      <c r="Z23" s="60"/>
      <c r="AA23" s="60"/>
      <c r="AB23" s="60"/>
      <c r="AC23" s="60"/>
      <c r="AD23" s="60"/>
      <c r="AE23" s="60"/>
      <c r="AF23" s="60"/>
      <c r="AG23" s="60"/>
      <c r="AH23" s="60"/>
      <c r="AI23" s="60"/>
      <c r="AJ23" s="60"/>
      <c r="AK23" s="60"/>
      <c r="AL23" s="60"/>
    </row>
    <row r="24" spans="1:38" ht="34.5" customHeight="1" x14ac:dyDescent="0.4">
      <c r="D24" s="32" t="s">
        <v>40</v>
      </c>
      <c r="E24" s="33" t="s">
        <v>41</v>
      </c>
      <c r="F24" s="33" t="s">
        <v>42</v>
      </c>
      <c r="G24" s="33"/>
      <c r="H24" s="33"/>
      <c r="I24" s="33"/>
      <c r="J24" s="33"/>
      <c r="K24" s="33"/>
      <c r="L24" s="33"/>
      <c r="M24" s="56">
        <f>COUNTIF('AGOSTO 2023'!$C$8:$C$57,'RESULTS - GRAPHICS'!E24)</f>
        <v>0</v>
      </c>
      <c r="N24" s="61">
        <f t="shared" si="0"/>
        <v>0</v>
      </c>
      <c r="Z24" s="60"/>
      <c r="AA24" s="60"/>
      <c r="AB24" s="60"/>
      <c r="AC24" s="60"/>
      <c r="AD24" s="60"/>
      <c r="AE24" s="60"/>
      <c r="AF24" s="60"/>
      <c r="AG24" s="60"/>
      <c r="AH24" s="60"/>
      <c r="AI24" s="60"/>
      <c r="AJ24" s="60"/>
      <c r="AK24" s="60"/>
      <c r="AL24" s="60"/>
    </row>
    <row r="25" spans="1:38" ht="35.1" customHeight="1" x14ac:dyDescent="0.4">
      <c r="D25" s="32" t="s">
        <v>43</v>
      </c>
      <c r="E25" s="33" t="s">
        <v>44</v>
      </c>
      <c r="F25" s="33" t="s">
        <v>45</v>
      </c>
      <c r="G25" s="33"/>
      <c r="H25" s="33"/>
      <c r="I25" s="33"/>
      <c r="J25" s="33"/>
      <c r="K25" s="33"/>
      <c r="L25" s="33"/>
      <c r="M25" s="56">
        <f>COUNTIF('AGOSTO 2023'!$C$8:$C$57,'RESULTS - GRAPHICS'!E25)</f>
        <v>0</v>
      </c>
      <c r="N25" s="61">
        <f t="shared" si="0"/>
        <v>0</v>
      </c>
      <c r="Z25" s="60"/>
      <c r="AA25" s="60"/>
      <c r="AB25" s="60"/>
      <c r="AC25" s="60"/>
      <c r="AD25" s="60"/>
      <c r="AE25" s="60"/>
      <c r="AF25" s="60"/>
      <c r="AG25" s="60"/>
      <c r="AH25" s="60"/>
      <c r="AI25" s="60"/>
      <c r="AJ25" s="60"/>
      <c r="AK25" s="60"/>
      <c r="AL25" s="60"/>
    </row>
    <row r="26" spans="1:38" ht="35.1" customHeight="1" x14ac:dyDescent="0.4">
      <c r="D26" s="57" t="s">
        <v>46</v>
      </c>
      <c r="E26" s="58" t="s">
        <v>12</v>
      </c>
      <c r="F26" s="58" t="s">
        <v>47</v>
      </c>
      <c r="G26" s="58"/>
      <c r="H26" s="58"/>
      <c r="I26" s="58"/>
      <c r="J26" s="58"/>
      <c r="K26" s="58"/>
      <c r="L26" s="58"/>
      <c r="M26" s="59">
        <f>COUNTIF('AGOSTO 2023'!$C$8:$C$57,'RESULTS - GRAPHICS'!E26)</f>
        <v>0</v>
      </c>
      <c r="N26" s="62">
        <f t="shared" si="0"/>
        <v>0</v>
      </c>
      <c r="Z26" s="60"/>
      <c r="AA26" s="60"/>
      <c r="AB26" s="60"/>
      <c r="AC26" s="60"/>
      <c r="AD26" s="60"/>
      <c r="AE26" s="60"/>
      <c r="AF26" s="60"/>
      <c r="AG26" s="60"/>
      <c r="AH26" s="60"/>
      <c r="AI26" s="60"/>
      <c r="AJ26" s="60"/>
      <c r="AK26" s="60"/>
      <c r="AL26" s="60"/>
    </row>
    <row r="27" spans="1:38" ht="34.5" customHeight="1" x14ac:dyDescent="0.4">
      <c r="D27" s="74" t="s">
        <v>20</v>
      </c>
      <c r="E27" s="74"/>
      <c r="F27" s="74"/>
      <c r="G27" s="74"/>
      <c r="H27" s="74"/>
      <c r="I27" s="74"/>
      <c r="J27" s="74"/>
      <c r="K27" s="74"/>
      <c r="L27" s="74"/>
      <c r="M27" s="21">
        <f>SUM(M18:M26)</f>
        <v>48</v>
      </c>
      <c r="N27" s="22">
        <f>SUM(N18:N26)</f>
        <v>1</v>
      </c>
      <c r="Z27" s="60"/>
      <c r="AA27" s="60"/>
      <c r="AB27" s="60"/>
      <c r="AC27" s="60"/>
      <c r="AD27" s="60"/>
      <c r="AE27" s="60"/>
      <c r="AF27" s="60"/>
      <c r="AG27" s="60"/>
      <c r="AH27" s="60"/>
      <c r="AI27" s="60"/>
      <c r="AJ27" s="60"/>
      <c r="AK27" s="60"/>
      <c r="AL27" s="60"/>
    </row>
    <row r="28" spans="1:38" ht="35.1" customHeight="1" x14ac:dyDescent="0.4">
      <c r="D28" s="23"/>
      <c r="Z28" s="60"/>
      <c r="AA28" s="60"/>
      <c r="AB28" s="60"/>
      <c r="AC28" s="60"/>
      <c r="AD28" s="60"/>
      <c r="AE28" s="60"/>
      <c r="AF28" s="60"/>
      <c r="AG28" s="60"/>
      <c r="AH28" s="60"/>
      <c r="AI28" s="60"/>
      <c r="AJ28" s="60"/>
      <c r="AK28" s="60"/>
      <c r="AL28" s="60"/>
    </row>
    <row r="29" spans="1:38" ht="35.1" customHeight="1" x14ac:dyDescent="0.4">
      <c r="Z29" s="60"/>
      <c r="AA29" s="60"/>
      <c r="AB29" s="60"/>
      <c r="AC29" s="60"/>
      <c r="AD29" s="60"/>
      <c r="AE29" s="60"/>
      <c r="AF29" s="60"/>
      <c r="AG29" s="60"/>
      <c r="AH29" s="60"/>
      <c r="AI29" s="60"/>
      <c r="AJ29" s="60"/>
      <c r="AK29" s="60"/>
      <c r="AL29" s="60"/>
    </row>
    <row r="30" spans="1:38" ht="35.1" customHeight="1" x14ac:dyDescent="0.4">
      <c r="C30" s="16" t="s">
        <v>22</v>
      </c>
      <c r="D30" s="17" t="s">
        <v>48</v>
      </c>
      <c r="Z30" s="60"/>
      <c r="AA30" s="60"/>
      <c r="AB30" s="60"/>
      <c r="AC30" s="60"/>
      <c r="AD30" s="60"/>
      <c r="AE30" s="60"/>
      <c r="AF30" s="60"/>
      <c r="AG30" s="60"/>
      <c r="AH30" s="60"/>
      <c r="AI30" s="60"/>
      <c r="AJ30" s="60"/>
      <c r="AK30" s="60"/>
      <c r="AL30" s="60"/>
    </row>
    <row r="31" spans="1:38" ht="35.1" customHeight="1" x14ac:dyDescent="0.4">
      <c r="Z31" s="60"/>
      <c r="AA31" s="60"/>
      <c r="AB31" s="60"/>
      <c r="AC31" s="60"/>
      <c r="AD31" s="60"/>
      <c r="AE31" s="60"/>
      <c r="AF31" s="60"/>
      <c r="AG31" s="60"/>
      <c r="AH31" s="60"/>
      <c r="AI31" s="60"/>
      <c r="AJ31" s="60"/>
      <c r="AK31" s="60"/>
      <c r="AL31" s="60"/>
    </row>
    <row r="32" spans="1:38" ht="35.1" customHeight="1" x14ac:dyDescent="0.4">
      <c r="D32" s="24" t="s">
        <v>0</v>
      </c>
      <c r="E32" s="75" t="s">
        <v>49</v>
      </c>
      <c r="F32" s="75"/>
      <c r="G32" s="75"/>
      <c r="H32" s="75"/>
      <c r="I32" s="75"/>
      <c r="J32" s="75"/>
      <c r="K32" s="75"/>
      <c r="L32" s="75"/>
      <c r="M32" s="75"/>
      <c r="N32" s="75"/>
      <c r="O32" s="75"/>
      <c r="P32" s="75"/>
      <c r="Q32" s="75"/>
      <c r="R32" s="75" t="s">
        <v>50</v>
      </c>
      <c r="S32" s="75"/>
      <c r="Z32" s="60"/>
      <c r="AA32" s="60"/>
      <c r="AB32" s="60"/>
      <c r="AC32" s="60"/>
      <c r="AD32" s="60"/>
      <c r="AE32" s="60"/>
      <c r="AF32" s="60"/>
      <c r="AG32" s="60"/>
      <c r="AH32" s="60"/>
      <c r="AI32" s="60"/>
      <c r="AJ32" s="60"/>
      <c r="AK32" s="60"/>
      <c r="AL32" s="60"/>
    </row>
    <row r="33" spans="4:38" ht="35.1" customHeight="1" x14ac:dyDescent="0.4">
      <c r="D33" s="32" t="s">
        <v>26</v>
      </c>
      <c r="E33" s="2" t="s">
        <v>66</v>
      </c>
      <c r="F33" s="2"/>
      <c r="G33" s="2"/>
      <c r="H33" s="2"/>
      <c r="I33" s="2"/>
      <c r="J33" s="2"/>
      <c r="K33" s="2"/>
      <c r="L33" s="2"/>
      <c r="M33" s="2"/>
      <c r="N33" s="2"/>
      <c r="O33" s="2"/>
      <c r="P33" s="2"/>
      <c r="R33" s="76">
        <f ca="1">SUMIF('AGOSTO 2023'!$K$9:$L$57,'RESULTS - GRAPHICS'!E33,'AGOSTO 2023'!$L$9:$L$40)</f>
        <v>0</v>
      </c>
      <c r="S33" s="76"/>
      <c r="Z33" s="60"/>
      <c r="AA33" s="60"/>
      <c r="AB33" s="60"/>
      <c r="AC33" s="60"/>
      <c r="AD33" s="60"/>
      <c r="AE33" s="60"/>
      <c r="AF33" s="60"/>
      <c r="AG33" s="60"/>
      <c r="AH33" s="60"/>
      <c r="AI33" s="60"/>
      <c r="AJ33" s="60"/>
      <c r="AK33" s="60"/>
      <c r="AL33" s="60"/>
    </row>
    <row r="34" spans="4:38" ht="35.1" customHeight="1" x14ac:dyDescent="0.4">
      <c r="D34" s="32" t="s">
        <v>28</v>
      </c>
      <c r="E34" s="2" t="s">
        <v>53</v>
      </c>
      <c r="F34" s="2"/>
      <c r="G34" s="2"/>
      <c r="H34" s="2"/>
      <c r="I34" s="2"/>
      <c r="J34" s="2"/>
      <c r="K34" s="2"/>
      <c r="L34" s="2"/>
      <c r="M34" s="2"/>
      <c r="N34" s="2"/>
      <c r="O34" s="2"/>
      <c r="P34" s="2"/>
      <c r="R34" s="76">
        <f ca="1">SUMIF('AGOSTO 2023'!$K$9:$L$57,'RESULTS - GRAPHICS'!E34,'AGOSTO 2023'!$L$9:$L$40)</f>
        <v>0</v>
      </c>
      <c r="S34" s="76"/>
    </row>
    <row r="35" spans="4:38" ht="35.1" customHeight="1" x14ac:dyDescent="0.4">
      <c r="D35" s="32" t="s">
        <v>31</v>
      </c>
      <c r="E35" s="2" t="s">
        <v>55</v>
      </c>
      <c r="F35" s="2"/>
      <c r="G35" s="2"/>
      <c r="H35" s="2"/>
      <c r="I35" s="2"/>
      <c r="J35" s="2"/>
      <c r="K35" s="2"/>
      <c r="L35" s="2"/>
      <c r="M35" s="2"/>
      <c r="N35" s="2"/>
      <c r="O35" s="2"/>
      <c r="P35" s="2"/>
      <c r="R35" s="76">
        <f ca="1">SUMIF('AGOSTO 2023'!$K$9:$L$57,'RESULTS - GRAPHICS'!E35,'AGOSTO 2023'!$L$9:$L$40)</f>
        <v>0</v>
      </c>
      <c r="S35" s="76"/>
    </row>
    <row r="36" spans="4:38" ht="35.1" customHeight="1" x14ac:dyDescent="0.4">
      <c r="D36" s="32" t="s">
        <v>33</v>
      </c>
      <c r="E36" s="2" t="s">
        <v>65</v>
      </c>
      <c r="F36" s="2"/>
      <c r="G36" s="2"/>
      <c r="H36" s="2"/>
      <c r="I36" s="2"/>
      <c r="J36" s="2"/>
      <c r="K36" s="2"/>
      <c r="L36" s="2"/>
      <c r="M36" s="2"/>
      <c r="N36" s="2"/>
      <c r="O36" s="2"/>
      <c r="P36" s="2"/>
      <c r="R36" s="76">
        <f ca="1">SUMIF('AGOSTO 2023'!$K$9:$L$57,'RESULTS - GRAPHICS'!E36,'AGOSTO 2023'!$L$9:$L$40)</f>
        <v>0</v>
      </c>
      <c r="S36" s="76"/>
    </row>
    <row r="37" spans="4:38" ht="35.1" customHeight="1" x14ac:dyDescent="0.4">
      <c r="D37" s="32" t="s">
        <v>36</v>
      </c>
      <c r="E37" s="2" t="s">
        <v>62</v>
      </c>
      <c r="F37" s="2"/>
      <c r="G37" s="2"/>
      <c r="H37" s="2"/>
      <c r="I37" s="2"/>
      <c r="J37" s="2"/>
      <c r="K37" s="2"/>
      <c r="L37" s="2"/>
      <c r="M37" s="2"/>
      <c r="N37" s="2"/>
      <c r="O37" s="2"/>
      <c r="P37" s="2"/>
      <c r="R37" s="76">
        <f ca="1">SUMIF('AGOSTO 2023'!$K$9:$L$57,'RESULTS - GRAPHICS'!E37,'AGOSTO 2023'!$L$9:$L$40)</f>
        <v>0</v>
      </c>
      <c r="S37" s="76"/>
    </row>
    <row r="38" spans="4:38" ht="35.1" customHeight="1" x14ac:dyDescent="0.4">
      <c r="D38" s="32" t="s">
        <v>38</v>
      </c>
      <c r="E38" s="2" t="s">
        <v>64</v>
      </c>
      <c r="F38" s="2"/>
      <c r="G38" s="2"/>
      <c r="H38" s="2"/>
      <c r="I38" s="2"/>
      <c r="J38" s="2"/>
      <c r="K38" s="2"/>
      <c r="L38" s="2"/>
      <c r="M38" s="2"/>
      <c r="N38" s="2"/>
      <c r="O38" s="2"/>
      <c r="P38" s="2"/>
      <c r="R38" s="76">
        <f ca="1">SUMIF('AGOSTO 2023'!$K$9:$L$57,'RESULTS - GRAPHICS'!E38,'AGOSTO 2023'!$L$9:$L$40)</f>
        <v>0</v>
      </c>
      <c r="S38" s="76"/>
    </row>
    <row r="39" spans="4:38" ht="35.1" customHeight="1" x14ac:dyDescent="0.4">
      <c r="D39" s="32" t="s">
        <v>40</v>
      </c>
      <c r="E39" s="2" t="s">
        <v>88</v>
      </c>
      <c r="F39" s="2"/>
      <c r="G39" s="2"/>
      <c r="H39" s="2"/>
      <c r="I39" s="2"/>
      <c r="J39" s="2"/>
      <c r="K39" s="2"/>
      <c r="L39" s="2"/>
      <c r="M39" s="2"/>
      <c r="N39" s="2"/>
      <c r="O39" s="2"/>
      <c r="P39" s="2"/>
      <c r="R39" s="76">
        <f ca="1">SUMIF('AGOSTO 2023'!$K$9:$L$57,'RESULTS - GRAPHICS'!E39,'AGOSTO 2023'!$L$9:$L$40)</f>
        <v>11000</v>
      </c>
      <c r="S39" s="76"/>
    </row>
    <row r="40" spans="4:38" ht="35.1" customHeight="1" x14ac:dyDescent="0.4">
      <c r="D40" s="32" t="s">
        <v>43</v>
      </c>
      <c r="E40" s="2" t="s">
        <v>61</v>
      </c>
      <c r="F40" s="2"/>
      <c r="G40" s="2"/>
      <c r="H40" s="2"/>
      <c r="I40" s="2"/>
      <c r="J40" s="2"/>
      <c r="K40" s="2"/>
      <c r="L40" s="2"/>
      <c r="M40" s="2"/>
      <c r="N40" s="2"/>
      <c r="O40" s="2"/>
      <c r="P40" s="2"/>
      <c r="R40" s="76">
        <f ca="1">SUMIF('AGOSTO 2023'!$K$9:$L$57,'RESULTS - GRAPHICS'!E40,'AGOSTO 2023'!$L$9:$L$40)</f>
        <v>5222</v>
      </c>
      <c r="S40" s="76"/>
    </row>
    <row r="41" spans="4:38" ht="35.1" customHeight="1" x14ac:dyDescent="0.4">
      <c r="D41" s="32" t="s">
        <v>46</v>
      </c>
      <c r="E41" s="2" t="s">
        <v>114</v>
      </c>
      <c r="F41" s="2"/>
      <c r="G41" s="2"/>
      <c r="H41" s="2"/>
      <c r="I41" s="2"/>
      <c r="J41" s="2"/>
      <c r="K41" s="2"/>
      <c r="L41" s="2"/>
      <c r="M41" s="2"/>
      <c r="N41" s="2"/>
      <c r="O41" s="2"/>
      <c r="P41" s="2"/>
      <c r="R41" s="76">
        <f ca="1">SUMIF('AGOSTO 2023'!$K$9:$L$57,'RESULTS - GRAPHICS'!E41,'AGOSTO 2023'!$L$9:$L$40)</f>
        <v>9826.14</v>
      </c>
      <c r="S41" s="76"/>
    </row>
    <row r="42" spans="4:38" ht="35.1" customHeight="1" x14ac:dyDescent="0.4">
      <c r="D42" s="32" t="s">
        <v>71</v>
      </c>
      <c r="E42" s="2" t="s">
        <v>60</v>
      </c>
      <c r="F42" s="2"/>
      <c r="G42" s="2"/>
      <c r="H42" s="2"/>
      <c r="I42" s="2"/>
      <c r="J42" s="2"/>
      <c r="K42" s="2"/>
      <c r="L42" s="2"/>
      <c r="M42" s="2"/>
      <c r="N42" s="2"/>
      <c r="O42" s="2"/>
      <c r="P42" s="2"/>
      <c r="R42" s="76">
        <f ca="1">SUMIF('AGOSTO 2023'!$K$9:$L$57,'RESULTS - GRAPHICS'!E42,'AGOSTO 2023'!$L$9:$L$40)</f>
        <v>5913</v>
      </c>
      <c r="S42" s="76"/>
    </row>
    <row r="43" spans="4:38" ht="35.1" customHeight="1" x14ac:dyDescent="0.4">
      <c r="D43" s="32" t="s">
        <v>72</v>
      </c>
      <c r="E43" s="2" t="s">
        <v>63</v>
      </c>
      <c r="F43" s="2"/>
      <c r="G43" s="2"/>
      <c r="H43" s="2"/>
      <c r="I43" s="2"/>
      <c r="J43" s="2"/>
      <c r="K43" s="2"/>
      <c r="L43" s="2"/>
      <c r="M43" s="2"/>
      <c r="N43" s="2"/>
      <c r="O43" s="2"/>
      <c r="P43" s="2"/>
      <c r="R43" s="76">
        <f ca="1">SUMIF('AGOSTO 2023'!$K$9:$L$57,'RESULTS - GRAPHICS'!E43,'AGOSTO 2023'!$L$9:$L$40)</f>
        <v>9034.2999999999993</v>
      </c>
      <c r="S43" s="76"/>
    </row>
    <row r="44" spans="4:38" ht="35.1" customHeight="1" x14ac:dyDescent="0.4">
      <c r="D44" s="32" t="s">
        <v>73</v>
      </c>
      <c r="E44" s="2" t="s">
        <v>75</v>
      </c>
      <c r="F44" s="2"/>
      <c r="G44" s="2"/>
      <c r="H44" s="2"/>
      <c r="I44" s="2"/>
      <c r="J44" s="2"/>
      <c r="K44" s="2"/>
      <c r="L44" s="2"/>
      <c r="M44" s="2"/>
      <c r="N44" s="2"/>
      <c r="O44" s="2"/>
      <c r="P44" s="2"/>
      <c r="R44" s="76">
        <f ca="1">SUMIF('AGOSTO 2023'!$K$9:$L$57,'RESULTS - GRAPHICS'!E44,'AGOSTO 2023'!$L$9:$L$40)</f>
        <v>0</v>
      </c>
      <c r="S44" s="76"/>
    </row>
    <row r="45" spans="4:38" ht="35.1" customHeight="1" x14ac:dyDescent="0.4">
      <c r="D45" s="32" t="s">
        <v>74</v>
      </c>
      <c r="E45" s="2" t="s">
        <v>69</v>
      </c>
      <c r="F45" s="2"/>
      <c r="G45" s="2"/>
      <c r="H45" s="2"/>
      <c r="I45" s="2"/>
      <c r="J45" s="2"/>
      <c r="K45" s="2"/>
      <c r="L45" s="2"/>
      <c r="M45" s="2"/>
      <c r="N45" s="2"/>
      <c r="O45" s="2"/>
      <c r="P45" s="2"/>
      <c r="R45" s="76">
        <f ca="1">SUMIF('AGOSTO 2023'!$K$9:$L$57,'RESULTS - GRAPHICS'!E45,'AGOSTO 2023'!$L$9:$L$40)</f>
        <v>0</v>
      </c>
      <c r="S45" s="76"/>
    </row>
    <row r="46" spans="4:38" ht="35.1" customHeight="1" x14ac:dyDescent="0.4">
      <c r="D46" s="32" t="s">
        <v>76</v>
      </c>
      <c r="E46" s="2" t="s">
        <v>83</v>
      </c>
      <c r="F46" s="2"/>
      <c r="G46" s="2"/>
      <c r="H46" s="2"/>
      <c r="I46" s="2"/>
      <c r="J46" s="2"/>
      <c r="K46" s="2"/>
      <c r="L46" s="2"/>
      <c r="M46" s="2"/>
      <c r="N46" s="2"/>
      <c r="O46" s="2"/>
      <c r="P46" s="2"/>
      <c r="R46" s="76">
        <f ca="1">SUMIF('AGOSTO 2023'!$K$9:$L$57,'RESULTS - GRAPHICS'!E46,'AGOSTO 2023'!$L$9:$L$40)</f>
        <v>49179.44</v>
      </c>
      <c r="S46" s="76"/>
    </row>
    <row r="47" spans="4:38" ht="35.1" customHeight="1" x14ac:dyDescent="0.4">
      <c r="D47" s="32" t="s">
        <v>186</v>
      </c>
      <c r="E47" s="2" t="s">
        <v>68</v>
      </c>
      <c r="F47" s="2"/>
      <c r="G47" s="2"/>
      <c r="H47" s="2"/>
      <c r="I47" s="2"/>
      <c r="J47" s="2"/>
      <c r="K47" s="2"/>
      <c r="L47" s="2"/>
      <c r="M47" s="2"/>
      <c r="N47" s="2"/>
      <c r="O47" s="2"/>
      <c r="P47" s="2"/>
      <c r="R47" s="76">
        <f ca="1">SUMIF('AGOSTO 2023'!$K$9:$L$57,'RESULTS - GRAPHICS'!E47,'AGOSTO 2023'!$L$9:$L$40)</f>
        <v>0</v>
      </c>
      <c r="S47" s="76"/>
    </row>
    <row r="48" spans="4:38" ht="35.1" customHeight="1" x14ac:dyDescent="0.4">
      <c r="D48" s="32" t="s">
        <v>187</v>
      </c>
      <c r="E48" s="2" t="s">
        <v>67</v>
      </c>
      <c r="F48" s="2"/>
      <c r="G48" s="2"/>
      <c r="H48" s="2"/>
      <c r="I48" s="2"/>
      <c r="J48" s="2"/>
      <c r="K48" s="2"/>
      <c r="L48" s="2"/>
      <c r="M48" s="2"/>
      <c r="N48" s="2"/>
      <c r="O48" s="2"/>
      <c r="P48" s="2"/>
      <c r="R48" s="76">
        <f ca="1">SUMIF('AGOSTO 2023'!$K$9:$L$57,'RESULTS - GRAPHICS'!E48,'AGOSTO 2023'!$L$9:$L$40)</f>
        <v>0</v>
      </c>
      <c r="S48" s="76"/>
    </row>
    <row r="49" spans="3:25" ht="35.1" customHeight="1" x14ac:dyDescent="0.4">
      <c r="D49" s="32" t="s">
        <v>188</v>
      </c>
      <c r="E49" s="2" t="s">
        <v>70</v>
      </c>
      <c r="F49" s="2"/>
      <c r="G49" s="2"/>
      <c r="H49" s="2"/>
      <c r="I49" s="2"/>
      <c r="J49" s="2"/>
      <c r="K49" s="2"/>
      <c r="L49" s="2"/>
      <c r="M49" s="2"/>
      <c r="N49" s="2"/>
      <c r="O49" s="2"/>
      <c r="P49" s="2"/>
      <c r="R49" s="76">
        <f ca="1">SUMIF('AGOSTO 2023'!$K$9:$L$57,'RESULTS - GRAPHICS'!E49,'AGOSTO 2023'!$L$9:$L$40)</f>
        <v>0</v>
      </c>
      <c r="S49" s="76"/>
    </row>
    <row r="50" spans="3:25" ht="34.5" customHeight="1" x14ac:dyDescent="0.4">
      <c r="C50" s="25"/>
      <c r="D50" s="78" t="s">
        <v>51</v>
      </c>
      <c r="E50" s="78"/>
      <c r="F50" s="78"/>
      <c r="G50" s="78"/>
      <c r="H50" s="78"/>
      <c r="I50" s="78"/>
      <c r="J50" s="78"/>
      <c r="K50" s="78"/>
      <c r="L50" s="78"/>
      <c r="M50" s="78"/>
      <c r="N50" s="78"/>
      <c r="O50" s="78"/>
      <c r="P50" s="78"/>
      <c r="Q50" s="79">
        <f ca="1">SUM(R33:S49)</f>
        <v>90174.88</v>
      </c>
      <c r="R50" s="79"/>
      <c r="S50" s="79"/>
    </row>
    <row r="52" spans="3:25" ht="34.5" customHeight="1" x14ac:dyDescent="0.4"/>
    <row r="53" spans="3:25" ht="25.5" x14ac:dyDescent="0.35">
      <c r="Y53" s="9"/>
    </row>
    <row r="54" spans="3:25" ht="26.25" x14ac:dyDescent="0.4">
      <c r="L54" s="77"/>
      <c r="M54" s="77"/>
      <c r="N54" s="77"/>
      <c r="O54" s="77"/>
      <c r="P54" s="77"/>
      <c r="Y54" s="9"/>
    </row>
    <row r="55" spans="3:25" ht="26.25" x14ac:dyDescent="0.4">
      <c r="L55" s="77"/>
      <c r="M55" s="77"/>
      <c r="N55" s="77"/>
      <c r="O55" s="77"/>
      <c r="P55" s="77"/>
      <c r="Y55" s="9"/>
    </row>
    <row r="56" spans="3:25" ht="26.25" x14ac:dyDescent="0.4">
      <c r="L56" s="26"/>
      <c r="M56" s="26"/>
      <c r="N56" s="26"/>
      <c r="O56" s="26"/>
      <c r="P56" s="13"/>
      <c r="Y56" s="9"/>
    </row>
    <row r="57" spans="3:25" ht="25.5" x14ac:dyDescent="0.35">
      <c r="I57" s="27"/>
      <c r="L57" s="80"/>
      <c r="M57" s="80"/>
      <c r="N57" s="80"/>
      <c r="O57" s="80"/>
      <c r="P57" s="80"/>
      <c r="Y57" s="9"/>
    </row>
    <row r="58" spans="3:25" ht="26.25" x14ac:dyDescent="0.4">
      <c r="L58" s="27"/>
      <c r="M58" s="27"/>
      <c r="N58" s="27"/>
      <c r="O58" s="27"/>
      <c r="P58" s="13"/>
      <c r="Y58" s="9"/>
    </row>
    <row r="59" spans="3:25" ht="26.25" x14ac:dyDescent="0.4">
      <c r="L59" s="77"/>
      <c r="M59" s="77"/>
      <c r="N59" s="77"/>
      <c r="O59" s="77"/>
      <c r="P59" s="77"/>
      <c r="Y59" s="9"/>
    </row>
    <row r="60" spans="3:25" ht="26.25" x14ac:dyDescent="0.4">
      <c r="L60" s="26"/>
      <c r="M60" s="26"/>
      <c r="N60" s="26"/>
      <c r="O60" s="26"/>
      <c r="P60" s="26"/>
      <c r="Y60" s="9"/>
    </row>
  </sheetData>
  <autoFilter ref="D17:N27" xr:uid="{00000000-0009-0000-0000-000001000000}">
    <filterColumn colId="1" showButton="0"/>
    <filterColumn colId="2" showButton="0"/>
    <filterColumn colId="3" showButton="0"/>
    <filterColumn colId="4" showButton="0"/>
    <filterColumn colId="5" showButton="0"/>
    <filterColumn colId="6" showButton="0"/>
    <filterColumn colId="7" showButton="0"/>
    <filterColumn colId="9" showButton="0"/>
  </autoFilter>
  <mergeCells count="34">
    <mergeCell ref="L59:P59"/>
    <mergeCell ref="D50:P50"/>
    <mergeCell ref="Q50:S50"/>
    <mergeCell ref="L54:P54"/>
    <mergeCell ref="L55:P55"/>
    <mergeCell ref="L57:P57"/>
    <mergeCell ref="R33:S33"/>
    <mergeCell ref="R48:S48"/>
    <mergeCell ref="R47:S47"/>
    <mergeCell ref="R45:S45"/>
    <mergeCell ref="R40:S40"/>
    <mergeCell ref="R34:S34"/>
    <mergeCell ref="R38:S38"/>
    <mergeCell ref="R49:S49"/>
    <mergeCell ref="R42:S42"/>
    <mergeCell ref="R43:S43"/>
    <mergeCell ref="R35:S35"/>
    <mergeCell ref="R37:S37"/>
    <mergeCell ref="R36:S36"/>
    <mergeCell ref="R44:S44"/>
    <mergeCell ref="R39:S39"/>
    <mergeCell ref="R41:S41"/>
    <mergeCell ref="R46:S46"/>
    <mergeCell ref="E17:L17"/>
    <mergeCell ref="M17:N17"/>
    <mergeCell ref="D27:L27"/>
    <mergeCell ref="E32:Q32"/>
    <mergeCell ref="R32:S32"/>
    <mergeCell ref="B5:X5"/>
    <mergeCell ref="B6:X6"/>
    <mergeCell ref="B11:X12"/>
    <mergeCell ref="B2:X2"/>
    <mergeCell ref="B3:X3"/>
    <mergeCell ref="B4:X4"/>
  </mergeCells>
  <phoneticPr fontId="6" type="noConversion"/>
  <printOptions horizontalCentered="1"/>
  <pageMargins left="0.51181102362204722" right="0.51181102362204722" top="0.78740157480314965" bottom="0.78740157480314965" header="0.31496062992125984" footer="0.31496062992125984"/>
  <pageSetup paperSize="9" scale="28" fitToHeight="0" orientation="portrait" r:id="rId1"/>
  <headerFooter>
    <oddHeader>&amp;C&amp;G</oddHeader>
    <oddFooter xml:space="preserve">&amp;C&amp;G&amp;R&amp;"Arial,Normal"&amp;12
</oddFooter>
  </headerFooter>
  <ignoredErrors>
    <ignoredError sqref="D18"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AGOSTO 2023</vt:lpstr>
      <vt:lpstr>RESULTS - GRAPHICS</vt:lpstr>
      <vt:lpstr>'RESULTS - GRAPHICS'!Area_de_impressao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Kethellen Geissler Solano</dc:creator>
  <cp:lastModifiedBy>Rogerio Nogueira de Camargos</cp:lastModifiedBy>
  <cp:lastPrinted>2023-09-13T13:15:22Z</cp:lastPrinted>
  <dcterms:created xsi:type="dcterms:W3CDTF">2023-02-08T19:59:13Z</dcterms:created>
  <dcterms:modified xsi:type="dcterms:W3CDTF">2023-09-13T13:15:35Z</dcterms:modified>
</cp:coreProperties>
</file>