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codeName="{AE6600E7-7A62-396C-DE95-9942FA9DD81E}"/>
  <workbookPr codeName="EstaPastaDeTrabalho" defaultThemeVersion="124226"/>
  <mc:AlternateContent xmlns:mc="http://schemas.openxmlformats.org/markup-compatibility/2006">
    <mc:Choice Requires="x15">
      <x15ac:absPath xmlns:x15ac="http://schemas.microsoft.com/office/spreadsheetml/2010/11/ac" url="Z:\01 - SUBCOMP - 2022\3 - PLANILHAS MONITORAMENTOS\1. PORTAL DA TRANSPARÊNCIA\07 - JULHO\"/>
    </mc:Choice>
  </mc:AlternateContent>
  <xr:revisionPtr revIDLastSave="0" documentId="13_ncr:1_{36A41182-2231-4004-9732-7CF0FBA50DA7}" xr6:coauthVersionLast="47" xr6:coauthVersionMax="47" xr10:uidLastSave="{00000000-0000-0000-0000-000000000000}"/>
  <bookViews>
    <workbookView xWindow="-120" yWindow="-120" windowWidth="29040" windowHeight="15720" tabRatio="592" firstSheet="2" activeTab="2" xr2:uid="{00000000-000D-0000-FFFF-FFFF00000000}"/>
  </bookViews>
  <sheets>
    <sheet name="CONTROLE COMPRAS" sheetId="23" state="hidden" r:id="rId1"/>
    <sheet name="Plan2" sheetId="35" state="hidden" r:id="rId2"/>
    <sheet name="BANCO DE DADOS" sheetId="24" r:id="rId3"/>
    <sheet name="Plan3" sheetId="36" state="hidden" r:id="rId4"/>
    <sheet name="Plan1" sheetId="34" state="hidden" r:id="rId5"/>
    <sheet name="PROCESSO NÃO EMPENHADO" sheetId="25" state="hidden" r:id="rId6"/>
    <sheet name="CONV-EMENDAS" sheetId="27" state="hidden" r:id="rId7"/>
    <sheet name="EMENDA PARLAMENTAR ZÉ RICARDO" sheetId="30" state="hidden" r:id="rId8"/>
    <sheet name="EMENDA PARLAMENTAR BOSCO" sheetId="29" state="hidden" r:id="rId9"/>
    <sheet name="EMENDA PARLAMENTAR PLINIO" sheetId="33" state="hidden" r:id="rId10"/>
    <sheet name="EMENDA PARLAMENTAR SERAFIM" sheetId="31" state="hidden" r:id="rId11"/>
  </sheets>
  <definedNames>
    <definedName name="_xlnm._FilterDatabase" localSheetId="2" hidden="1">'BANCO DE DADOS'!$A$9:$M$15</definedName>
    <definedName name="_xlnm._FilterDatabase" localSheetId="0" hidden="1">'CONTROLE COMPRAS'!$G$2:$O$3</definedName>
    <definedName name="_xlnm.Print_Area" localSheetId="2">'BANCO DE DADOS'!$A$1:$M$15</definedName>
    <definedName name="_xlnm.Print_Area" localSheetId="0">'CONTROLE COMPRAS'!$A$1:$Q$59</definedName>
    <definedName name="_xlnm.Print_Titles" localSheetId="2">'BANCO DE DADOS'!$1:$9</definedName>
  </definedNames>
  <calcPr calcId="181029"/>
  <pivotCaches>
    <pivotCache cacheId="1" r:id="rId12"/>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5" i="24" l="1"/>
  <c r="I13" i="24" l="1"/>
  <c r="I11" i="24" l="1"/>
  <c r="I12" i="24"/>
  <c r="I14" i="24"/>
  <c r="I10" i="24"/>
  <c r="I10" i="36" l="1"/>
  <c r="G10" i="36"/>
  <c r="I11" i="36" l="1"/>
  <c r="J7" i="29"/>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l="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I50" i="23"/>
  <c r="I49" i="23"/>
  <c r="I42" i="23"/>
  <c r="I30" i="23"/>
  <c r="I20" i="23"/>
  <c r="H66" i="27" l="1"/>
  <c r="H88" i="27"/>
  <c r="H6" i="27"/>
  <c r="H25" i="27"/>
  <c r="H17" i="27"/>
  <c r="H35" i="27"/>
  <c r="H7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Adriano Plácido da Rocha Sobral</author>
  </authors>
  <commentList>
    <comment ref="B48" authorId="0" shapeId="0" xr:uid="{00000000-0006-0000-0600-00000100000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<sst xmlns="http://schemas.openxmlformats.org/spreadsheetml/2006/main" count="3503" uniqueCount="1204">
  <si>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</si>
  <si>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</si>
  <si>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</si>
  <si>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</si>
  <si>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</si>
  <si>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</si>
  <si>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</si>
  <si>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</si>
  <si>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</si>
  <si>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</si>
  <si>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</si>
  <si>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</si>
  <si>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</si>
  <si>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</si>
  <si>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</si>
  <si>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</si>
  <si>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</si>
  <si>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</si>
  <si>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</si>
  <si>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</si>
  <si>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</si>
  <si>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</si>
  <si>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</si>
  <si>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</si>
  <si>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</si>
  <si>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</si>
  <si>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</si>
  <si>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</si>
  <si>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</si>
  <si>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</si>
  <si>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</si>
  <si>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</si>
  <si>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</si>
  <si>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</si>
  <si>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</si>
  <si>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</si>
  <si>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</si>
  <si>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</si>
  <si>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</si>
  <si>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</si>
  <si>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</si>
  <si>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</si>
  <si>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</si>
  <si>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</si>
  <si>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</si>
  <si>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</si>
  <si>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</si>
  <si>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</si>
  <si>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</si>
  <si>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</si>
  <si>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</si>
  <si>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</si>
  <si>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</si>
  <si>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</si>
  <si>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</si>
  <si>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</si>
  <si>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</si>
  <si>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</si>
  <si>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</si>
  <si>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</si>
  <si>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</si>
  <si>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</si>
  <si>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</si>
  <si>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</si>
  <si>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</si>
  <si>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</si>
  <si>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</si>
  <si>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</si>
  <si>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</si>
  <si>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</si>
  <si>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</si>
  <si>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</si>
  <si>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</si>
  <si>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</si>
  <si>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</si>
  <si>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</si>
  <si>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</si>
  <si>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</si>
  <si>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</si>
  <si>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</si>
  <si>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</si>
  <si>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</si>
  <si>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</si>
  <si>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</si>
  <si>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</si>
  <si>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</si>
  <si>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</si>
  <si>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</si>
  <si>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</si>
  <si>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</si>
  <si>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</si>
  <si>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</si>
  <si>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</si>
  <si>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</si>
  <si>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</si>
  <si>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</si>
  <si>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</si>
  <si>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</si>
  <si>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</si>
  <si>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</si>
  <si>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</si>
  <si>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</si>
  <si>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</si>
  <si>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</si>
  <si>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</si>
  <si>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</si>
  <si>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</si>
  <si>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</si>
  <si>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</si>
  <si>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</si>
  <si>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</si>
  <si>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</si>
  <si>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</si>
  <si>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</si>
  <si>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</si>
  <si>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</si>
  <si>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</si>
  <si>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</si>
  <si>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</si>
  <si>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</si>
  <si>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</si>
  <si>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</si>
  <si>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</si>
  <si>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</si>
  <si>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</si>
  <si>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</si>
  <si>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</si>
  <si>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</si>
  <si>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</si>
  <si>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</si>
  <si>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</si>
  <si>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</si>
  <si>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</si>
  <si>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</si>
  <si>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</si>
  <si>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</si>
  <si>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</si>
  <si>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</si>
  <si>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</si>
  <si>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</si>
  <si>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</si>
  <si>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</si>
  <si>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</si>
  <si>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</si>
  <si>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</si>
  <si>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</si>
  <si>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</si>
  <si>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</si>
  <si>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</si>
  <si>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</si>
  <si>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</si>
  <si>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</si>
  <si>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</si>
  <si>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</si>
  <si>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</si>
  <si>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</si>
  <si>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</si>
  <si>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</si>
  <si>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</si>
  <si>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</si>
  <si>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</si>
  <si>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</si>
  <si>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</si>
  <si>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</si>
  <si>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</si>
  <si>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</si>
  <si>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</si>
  <si>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</si>
  <si>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</si>
  <si>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</si>
  <si>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</si>
  <si>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</si>
  <si>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</si>
  <si>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</si>
  <si>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</si>
  <si>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</si>
  <si>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</si>
  <si>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</si>
  <si>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</si>
  <si>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</si>
  <si>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</si>
  <si>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</si>
  <si>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</si>
  <si>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</si>
  <si>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</si>
  <si>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</si>
  <si>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</si>
  <si>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</si>
  <si>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</si>
  <si>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</si>
  <si>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</si>
  <si>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</si>
  <si>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</si>
  <si>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</si>
  <si>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</si>
  <si>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</si>
  <si>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</si>
  <si>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</si>
  <si>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</si>
  <si>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</si>
  <si>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</si>
  <si>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</si>
  <si>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</si>
  <si>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</si>
  <si>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</si>
  <si>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</si>
  <si>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</si>
  <si>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</si>
  <si>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</si>
  <si>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</si>
  <si>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</si>
  <si>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</si>
  <si>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</si>
  <si>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</si>
  <si>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</si>
  <si>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</si>
  <si>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</si>
  <si>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</si>
  <si>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</si>
  <si>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</si>
  <si>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</si>
  <si>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</si>
  <si>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</si>
  <si>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</si>
  <si>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</si>
  <si>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</si>
  <si>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</si>
  <si>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</si>
  <si>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</si>
  <si>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</si>
  <si>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</si>
  <si>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</si>
  <si>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</si>
  <si>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</si>
  <si>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</si>
  <si>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</si>
  <si>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</si>
  <si>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</si>
  <si>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</si>
  <si>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</si>
  <si>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</si>
  <si>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</si>
  <si>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</si>
  <si>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</si>
  <si>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</si>
  <si>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</si>
  <si>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</si>
  <si>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</si>
  <si>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</si>
  <si>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</si>
  <si>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</si>
  <si>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</si>
  <si>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</si>
  <si>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</si>
  <si>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</si>
  <si>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</si>
  <si>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</si>
  <si>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</si>
  <si>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</si>
  <si>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</si>
  <si>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</si>
  <si>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</si>
  <si>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</si>
  <si>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</si>
  <si>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</si>
  <si>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</si>
  <si>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</si>
  <si>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</si>
  <si>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</si>
  <si>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</si>
  <si>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</si>
  <si>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</si>
  <si>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</si>
  <si>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</si>
  <si>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</si>
  <si>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</si>
  <si>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</si>
  <si>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</si>
  <si>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</si>
  <si>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</si>
  <si>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</si>
  <si>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</si>
  <si>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</si>
  <si>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</si>
  <si>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</si>
  <si>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</si>
  <si>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</si>
  <si>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</si>
  <si>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</si>
  <si>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</si>
  <si>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</si>
  <si>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</si>
  <si>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</si>
  <si>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</si>
  <si>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</si>
  <si>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</si>
  <si>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</si>
  <si>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</si>
  <si>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</si>
  <si>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</si>
  <si>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</si>
  <si>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</si>
  <si>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</si>
  <si>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</si>
  <si>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</si>
  <si>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</si>
  <si>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</si>
  <si>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</si>
  <si>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</si>
  <si>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</si>
  <si>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</si>
  <si>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</si>
  <si>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</si>
  <si>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</si>
  <si>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</si>
  <si>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</si>
  <si>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</si>
  <si>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</si>
  <si>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</si>
  <si>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</si>
  <si>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</si>
  <si>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</si>
  <si>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</si>
  <si>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</si>
  <si>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</si>
  <si>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</si>
  <si>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</si>
  <si>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</si>
  <si>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</si>
  <si>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</si>
  <si>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</si>
  <si>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</si>
  <si>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</si>
  <si>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</si>
  <si>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</si>
  <si>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</si>
  <si>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</si>
  <si>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</si>
  <si>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</si>
  <si>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</si>
  <si>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</si>
  <si>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</si>
  <si>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</si>
  <si>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</si>
  <si>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</si>
  <si>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</si>
  <si>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</si>
  <si>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</si>
  <si>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</si>
  <si>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</si>
  <si>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</si>
  <si>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</si>
  <si>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</si>
  <si>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</si>
  <si>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</si>
  <si>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</si>
  <si>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</si>
  <si>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</si>
  <si>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</si>
  <si>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</si>
  <si>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</si>
  <si>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</si>
  <si>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</si>
  <si>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</si>
  <si>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</si>
  <si>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</si>
  <si>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</si>
  <si>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</si>
  <si>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</si>
  <si>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</si>
  <si>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</si>
  <si>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</si>
  <si>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</si>
  <si>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</si>
  <si>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</si>
  <si>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</si>
  <si>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</si>
  <si>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</si>
  <si>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</si>
  <si>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</si>
  <si>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</si>
  <si>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</si>
  <si>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</si>
  <si>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</si>
  <si>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</si>
  <si>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</si>
  <si>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</si>
  <si>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</si>
  <si>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</si>
  <si>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</si>
  <si>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</si>
  <si>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</si>
  <si>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</si>
  <si>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</si>
  <si>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</si>
  <si>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</si>
  <si>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</si>
  <si>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</si>
  <si>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</si>
  <si>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</si>
  <si>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</si>
  <si>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</si>
  <si>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</si>
  <si>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</si>
  <si>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</si>
  <si>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</si>
  <si>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</si>
  <si>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</si>
  <si>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</si>
  <si>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</si>
  <si>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</si>
  <si>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</si>
  <si>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</si>
  <si>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</si>
  <si>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</si>
  <si>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</si>
  <si>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</si>
  <si>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</si>
  <si>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</si>
  <si>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</si>
  <si>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</si>
  <si>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</si>
  <si>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</si>
  <si>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</si>
  <si>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</si>
  <si>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</si>
  <si>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</si>
  <si>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</si>
  <si>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</si>
  <si>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Serviço de comunicação geral</t>
  </si>
  <si>
    <t>NE000047/2021</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</si>
  <si>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</si>
  <si>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</si>
  <si>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</si>
  <si>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</si>
  <si>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</si>
  <si>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</si>
  <si>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</si>
  <si>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</si>
  <si>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</si>
  <si>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</si>
  <si>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</si>
  <si>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</si>
  <si>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</si>
  <si>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</si>
  <si>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</si>
  <si>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</si>
  <si>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</si>
  <si>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</si>
  <si>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</si>
  <si>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</si>
  <si>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</si>
  <si>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</si>
  <si>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</si>
  <si>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</si>
  <si>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</si>
  <si>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</si>
  <si>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</si>
  <si>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</si>
  <si>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</si>
  <si>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</si>
  <si>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</si>
  <si>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</si>
  <si>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</si>
  <si>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</si>
  <si>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</si>
  <si>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</si>
  <si>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</si>
  <si>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</si>
  <si>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</si>
  <si>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</si>
  <si>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</si>
  <si>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</si>
  <si>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</si>
  <si>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</si>
  <si>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</si>
  <si>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</si>
  <si>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</si>
  <si>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</si>
  <si>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</si>
  <si>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</si>
  <si>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</si>
  <si>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</si>
  <si>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</si>
  <si>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</si>
  <si>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</si>
  <si>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</si>
  <si>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</si>
  <si>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</si>
  <si>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</si>
  <si>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</si>
  <si>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</si>
  <si>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</si>
  <si>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</si>
  <si>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</si>
  <si>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</si>
  <si>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</si>
  <si>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</si>
  <si>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</si>
  <si>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</si>
  <si>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</si>
  <si>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</si>
  <si>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</si>
  <si>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</si>
  <si>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</si>
  <si>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</si>
  <si>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</si>
  <si>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</si>
  <si>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</si>
  <si>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</si>
  <si>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</si>
  <si>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</si>
  <si>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</si>
  <si>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</si>
  <si>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</si>
  <si>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</si>
  <si>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</si>
  <si>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</si>
  <si>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</si>
  <si>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</si>
  <si>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</si>
  <si>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</si>
  <si>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</si>
  <si>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</si>
  <si>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</si>
  <si>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</si>
  <si>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</si>
  <si>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</si>
  <si>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</si>
  <si>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</si>
  <si>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</si>
  <si>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</si>
  <si>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</si>
  <si>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</si>
  <si>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</si>
  <si>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</si>
  <si>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</si>
  <si>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</si>
  <si>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</si>
  <si>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</si>
  <si>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</si>
  <si>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</si>
  <si>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</si>
  <si>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</si>
  <si>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</si>
  <si>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</si>
  <si>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</si>
  <si>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</si>
  <si>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</si>
  <si>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</si>
  <si>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</si>
  <si>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</si>
  <si>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</si>
  <si>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</si>
  <si>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</si>
  <si>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</si>
  <si>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</si>
  <si>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</si>
  <si>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</si>
  <si>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</si>
  <si>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</si>
  <si>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</si>
  <si>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</si>
  <si>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</si>
  <si>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</si>
  <si>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</si>
  <si>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</si>
  <si>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</si>
  <si>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</si>
  <si>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</si>
  <si>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</si>
  <si>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</si>
  <si>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</si>
  <si>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</si>
  <si>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</si>
  <si>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AGUARDANDO EMPENHO</t>
  </si>
  <si>
    <t>-</t>
  </si>
  <si>
    <t>017303.000154/2021</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</si>
  <si>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</si>
  <si>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</si>
  <si>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</si>
  <si>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</si>
  <si>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</si>
  <si>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</si>
  <si>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</si>
  <si>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</si>
  <si>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</si>
  <si>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</si>
  <si>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</si>
  <si>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</si>
  <si>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</si>
  <si>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</si>
  <si>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</si>
  <si>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</si>
  <si>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</si>
  <si>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</si>
  <si>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</si>
  <si>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</si>
  <si>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</si>
  <si>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</si>
  <si>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</si>
  <si>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</si>
  <si>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</si>
  <si>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</si>
  <si>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</si>
  <si>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</si>
  <si>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</si>
  <si>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</si>
  <si>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</si>
  <si>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</si>
  <si>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</si>
  <si>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</si>
  <si>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</si>
  <si>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</si>
  <si>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</si>
  <si>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</si>
  <si>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</si>
  <si>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</si>
  <si>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</si>
  <si>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</si>
  <si>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</si>
  <si>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</si>
  <si>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</si>
  <si>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</si>
  <si>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</si>
  <si>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</si>
  <si>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</si>
  <si>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</si>
  <si>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</si>
  <si>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</si>
  <si>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</si>
  <si>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</si>
  <si>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</si>
  <si>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</si>
  <si>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</si>
  <si>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</si>
  <si>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</si>
  <si>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</si>
  <si>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</si>
  <si>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</si>
  <si>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</si>
  <si>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</si>
  <si>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</si>
  <si>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</si>
  <si>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</si>
  <si>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</si>
  <si>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</si>
  <si>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</si>
  <si>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</si>
  <si>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</si>
  <si>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</si>
  <si>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</si>
  <si>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</si>
  <si>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</si>
  <si>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</si>
  <si>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</si>
  <si>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</si>
  <si>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</si>
  <si>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</si>
  <si>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</si>
  <si>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</si>
  <si>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</si>
  <si>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</si>
  <si>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</si>
  <si>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</si>
  <si>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</si>
  <si>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</si>
  <si>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</si>
  <si>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</si>
  <si>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</si>
  <si>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</si>
  <si>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</si>
  <si>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</si>
  <si>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</si>
  <si>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</si>
  <si>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</si>
  <si>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</si>
  <si>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</si>
  <si>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</si>
  <si>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</si>
  <si>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</si>
  <si>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</si>
  <si>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</si>
  <si>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</si>
  <si>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</si>
  <si>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</si>
  <si>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</si>
  <si>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</si>
  <si>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</si>
  <si>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</si>
  <si>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</si>
  <si>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</si>
  <si>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</si>
  <si>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</si>
  <si>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</si>
  <si>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</si>
  <si>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</si>
  <si>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</si>
  <si>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</si>
  <si>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</si>
  <si>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</si>
  <si>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</si>
  <si>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</si>
  <si>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</si>
  <si>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</si>
  <si>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</si>
  <si>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</si>
  <si>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</si>
  <si>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</si>
  <si>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</si>
  <si>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</si>
  <si>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</si>
  <si>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</si>
  <si>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</si>
  <si>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</si>
  <si>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</si>
  <si>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</si>
  <si>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</si>
  <si>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</si>
  <si>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</si>
  <si>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</si>
  <si>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</si>
  <si>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</si>
  <si>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</si>
  <si>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</si>
  <si>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</si>
  <si>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</si>
  <si>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</si>
  <si>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</si>
  <si>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</si>
  <si>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</si>
  <si>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</si>
  <si>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</si>
  <si>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</si>
  <si>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</si>
  <si>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</si>
  <si>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</si>
  <si>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</si>
  <si>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</si>
  <si>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</si>
  <si>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</si>
  <si>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</si>
  <si>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</si>
  <si>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</si>
  <si>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</si>
  <si>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</si>
  <si>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</si>
  <si>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</si>
  <si>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</si>
  <si>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</si>
  <si>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</si>
  <si>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</si>
  <si>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</si>
  <si>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</si>
  <si>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</si>
  <si>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</si>
  <si>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</si>
  <si>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</si>
  <si>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</si>
  <si>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</si>
  <si>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</si>
  <si>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</si>
  <si>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</si>
  <si>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</si>
  <si>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</si>
  <si>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</si>
  <si>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</si>
  <si>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</si>
  <si>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</si>
  <si>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</si>
  <si>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</si>
  <si>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</si>
  <si>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</si>
  <si>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</si>
  <si>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</si>
  <si>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</si>
  <si>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</si>
  <si>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</si>
  <si>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</si>
  <si>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</si>
  <si>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</si>
  <si>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</si>
  <si>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</si>
  <si>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</si>
  <si>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</si>
  <si>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</si>
  <si>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</si>
  <si>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</si>
  <si>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</si>
  <si>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</si>
  <si>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</si>
  <si>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</si>
  <si>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</si>
  <si>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</si>
  <si>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</si>
  <si>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</si>
  <si>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</si>
  <si>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</si>
  <si>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</si>
  <si>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</si>
  <si>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</si>
  <si>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</si>
  <si>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</si>
  <si>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</si>
  <si>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</si>
  <si>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</si>
  <si>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</si>
  <si>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</si>
  <si>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</si>
  <si>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</si>
  <si>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</si>
  <si>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</si>
  <si>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</si>
  <si>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</si>
  <si>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</si>
  <si>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</si>
  <si>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</si>
  <si>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</si>
  <si>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</si>
  <si>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</si>
  <si>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</si>
  <si>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</si>
  <si>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</si>
  <si>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</si>
  <si>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</si>
  <si>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</si>
  <si>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</si>
  <si>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</si>
  <si>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</si>
  <si>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</si>
  <si>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</si>
  <si>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</si>
  <si>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</si>
  <si>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</si>
  <si>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</si>
  <si>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</si>
  <si>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</si>
  <si>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</si>
  <si>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</si>
  <si>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</si>
  <si>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</si>
  <si>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</si>
  <si>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</si>
  <si>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</si>
  <si>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</si>
  <si>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</si>
  <si>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</si>
  <si>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</si>
  <si>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</si>
  <si>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</si>
  <si>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</si>
  <si>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</si>
  <si>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</si>
  <si>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</si>
  <si>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</si>
  <si>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</si>
  <si>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</si>
  <si>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</si>
  <si>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</si>
  <si>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</si>
  <si>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</si>
  <si>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</si>
  <si>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</si>
  <si>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</si>
  <si>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</si>
  <si>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</si>
  <si>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</si>
  <si>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EMENDA PARLAMENTAR - DEP. FEDERAL PLINIO VALERIO_EXECUÇÃO</t>
  </si>
  <si>
    <t>PE 1108/19</t>
  </si>
  <si>
    <t>PE 812/20</t>
  </si>
  <si>
    <t>PE 153/20</t>
  </si>
  <si>
    <t>SUBTOTAL</t>
  </si>
  <si>
    <t>Aquisição de PPS-Produtos para Saúde</t>
  </si>
  <si>
    <t>PE 724/2020</t>
  </si>
  <si>
    <t>EMENDA PARLAMENTAR - DEP. SERAFIM CORREA</t>
  </si>
  <si>
    <t>0011/20</t>
  </si>
  <si>
    <t>SALDO -  FES</t>
  </si>
  <si>
    <t>RECURSOS ORDINÁRIOS - 100</t>
  </si>
  <si>
    <t>NE0000071/2021</t>
  </si>
  <si>
    <t>TRANSF. FUNDO DE RECURSOS DO SUS - 0431</t>
  </si>
  <si>
    <t>071/2021</t>
  </si>
  <si>
    <t>0436/20</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</si>
  <si>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</si>
  <si>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</si>
  <si>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</si>
  <si>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</si>
  <si>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</si>
  <si>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</si>
  <si>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</si>
  <si>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</si>
  <si>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</si>
  <si>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</si>
  <si>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</si>
  <si>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</si>
  <si>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</si>
  <si>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</si>
  <si>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</si>
  <si>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</si>
  <si>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</si>
  <si>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</si>
  <si>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</si>
  <si>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</si>
  <si>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</si>
  <si>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</si>
  <si>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</si>
  <si>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</si>
  <si>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</si>
  <si>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</si>
  <si>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</si>
  <si>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</si>
  <si>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</si>
  <si>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</si>
  <si>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</si>
  <si>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</si>
  <si>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</si>
  <si>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</si>
  <si>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</si>
  <si>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</si>
  <si>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</si>
  <si>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</si>
  <si>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</si>
  <si>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</si>
  <si>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</si>
  <si>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</si>
  <si>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</si>
  <si>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</si>
  <si>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</si>
  <si>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</si>
  <si>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</si>
  <si>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</si>
  <si>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</si>
  <si>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</si>
  <si>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</si>
  <si>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</si>
  <si>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</si>
  <si>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</si>
  <si>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</si>
  <si>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</si>
  <si>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</si>
  <si>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</si>
  <si>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</si>
  <si>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</si>
  <si>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</si>
  <si>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</si>
  <si>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</si>
  <si>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</si>
  <si>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</si>
  <si>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</si>
  <si>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</si>
  <si>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</si>
  <si>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</si>
  <si>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</si>
  <si>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</si>
  <si>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</si>
  <si>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</si>
  <si>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</si>
  <si>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</si>
  <si>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</si>
  <si>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</si>
  <si>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</si>
  <si>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</si>
  <si>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</si>
  <si>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</si>
  <si>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</si>
  <si>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</si>
  <si>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</si>
  <si>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</si>
  <si>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</si>
  <si>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</si>
  <si>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</si>
  <si>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</si>
  <si>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</si>
  <si>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</si>
  <si>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</si>
  <si>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</si>
  <si>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</si>
  <si>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</si>
  <si>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</si>
  <si>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</si>
  <si>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</si>
  <si>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</si>
  <si>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</si>
  <si>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</si>
  <si>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</si>
  <si>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</si>
  <si>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</si>
  <si>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</si>
  <si>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</si>
  <si>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</si>
  <si>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</si>
  <si>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</si>
  <si>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</si>
  <si>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</si>
  <si>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</si>
  <si>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</si>
  <si>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</si>
  <si>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</si>
  <si>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</si>
  <si>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</si>
  <si>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</si>
  <si>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</si>
  <si>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</si>
  <si>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</si>
  <si>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</si>
  <si>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</si>
  <si>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</si>
  <si>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</si>
  <si>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</si>
  <si>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</si>
  <si>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</si>
  <si>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</si>
  <si>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</si>
  <si>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</si>
  <si>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</si>
  <si>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</si>
  <si>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</si>
  <si>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</si>
  <si>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</si>
  <si>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</si>
  <si>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</si>
  <si>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</si>
  <si>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</si>
  <si>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</si>
  <si>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</si>
  <si>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</si>
  <si>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</si>
  <si>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</si>
  <si>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</si>
  <si>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</si>
  <si>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</si>
  <si>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</si>
  <si>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</si>
  <si>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</si>
  <si>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</si>
  <si>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</si>
  <si>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</si>
  <si>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</si>
  <si>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</si>
  <si>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</si>
  <si>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</si>
  <si>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</si>
  <si>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</si>
  <si>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</si>
  <si>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</si>
  <si>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</si>
  <si>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</si>
  <si>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</si>
  <si>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</si>
  <si>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</si>
  <si>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</si>
  <si>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</si>
  <si>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</si>
  <si>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</si>
  <si>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</si>
  <si>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</si>
  <si>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</si>
  <si>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</si>
  <si>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</si>
  <si>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</si>
  <si>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</si>
  <si>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</si>
  <si>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</si>
  <si>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</si>
  <si>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</si>
  <si>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</si>
  <si>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</si>
  <si>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</si>
  <si>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</si>
  <si>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</si>
  <si>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</si>
  <si>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</si>
  <si>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</si>
  <si>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</si>
  <si>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</si>
  <si>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</si>
  <si>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</si>
  <si>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</si>
  <si>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</si>
  <si>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</si>
  <si>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</si>
  <si>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</si>
  <si>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</si>
  <si>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</si>
  <si>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</si>
  <si>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</si>
  <si>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</si>
  <si>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</si>
  <si>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</si>
  <si>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</si>
  <si>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114417 - FORMOL (FORMALDEÍDO), Concentração: 37 a 40%, Unidade de Fornecimento: frasco com 1L.</t>
  </si>
  <si>
    <t>PRODUTO EM ATA
ADQUIRIR EM OUTRO PROCESO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</si>
  <si>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</si>
  <si>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</si>
  <si>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</si>
  <si>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</si>
  <si>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</si>
  <si>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</si>
  <si>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</si>
  <si>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</si>
  <si>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</si>
  <si>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</si>
  <si>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</si>
  <si>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</si>
  <si>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</si>
  <si>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</si>
  <si>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</si>
  <si>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</si>
  <si>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</si>
  <si>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</si>
  <si>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</si>
  <si>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</si>
  <si>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</si>
  <si>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</si>
  <si>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</si>
  <si>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</si>
  <si>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</si>
  <si>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</si>
  <si>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</si>
  <si>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</si>
  <si>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</si>
  <si>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</si>
  <si>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</si>
  <si>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</si>
  <si>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</si>
  <si>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</si>
  <si>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</si>
  <si>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</si>
  <si>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</si>
  <si>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</si>
  <si>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</si>
  <si>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</si>
  <si>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</si>
  <si>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</si>
  <si>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</si>
  <si>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</si>
  <si>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</si>
  <si>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</si>
  <si>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</si>
  <si>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</si>
  <si>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</si>
  <si>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</si>
  <si>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</si>
  <si>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</si>
  <si>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</si>
  <si>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</si>
  <si>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</si>
  <si>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</si>
  <si>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</si>
  <si>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AGOSTO</t>
  </si>
  <si>
    <t>SETEMBRO</t>
  </si>
  <si>
    <t>OUTUBRO</t>
  </si>
  <si>
    <t>NOVEMBRO</t>
  </si>
  <si>
    <t>DEZEMBRO</t>
  </si>
  <si>
    <t>JANEIRO</t>
  </si>
  <si>
    <t>FEVEREIRO</t>
  </si>
  <si>
    <t>MARÇO</t>
  </si>
  <si>
    <t>ABRIL</t>
  </si>
  <si>
    <t>MAIO</t>
  </si>
  <si>
    <t>JUNHO</t>
  </si>
  <si>
    <t>TOTAL DESEMBOLSO: 2021 + 2022</t>
  </si>
  <si>
    <t>JULHO</t>
  </si>
  <si>
    <t>DIRETORIA ADMINISTRATIVA FINANCEIRA - DAF</t>
  </si>
  <si>
    <t>DEPARTAMENTO DE ADMINISTRAÇÃO - DA</t>
  </si>
  <si>
    <t>SUBGERÊNCIA DE COMPRAS - SUBCOMP</t>
  </si>
  <si>
    <t>QUANT.</t>
  </si>
  <si>
    <t>MODALIDADE DE COMPRA</t>
  </si>
  <si>
    <t>Nº- PE/CEL INEX/RDL</t>
  </si>
  <si>
    <t>FUNDAÇÃO HOSPITALAR DE DERMATOLOGIA TROPICAL E VENEREOLOGIA "ALFREDO DA MATTA"</t>
  </si>
  <si>
    <t>GERÊNCIA DE LOGÍSTICA - GELOG</t>
  </si>
  <si>
    <t>01.02.017303.000138/2022-09</t>
  </si>
  <si>
    <t>PE nº 267/2021</t>
  </si>
  <si>
    <t>ANULAÇÃO TOTAL DA NE Nº 0174/2022. EM VIRTUDE DA IMPOSSIBILIDADE DA FORNECEDORA EM ATENDER O OBJETO DA REFERIDA NE. CONFORME SOLICITAÇÃO DA EMPRESA (folha 04) e AUTORIZAÇÃO DO DIRETOR ADMINISTRATIVO FINANCEIRO (folha 15).</t>
  </si>
  <si>
    <t>INOVAMED COMERCIO DE MEDICAMENTOS
LTDA</t>
  </si>
  <si>
    <t>33903009 - Material Farmacológico</t>
  </si>
  <si>
    <t>2022NE0000319</t>
  </si>
  <si>
    <t>04310000 - Transferência Fundo a Fundo de Recursos do SUS - Bloco de Custeio das Ações e Serviços Públicos de Saúde</t>
  </si>
  <si>
    <t>01.02.017303.000171/2022-39</t>
  </si>
  <si>
    <t>PE nº 1377/2021</t>
  </si>
  <si>
    <t>ANULAÇÃO PARCIAL DA NE nº 0072/2022, EMITIDA EM 11/03/2022. O valor ANULADO decorre da ECONOMICIDADE do Contrato no mês de MARÇO/2022.</t>
  </si>
  <si>
    <t xml:space="preserve">VIANATUR VIANA TURISMO LTDA </t>
  </si>
  <si>
    <t>33903301 - Passagens Nacionais</t>
  </si>
  <si>
    <t>2022NE0000320</t>
  </si>
  <si>
    <t>01000000 - Recursos Ordinários</t>
  </si>
  <si>
    <t>01.02.017303.000104/2021-33</t>
  </si>
  <si>
    <t>PE nº 634/2021</t>
  </si>
  <si>
    <t>ANULAÇÃO TOTAL DA NE Nº 0394/2022, EMITIDA EM 29/07/2022. EM VIRTUDE DE INCORREÇÃO NO VALOR EMPENHADO.</t>
  </si>
  <si>
    <t>TREVO TURISMO LTDA</t>
  </si>
  <si>
    <t>2022NE0000395</t>
  </si>
  <si>
    <t>01600000 - Recursos do FTI</t>
  </si>
  <si>
    <t>01.02.017303.001248/2021-07</t>
  </si>
  <si>
    <t>RDL nº 006/2020</t>
  </si>
  <si>
    <t>ANULAÇÃO PARCIAL DA NE Nº 0179/2022, emitida em 05/05/2022. O valor a ser anulado refere-se à ECONOMICIDADE ocorrida no Contrato nos meses de Abril e Junho/2022.</t>
  </si>
  <si>
    <t>PRODAM PROCESSAMENTO DE DADOS AMAZONAS SA</t>
  </si>
  <si>
    <t>33904008 Serviços Técnicos profissionais de TIC</t>
  </si>
  <si>
    <t>2022NE0000397</t>
  </si>
  <si>
    <t>01210000 - Cotaparte do Fundo de Participação dos Estados e do Distrito Federal</t>
  </si>
  <si>
    <t>DEMONSTRATIVO DE ANULAÇÕES DE AQUISIÇÕES / CONTRATOS - EXERCÍCIO 2022</t>
  </si>
  <si>
    <t>REFERÊNCIA: JULHO/2022</t>
  </si>
  <si>
    <t>ANULAÇÃO PARCIAL DA NE Nº 0348, EMITIDA EM 18/07/2022.</t>
  </si>
  <si>
    <t>01.02.017303.000295/2021-33</t>
  </si>
  <si>
    <t>PE nº 147/2018</t>
  </si>
  <si>
    <t>33903703 - Vigilância Ostensiva</t>
  </si>
  <si>
    <t>2022NE0000354</t>
  </si>
  <si>
    <t>01210000 - Cotaparte do Fundo de Participação dos  Estados e do Distrito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</si>
</sst>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44" formatCode="_-&quot;R$&quot;\ * #,##0.00_-;\-&quot;R$&quot;\ * #,##0.00_-;_-&quot;R$&quot;\ * &quot;-&quot;??_-;_-@_-"/>
    <numFmt numFmtId="43" formatCode="_-* #,##0.00_-;\-* #,##0.00_-;_-* &quot;-&quot;??_-;_-@_-"/>
    <numFmt numFmtId="164" formatCode="00"/>
    <numFmt numFmtId="165" formatCode="&quot;R$&quot;\ #,##0.00"/>
    <numFmt numFmtId="166" formatCode="_(* #,##0.00_);_(* \(#,##0.00\);_(* &quot;-&quot;??_);_(@_)"/>
    <numFmt numFmtId="167" formatCode="_(&quot;R$&quot;* #,##0.00_);_(&quot;R$&quot;* \(#,##0.00\);_(&quot;R$&quot;* &quot;-&quot;??_);_(@_)"/>
  </numFmts>
  <fonts count="52">
    <font>
      <sz val="11"/>
      <color theme="1"/>
      <name val="Calibri"/>
      <charset val="134"/>
      <scheme val="minor"/>
    </font>
    <font>
      <sz val="11"/>
      <color theme="1"/>
      <name val="Calibri"/>
      <family val="2"/>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sz val="12"/>
      <color rgb="FF3333FF"/>
      <name val="Arial"/>
      <family val="2"/>
    </font>
    <font>
      <b/>
      <sz val="12"/>
      <color theme="1"/>
      <name val="Arial"/>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2"/>
      <color rgb="FFFF0000"/>
      <name val="Arial Narrow"/>
      <family val="2"/>
    </font>
    <font>
      <sz val="8"/>
      <name val="Calibri"/>
      <family val="2"/>
      <scheme val="minor"/>
    </font>
    <font>
      <b/>
      <sz val="20"/>
      <color theme="1"/>
      <name val="Arial"/>
      <family val="2"/>
    </font>
    <font>
      <sz val="20"/>
      <color theme="1"/>
      <name val="Arial"/>
      <family val="2"/>
    </font>
    <font>
      <b/>
      <sz val="16"/>
      <name val="Arial"/>
      <family val="2"/>
    </font>
    <font>
      <sz val="16"/>
      <color theme="1"/>
      <name val="Arial"/>
      <family val="2"/>
    </font>
    <font>
      <sz val="16"/>
      <color rgb="FF3333FF"/>
      <name val="Arial"/>
      <family val="2"/>
    </font>
    <font>
      <sz val="16"/>
      <name val="Arial"/>
      <family val="2"/>
    </font>
    <font>
      <b/>
      <sz val="26"/>
      <color theme="1"/>
      <name val="Arial"/>
      <family val="2"/>
    </font>
    <font>
      <b/>
      <sz val="26"/>
      <name val="Arial"/>
      <family val="2"/>
    </font>
    <font>
      <b/>
      <sz val="26"/>
      <color rgb="FF3333FF"/>
      <name val="Arial"/>
      <family val="2"/>
    </font>
    <font>
      <sz val="16"/>
      <color rgb="FFFF0000"/>
      <name val="Arial"/>
      <family val="2"/>
    </font>
    <font>
      <b/>
      <sz val="24"/>
      <color theme="1"/>
      <name val="Arial"/>
      <family val="2"/>
    </font>
  </fonts>
  <fills count="11">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
      <patternFill patternType="solid">
        <fgColor theme="4" tint="0.59999389629810485"/>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3">
    <xf numFmtId="0" fontId="0" fillId="0" borderId="0"/>
    <xf numFmtId="43" fontId="20" fillId="0" borderId="0" applyFont="0" applyFill="0" applyBorder="0" applyAlignment="0" applyProtection="0"/>
    <xf numFmtId="44" fontId="20" fillId="0" borderId="0" applyFont="0" applyFill="0" applyBorder="0" applyAlignment="0" applyProtection="0"/>
    <xf numFmtId="0" fontId="19" fillId="0" borderId="0" applyNumberFormat="0" applyFill="0" applyBorder="0" applyAlignment="0" applyProtection="0"/>
    <xf numFmtId="0" fontId="11" fillId="0" borderId="0" applyNumberFormat="0" applyFont="0" applyFill="0" applyBorder="0" applyAlignment="0" applyProtection="0"/>
    <xf numFmtId="44" fontId="11" fillId="0" borderId="0" applyFont="0" applyFill="0" applyBorder="0" applyAlignment="0" applyProtection="0"/>
    <xf numFmtId="9" fontId="25"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cellStyleXfs>
  <cellXfs count="521">
    <xf numFmtId="0" fontId="0" fillId="0" borderId="0" xfId="0"/>
    <xf numFmtId="0" fontId="3"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0" fillId="0" borderId="1" xfId="0" applyBorder="1"/>
    <xf numFmtId="44" fontId="4" fillId="0" borderId="1" xfId="2" applyFont="1" applyFill="1" applyBorder="1" applyAlignment="1">
      <alignment horizontal="center" vertical="center" wrapText="1"/>
    </xf>
    <xf numFmtId="44" fontId="5" fillId="0" borderId="1" xfId="2" applyFont="1" applyFill="1" applyBorder="1" applyAlignment="1">
      <alignment horizontal="center" vertical="center"/>
    </xf>
    <xf numFmtId="44" fontId="5" fillId="0" borderId="1" xfId="0" applyNumberFormat="1" applyFont="1" applyBorder="1" applyAlignment="1">
      <alignment horizontal="center" vertical="center"/>
    </xf>
    <xf numFmtId="0" fontId="8" fillId="0" borderId="1" xfId="3" applyFont="1" applyBorder="1" applyAlignment="1" applyProtection="1">
      <alignment horizontal="center" vertical="center"/>
    </xf>
    <xf numFmtId="0" fontId="5" fillId="0" borderId="2" xfId="0" applyFont="1" applyBorder="1" applyAlignment="1">
      <alignment horizontal="center" vertical="center"/>
    </xf>
    <xf numFmtId="44" fontId="6" fillId="0" borderId="1" xfId="3" applyNumberFormat="1" applyFont="1" applyBorder="1" applyAlignment="1" applyProtection="1">
      <alignment horizontal="center" vertical="center"/>
    </xf>
    <xf numFmtId="0" fontId="5" fillId="0" borderId="3" xfId="0" applyFont="1" applyBorder="1" applyAlignment="1">
      <alignment horizontal="center" vertical="center"/>
    </xf>
    <xf numFmtId="44"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0" fillId="0" borderId="1" xfId="0" applyBorder="1" applyAlignment="1">
      <alignment horizontal="center" vertical="center"/>
    </xf>
    <xf numFmtId="44" fontId="9" fillId="0" borderId="1" xfId="2" applyFont="1" applyBorder="1" applyAlignment="1">
      <alignment horizontal="center" vertical="center"/>
    </xf>
    <xf numFmtId="44" fontId="6" fillId="0" borderId="2"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justify" wrapText="1"/>
    </xf>
    <xf numFmtId="0" fontId="5" fillId="0" borderId="1" xfId="0" applyFont="1" applyBorder="1" applyAlignment="1">
      <alignment horizontal="justify" vertical="justify" wrapText="1"/>
    </xf>
    <xf numFmtId="0" fontId="6" fillId="0" borderId="0" xfId="4" applyNumberFormat="1" applyFont="1" applyFill="1" applyBorder="1" applyAlignment="1">
      <alignment vertical="center"/>
    </xf>
    <xf numFmtId="0" fontId="11"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1" fillId="0" borderId="0" xfId="4" applyNumberFormat="1" applyFont="1" applyFill="1" applyBorder="1" applyAlignment="1">
      <alignment vertical="center"/>
    </xf>
    <xf numFmtId="0" fontId="14" fillId="0" borderId="1" xfId="4" applyNumberFormat="1" applyFont="1" applyFill="1" applyBorder="1" applyAlignment="1">
      <alignment horizontal="center" vertical="center"/>
    </xf>
    <xf numFmtId="14" fontId="14" fillId="0" borderId="1" xfId="4" applyNumberFormat="1" applyFont="1" applyFill="1" applyBorder="1" applyAlignment="1">
      <alignment horizontal="center" vertical="center"/>
    </xf>
    <xf numFmtId="44" fontId="14" fillId="0" borderId="1" xfId="5" applyFont="1" applyFill="1" applyBorder="1" applyAlignment="1">
      <alignment horizontal="center" vertical="center"/>
    </xf>
    <xf numFmtId="0" fontId="14"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center" vertical="center" wrapText="1"/>
    </xf>
    <xf numFmtId="0" fontId="16" fillId="0" borderId="1" xfId="4" applyNumberFormat="1" applyFont="1" applyFill="1" applyBorder="1" applyAlignment="1">
      <alignment horizontal="center" vertical="center"/>
    </xf>
    <xf numFmtId="44" fontId="16" fillId="0" borderId="1" xfId="5" applyFont="1" applyFill="1" applyBorder="1" applyAlignment="1">
      <alignment horizontal="center" vertical="center"/>
    </xf>
    <xf numFmtId="0" fontId="16" fillId="0" borderId="1" xfId="4" applyNumberFormat="1" applyFont="1" applyFill="1" applyBorder="1" applyAlignment="1">
      <alignment horizontal="center" vertical="center" wrapText="1"/>
    </xf>
    <xf numFmtId="0" fontId="16" fillId="2" borderId="1" xfId="4" applyNumberFormat="1" applyFont="1" applyFill="1" applyBorder="1" applyAlignment="1">
      <alignment horizontal="center" vertical="center"/>
    </xf>
    <xf numFmtId="14" fontId="14" fillId="2" borderId="1" xfId="4" applyNumberFormat="1" applyFont="1" applyFill="1" applyBorder="1" applyAlignment="1">
      <alignment horizontal="center" vertical="center"/>
    </xf>
    <xf numFmtId="44" fontId="16" fillId="2" borderId="1" xfId="5" applyFont="1" applyFill="1" applyBorder="1" applyAlignment="1">
      <alignment horizontal="center" vertical="center"/>
    </xf>
    <xf numFmtId="0" fontId="14" fillId="4" borderId="1" xfId="4" applyNumberFormat="1" applyFont="1" applyFill="1" applyBorder="1" applyAlignment="1">
      <alignment horizontal="center" vertical="center"/>
    </xf>
    <xf numFmtId="14" fontId="14" fillId="4" borderId="1" xfId="4" applyNumberFormat="1" applyFont="1" applyFill="1" applyBorder="1" applyAlignment="1">
      <alignment horizontal="center" vertical="center"/>
    </xf>
    <xf numFmtId="44" fontId="14" fillId="4" borderId="1" xfId="5" applyFont="1" applyFill="1" applyBorder="1" applyAlignment="1">
      <alignment horizontal="center" vertical="center"/>
    </xf>
    <xf numFmtId="0" fontId="11" fillId="0" borderId="1" xfId="4" applyNumberFormat="1" applyFont="1" applyFill="1" applyBorder="1" applyAlignment="1">
      <alignment horizontal="center" vertical="center"/>
    </xf>
    <xf numFmtId="14" fontId="11"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7" fillId="0" borderId="1" xfId="2" applyFont="1" applyFill="1" applyBorder="1" applyAlignment="1">
      <alignment horizontal="center" vertical="center"/>
    </xf>
    <xf numFmtId="0" fontId="11" fillId="0" borderId="1" xfId="4" applyNumberFormat="1" applyFont="1" applyFill="1" applyBorder="1" applyAlignment="1">
      <alignment vertical="center"/>
    </xf>
    <xf numFmtId="44" fontId="17" fillId="0" borderId="1" xfId="5" applyFont="1" applyFill="1" applyBorder="1" applyAlignment="1">
      <alignment horizontal="center" vertical="center"/>
    </xf>
    <xf numFmtId="0" fontId="16" fillId="0" borderId="1" xfId="4" applyNumberFormat="1" applyFont="1" applyFill="1" applyBorder="1" applyAlignment="1">
      <alignment horizontal="left" vertical="center" wrapText="1"/>
    </xf>
    <xf numFmtId="0" fontId="6" fillId="0" borderId="1" xfId="4" applyNumberFormat="1" applyFont="1" applyFill="1" applyBorder="1" applyAlignment="1">
      <alignment horizontal="center" vertical="center"/>
    </xf>
    <xf numFmtId="14" fontId="6" fillId="0" borderId="1" xfId="4" applyNumberFormat="1" applyFont="1" applyFill="1" applyBorder="1" applyAlignment="1">
      <alignment horizontal="center" vertical="center"/>
    </xf>
    <xf numFmtId="0" fontId="16" fillId="0" borderId="1" xfId="4" applyNumberFormat="1" applyFont="1" applyFill="1" applyBorder="1" applyAlignment="1">
      <alignment horizontal="left" vertical="center"/>
    </xf>
    <xf numFmtId="44" fontId="17" fillId="2" borderId="1" xfId="2" applyFont="1" applyFill="1" applyBorder="1" applyAlignment="1">
      <alignment horizontal="center" vertical="center"/>
    </xf>
    <xf numFmtId="0" fontId="14" fillId="2" borderId="1" xfId="4" applyNumberFormat="1" applyFont="1" applyFill="1" applyBorder="1" applyAlignment="1">
      <alignment horizontal="center" vertical="center"/>
    </xf>
    <xf numFmtId="44" fontId="17" fillId="4" borderId="1" xfId="2" applyFont="1" applyFill="1" applyBorder="1" applyAlignment="1">
      <alignment horizontal="center" vertical="center"/>
    </xf>
    <xf numFmtId="44" fontId="18" fillId="0" borderId="1" xfId="2" applyFont="1" applyFill="1" applyBorder="1" applyAlignment="1">
      <alignment horizontal="center" vertical="center"/>
    </xf>
    <xf numFmtId="0" fontId="14" fillId="0" borderId="1" xfId="4" applyNumberFormat="1" applyFont="1" applyFill="1" applyBorder="1" applyAlignment="1">
      <alignment horizontal="left" vertical="center" wrapText="1"/>
    </xf>
    <xf numFmtId="0" fontId="14"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1" fillId="0" borderId="1" xfId="4" applyNumberFormat="1" applyFont="1" applyFill="1" applyBorder="1" applyAlignment="1">
      <alignment horizontal="center" vertical="center" wrapText="1"/>
    </xf>
    <xf numFmtId="0" fontId="22" fillId="0" borderId="0" xfId="0" applyFont="1" applyAlignment="1">
      <alignment horizontal="center" vertical="center"/>
    </xf>
    <xf numFmtId="0" fontId="0" fillId="0" borderId="0" xfId="0" applyAlignment="1">
      <alignment vertical="center"/>
    </xf>
    <xf numFmtId="44" fontId="0" fillId="0" borderId="0" xfId="2" applyFont="1" applyBorder="1" applyAlignment="1">
      <alignment vertical="center"/>
    </xf>
    <xf numFmtId="0" fontId="9" fillId="0" borderId="0" xfId="0" applyFont="1" applyAlignment="1">
      <alignment horizontal="center" vertical="center"/>
    </xf>
    <xf numFmtId="44" fontId="9" fillId="0" borderId="0" xfId="2" applyFont="1" applyBorder="1" applyAlignment="1">
      <alignment horizontal="center" vertical="center"/>
    </xf>
    <xf numFmtId="0" fontId="0" fillId="0" borderId="0" xfId="0" applyAlignment="1">
      <alignment horizontal="center" vertical="center"/>
    </xf>
    <xf numFmtId="0" fontId="26" fillId="0" borderId="1" xfId="0" applyFont="1" applyBorder="1" applyAlignment="1">
      <alignment horizontal="center" vertical="center" wrapText="1"/>
    </xf>
    <xf numFmtId="43" fontId="26" fillId="0" borderId="1" xfId="1" applyFont="1" applyBorder="1" applyAlignment="1">
      <alignment horizontal="center" vertical="center" wrapText="1"/>
    </xf>
    <xf numFmtId="0" fontId="27" fillId="5" borderId="1" xfId="0" applyFont="1" applyFill="1" applyBorder="1" applyAlignment="1">
      <alignment horizontal="center" vertical="center"/>
    </xf>
    <xf numFmtId="0" fontId="27" fillId="5" borderId="1" xfId="0" applyFont="1" applyFill="1" applyBorder="1" applyAlignment="1">
      <alignment vertical="center" wrapText="1"/>
    </xf>
    <xf numFmtId="43" fontId="26" fillId="5" borderId="1" xfId="1" applyFont="1" applyFill="1" applyBorder="1" applyAlignment="1">
      <alignment vertical="center"/>
    </xf>
    <xf numFmtId="0" fontId="26" fillId="5" borderId="1" xfId="0" applyFont="1" applyFill="1" applyBorder="1" applyAlignment="1">
      <alignment horizontal="center" vertical="center" wrapText="1"/>
    </xf>
    <xf numFmtId="9" fontId="0" fillId="0" borderId="0" xfId="6" applyFont="1" applyBorder="1" applyAlignment="1">
      <alignment vertical="center"/>
    </xf>
    <xf numFmtId="43" fontId="26" fillId="5" borderId="1" xfId="1" applyFont="1" applyFill="1" applyBorder="1" applyAlignment="1">
      <alignment horizontal="center" vertical="center"/>
    </xf>
    <xf numFmtId="0" fontId="27" fillId="2" borderId="1" xfId="0" applyFont="1" applyFill="1" applyBorder="1" applyAlignment="1">
      <alignment horizontal="center" vertical="center"/>
    </xf>
    <xf numFmtId="0" fontId="27" fillId="2" borderId="1" xfId="0" applyFont="1" applyFill="1" applyBorder="1" applyAlignment="1">
      <alignment vertical="center" wrapText="1"/>
    </xf>
    <xf numFmtId="43" fontId="28" fillId="2" borderId="1" xfId="1" applyFont="1" applyFill="1" applyBorder="1" applyAlignment="1">
      <alignment horizontal="center" vertical="center"/>
    </xf>
    <xf numFmtId="0" fontId="26" fillId="2" borderId="1" xfId="0" applyFont="1" applyFill="1" applyBorder="1" applyAlignment="1">
      <alignment horizontal="center" vertical="center" wrapText="1"/>
    </xf>
    <xf numFmtId="0" fontId="28" fillId="0" borderId="0" xfId="0" applyFont="1" applyAlignment="1">
      <alignment horizontal="center" vertical="center"/>
    </xf>
    <xf numFmtId="44" fontId="28" fillId="0" borderId="0" xfId="2" applyFont="1" applyBorder="1" applyAlignment="1">
      <alignment horizontal="center" vertical="center"/>
    </xf>
    <xf numFmtId="0" fontId="29" fillId="0" borderId="0" xfId="0" applyFont="1" applyAlignment="1">
      <alignment vertical="center"/>
    </xf>
    <xf numFmtId="44" fontId="29" fillId="0" borderId="0" xfId="2" applyFont="1" applyBorder="1" applyAlignment="1">
      <alignment vertical="center"/>
    </xf>
    <xf numFmtId="44" fontId="0" fillId="0" borderId="0" xfId="2"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vertical="center" wrapText="1"/>
    </xf>
    <xf numFmtId="43" fontId="26" fillId="0" borderId="1" xfId="1" applyFont="1" applyFill="1" applyBorder="1" applyAlignment="1">
      <alignment horizontal="center" vertical="center"/>
    </xf>
    <xf numFmtId="44" fontId="26" fillId="0" borderId="1" xfId="2" applyFont="1" applyFill="1" applyBorder="1" applyAlignment="1">
      <alignment horizontal="center" vertical="center" wrapText="1"/>
    </xf>
    <xf numFmtId="9" fontId="26" fillId="6" borderId="3" xfId="0" applyNumberFormat="1" applyFont="1" applyFill="1" applyBorder="1" applyAlignment="1">
      <alignment vertical="center"/>
    </xf>
    <xf numFmtId="0" fontId="27" fillId="0" borderId="1" xfId="0" applyFont="1" applyBorder="1" applyAlignment="1">
      <alignment horizontal="center" vertical="center" wrapText="1"/>
    </xf>
    <xf numFmtId="0" fontId="26" fillId="0" borderId="1" xfId="0" applyFont="1" applyBorder="1" applyAlignment="1">
      <alignment horizontal="justify" vertical="center" wrapText="1"/>
    </xf>
    <xf numFmtId="44" fontId="0" fillId="0" borderId="0" xfId="0" applyNumberFormat="1" applyAlignment="1">
      <alignment vertical="center"/>
    </xf>
    <xf numFmtId="43" fontId="3" fillId="0" borderId="1" xfId="2" applyNumberFormat="1" applyFont="1" applyBorder="1" applyAlignment="1">
      <alignment horizontal="center" vertical="center"/>
    </xf>
    <xf numFmtId="44" fontId="3" fillId="0" borderId="1" xfId="2" applyFont="1" applyBorder="1" applyAlignment="1">
      <alignment horizontal="center" vertical="center" wrapText="1"/>
    </xf>
    <xf numFmtId="0" fontId="30" fillId="0" borderId="0" xfId="0" applyFont="1" applyAlignment="1">
      <alignment vertical="center"/>
    </xf>
    <xf numFmtId="44" fontId="30" fillId="0" borderId="0" xfId="2" applyFont="1" applyBorder="1" applyAlignment="1">
      <alignment vertical="center"/>
    </xf>
    <xf numFmtId="44" fontId="30" fillId="0" borderId="0" xfId="0" applyNumberFormat="1" applyFont="1" applyAlignment="1">
      <alignment vertical="center"/>
    </xf>
    <xf numFmtId="0" fontId="26" fillId="0" borderId="0" xfId="0" applyFont="1" applyAlignment="1">
      <alignment vertical="center"/>
    </xf>
    <xf numFmtId="0" fontId="22" fillId="0" borderId="0" xfId="0" applyFont="1" applyAlignment="1">
      <alignment vertical="center" wrapText="1"/>
    </xf>
    <xf numFmtId="43" fontId="24" fillId="0" borderId="0" xfId="1"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26" fillId="6" borderId="3" xfId="0" applyFont="1" applyFill="1" applyBorder="1" applyAlignment="1">
      <alignment vertical="center"/>
    </xf>
    <xf numFmtId="0" fontId="24" fillId="7" borderId="1" xfId="0" applyFont="1" applyFill="1" applyBorder="1" applyAlignment="1">
      <alignment horizontal="center" vertical="center" wrapText="1"/>
    </xf>
    <xf numFmtId="0" fontId="27" fillId="0" borderId="1" xfId="0" applyFont="1" applyBorder="1" applyAlignment="1">
      <alignment horizontal="left" vertical="center" wrapText="1"/>
    </xf>
    <xf numFmtId="43" fontId="26" fillId="0" borderId="1" xfId="1" applyFont="1" applyBorder="1" applyAlignment="1">
      <alignment horizontal="center" vertical="center"/>
    </xf>
    <xf numFmtId="0" fontId="26" fillId="0" borderId="1" xfId="0" applyFont="1" applyBorder="1" applyAlignment="1">
      <alignment horizontal="left" vertical="center" wrapText="1"/>
    </xf>
    <xf numFmtId="9" fontId="26" fillId="0" borderId="1" xfId="0" applyNumberFormat="1" applyFont="1" applyBorder="1" applyAlignment="1">
      <alignment vertical="center"/>
    </xf>
    <xf numFmtId="44" fontId="26" fillId="0" borderId="1" xfId="2" applyFont="1" applyBorder="1" applyAlignment="1">
      <alignment horizontal="center" vertical="center" wrapText="1"/>
    </xf>
    <xf numFmtId="0" fontId="26" fillId="0" borderId="2" xfId="0" applyFont="1" applyBorder="1" applyAlignment="1">
      <alignment horizontal="center" vertical="center"/>
    </xf>
    <xf numFmtId="0" fontId="26" fillId="0" borderId="14" xfId="0" applyFont="1" applyBorder="1" applyAlignment="1">
      <alignment horizontal="center" vertical="center"/>
    </xf>
    <xf numFmtId="44" fontId="26" fillId="0" borderId="14" xfId="2" applyFont="1" applyBorder="1" applyAlignment="1">
      <alignment horizontal="center" vertical="center"/>
    </xf>
    <xf numFmtId="44" fontId="26" fillId="0" borderId="14" xfId="2" applyFont="1" applyBorder="1" applyAlignment="1">
      <alignment horizontal="center" vertical="center" wrapText="1"/>
    </xf>
    <xf numFmtId="9" fontId="26" fillId="0" borderId="3" xfId="0" applyNumberFormat="1" applyFont="1" applyBorder="1" applyAlignment="1">
      <alignment vertical="center"/>
    </xf>
    <xf numFmtId="0" fontId="26" fillId="6" borderId="1" xfId="0" applyFont="1" applyFill="1" applyBorder="1" applyAlignment="1">
      <alignment vertical="center"/>
    </xf>
    <xf numFmtId="0" fontId="26" fillId="0" borderId="1" xfId="0" applyFont="1" applyBorder="1" applyAlignment="1">
      <alignment vertical="center"/>
    </xf>
    <xf numFmtId="0" fontId="26" fillId="0" borderId="0" xfId="0" applyFont="1" applyAlignment="1">
      <alignment horizontal="center" vertical="center"/>
    </xf>
    <xf numFmtId="44" fontId="26" fillId="0" borderId="0" xfId="2" applyFont="1" applyBorder="1" applyAlignment="1">
      <alignment horizontal="center" vertical="center"/>
    </xf>
    <xf numFmtId="44" fontId="26" fillId="0" borderId="0" xfId="2" applyFont="1" applyBorder="1" applyAlignment="1">
      <alignment horizontal="center" vertical="center" wrapText="1"/>
    </xf>
    <xf numFmtId="9" fontId="26" fillId="0" borderId="0" xfId="0" applyNumberFormat="1" applyFont="1" applyAlignment="1">
      <alignment horizontal="center" vertical="center"/>
    </xf>
    <xf numFmtId="0" fontId="24" fillId="0" borderId="1" xfId="0" applyFont="1" applyBorder="1" applyAlignment="1">
      <alignment horizontal="center" vertical="center"/>
    </xf>
    <xf numFmtId="0" fontId="0" fillId="0" borderId="0" xfId="0" applyAlignment="1">
      <alignment vertical="center" wrapText="1"/>
    </xf>
    <xf numFmtId="43" fontId="9" fillId="0" borderId="0" xfId="1" applyFont="1" applyBorder="1" applyAlignment="1">
      <alignment horizontal="center" vertical="center"/>
    </xf>
    <xf numFmtId="0" fontId="9" fillId="0" borderId="0" xfId="0" applyFont="1" applyAlignment="1">
      <alignment vertical="center"/>
    </xf>
    <xf numFmtId="0" fontId="26" fillId="8" borderId="1" xfId="0" applyFont="1" applyFill="1" applyBorder="1" applyAlignment="1">
      <alignment horizontal="center" vertical="center"/>
    </xf>
    <xf numFmtId="0" fontId="27" fillId="8" borderId="1" xfId="0" applyFont="1" applyFill="1" applyBorder="1" applyAlignment="1">
      <alignment horizontal="left" vertical="center" wrapText="1"/>
    </xf>
    <xf numFmtId="0" fontId="27" fillId="8" borderId="1" xfId="0" applyFont="1" applyFill="1" applyBorder="1" applyAlignment="1">
      <alignment horizontal="center" vertical="center"/>
    </xf>
    <xf numFmtId="44" fontId="26" fillId="8" borderId="1" xfId="2" applyFont="1" applyFill="1" applyBorder="1" applyAlignment="1">
      <alignment horizontal="center" vertical="center"/>
    </xf>
    <xf numFmtId="0" fontId="26" fillId="8" borderId="1" xfId="0" applyFont="1" applyFill="1" applyBorder="1" applyAlignment="1">
      <alignment horizontal="center" vertical="center" wrapText="1"/>
    </xf>
    <xf numFmtId="0" fontId="26" fillId="0" borderId="1" xfId="0" applyFont="1" applyBorder="1" applyAlignment="1">
      <alignment horizontal="center" vertical="center"/>
    </xf>
    <xf numFmtId="44" fontId="26" fillId="0" borderId="1" xfId="2" applyFont="1" applyBorder="1" applyAlignment="1">
      <alignment horizontal="center" vertical="center"/>
    </xf>
    <xf numFmtId="44" fontId="26" fillId="0" borderId="1" xfId="2" applyFont="1" applyFill="1" applyBorder="1" applyAlignment="1">
      <alignment horizontal="center" vertical="center"/>
    </xf>
    <xf numFmtId="9" fontId="26" fillId="0" borderId="1" xfId="6" applyFont="1" applyBorder="1" applyAlignment="1">
      <alignment horizontal="center" vertical="center"/>
    </xf>
    <xf numFmtId="43" fontId="26" fillId="8" borderId="1" xfId="1" applyFont="1" applyFill="1" applyBorder="1" applyAlignment="1">
      <alignment horizontal="center" vertical="center"/>
    </xf>
    <xf numFmtId="0" fontId="26" fillId="8" borderId="1" xfId="0" applyFont="1" applyFill="1" applyBorder="1" applyAlignment="1">
      <alignment horizontal="justify" vertical="center" wrapText="1"/>
    </xf>
    <xf numFmtId="0" fontId="28" fillId="8" borderId="1" xfId="0" applyFont="1" applyFill="1" applyBorder="1" applyAlignment="1">
      <alignment horizontal="center" vertical="center"/>
    </xf>
    <xf numFmtId="44" fontId="32" fillId="8" borderId="1" xfId="2" applyFont="1" applyFill="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xf>
    <xf numFmtId="0" fontId="34" fillId="0" borderId="0" xfId="0" applyFont="1"/>
    <xf numFmtId="0" fontId="35" fillId="0" borderId="0" xfId="0" applyFont="1"/>
    <xf numFmtId="0" fontId="34" fillId="0" borderId="0" xfId="0" applyFont="1" applyAlignment="1">
      <alignment horizontal="center" vertical="center" wrapText="1"/>
    </xf>
    <xf numFmtId="0" fontId="34" fillId="0" borderId="6" xfId="0" applyFont="1" applyBorder="1" applyAlignment="1">
      <alignment horizontal="center" vertical="center"/>
    </xf>
    <xf numFmtId="0" fontId="34" fillId="0" borderId="0" xfId="0" applyFont="1" applyAlignment="1">
      <alignment horizontal="center" wrapText="1"/>
    </xf>
    <xf numFmtId="0" fontId="34" fillId="0" borderId="0" xfId="0" applyFont="1" applyAlignment="1">
      <alignment horizontal="center"/>
    </xf>
    <xf numFmtId="0" fontId="35" fillId="0" borderId="20" xfId="0" applyFont="1" applyBorder="1" applyAlignment="1">
      <alignment horizontal="left" vertical="top" wrapText="1"/>
    </xf>
    <xf numFmtId="8" fontId="34" fillId="0" borderId="21" xfId="0" applyNumberFormat="1" applyFont="1" applyBorder="1" applyAlignment="1">
      <alignment vertical="center" wrapText="1"/>
    </xf>
    <xf numFmtId="4" fontId="35" fillId="0" borderId="0" xfId="0" applyNumberFormat="1" applyFont="1" applyAlignment="1">
      <alignment horizontal="center" vertical="top" wrapText="1"/>
    </xf>
    <xf numFmtId="43" fontId="37" fillId="0" borderId="20" xfId="1" applyFont="1" applyFill="1" applyBorder="1" applyAlignment="1">
      <alignment horizontal="center" vertical="center" wrapText="1"/>
    </xf>
    <xf numFmtId="0" fontId="35" fillId="0" borderId="19" xfId="0" applyFont="1" applyBorder="1" applyAlignment="1">
      <alignment horizontal="center" vertical="center"/>
    </xf>
    <xf numFmtId="0" fontId="35" fillId="0" borderId="22" xfId="1" applyNumberFormat="1" applyFont="1" applyBorder="1" applyAlignment="1">
      <alignment horizontal="center" vertical="center"/>
    </xf>
    <xf numFmtId="49" fontId="37" fillId="0" borderId="1"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0" fontId="36" fillId="0" borderId="20" xfId="0" applyFont="1" applyBorder="1" applyAlignment="1">
      <alignment horizontal="left" vertical="top" wrapText="1"/>
    </xf>
    <xf numFmtId="8" fontId="36" fillId="0" borderId="21" xfId="1" applyNumberFormat="1" applyFont="1" applyFill="1" applyBorder="1" applyAlignment="1">
      <alignment horizontal="right" vertical="top" wrapText="1"/>
    </xf>
    <xf numFmtId="4" fontId="36" fillId="0" borderId="0" xfId="0" applyNumberFormat="1" applyFont="1" applyAlignment="1">
      <alignment horizontal="center" vertical="top" wrapText="1"/>
    </xf>
    <xf numFmtId="43" fontId="36" fillId="0" borderId="20" xfId="1" applyFont="1" applyFill="1" applyBorder="1" applyAlignment="1">
      <alignment horizontal="right" vertical="top" wrapText="1"/>
    </xf>
    <xf numFmtId="0" fontId="36" fillId="0" borderId="19" xfId="0" applyFont="1" applyBorder="1" applyAlignment="1">
      <alignment horizontal="center"/>
    </xf>
    <xf numFmtId="0" fontId="34" fillId="0" borderId="6" xfId="0" applyFont="1" applyBorder="1" applyAlignment="1">
      <alignment horizontal="center"/>
    </xf>
    <xf numFmtId="0" fontId="35" fillId="0" borderId="23" xfId="0" applyFont="1" applyBorder="1" applyAlignment="1">
      <alignment horizontal="left" vertical="top" wrapText="1"/>
    </xf>
    <xf numFmtId="8" fontId="35" fillId="0" borderId="24" xfId="0" applyNumberFormat="1" applyFont="1" applyBorder="1" applyAlignment="1">
      <alignment vertical="center" wrapText="1"/>
    </xf>
    <xf numFmtId="43" fontId="37" fillId="0" borderId="20" xfId="1" applyFont="1" applyFill="1" applyBorder="1" applyAlignment="1">
      <alignment horizontal="center" vertical="top" wrapText="1"/>
    </xf>
    <xf numFmtId="0" fontId="35" fillId="0" borderId="19" xfId="0" applyFont="1" applyBorder="1" applyAlignment="1">
      <alignment horizontal="center"/>
    </xf>
    <xf numFmtId="43" fontId="37" fillId="0" borderId="32" xfId="1" applyFont="1" applyFill="1" applyBorder="1" applyAlignment="1">
      <alignment horizontal="center" vertical="center" wrapText="1"/>
    </xf>
    <xf numFmtId="0" fontId="35" fillId="0" borderId="6" xfId="0" applyFont="1" applyBorder="1" applyAlignment="1">
      <alignment horizontal="center" vertical="center"/>
    </xf>
    <xf numFmtId="43" fontId="37" fillId="0" borderId="36" xfId="1" applyFont="1" applyFill="1" applyBorder="1" applyAlignment="1">
      <alignment horizontal="center" vertical="center" wrapText="1"/>
    </xf>
    <xf numFmtId="0" fontId="37" fillId="0" borderId="1" xfId="0" applyFont="1" applyBorder="1" applyAlignment="1">
      <alignment horizontal="center" vertical="center"/>
    </xf>
    <xf numFmtId="0" fontId="38" fillId="0" borderId="0" xfId="0" applyFont="1"/>
    <xf numFmtId="43" fontId="37" fillId="0" borderId="39" xfId="1" applyFont="1" applyFill="1" applyBorder="1" applyAlignment="1">
      <alignment horizontal="center" vertical="center" wrapText="1"/>
    </xf>
    <xf numFmtId="0" fontId="37" fillId="0" borderId="5" xfId="0" applyFont="1" applyBorder="1" applyAlignment="1">
      <alignment horizontal="center" vertical="center"/>
    </xf>
    <xf numFmtId="43" fontId="37" fillId="0" borderId="42" xfId="1" applyFont="1" applyFill="1" applyBorder="1" applyAlignment="1">
      <alignment horizontal="center" vertical="center" wrapText="1"/>
    </xf>
    <xf numFmtId="0" fontId="37" fillId="0" borderId="43" xfId="0" applyFont="1" applyBorder="1" applyAlignment="1">
      <alignment horizontal="center" vertical="center"/>
    </xf>
    <xf numFmtId="8" fontId="35" fillId="0" borderId="21" xfId="0" applyNumberFormat="1" applyFont="1" applyBorder="1" applyAlignment="1">
      <alignment vertical="center" wrapText="1"/>
    </xf>
    <xf numFmtId="4" fontId="37" fillId="0" borderId="36" xfId="0" applyNumberFormat="1" applyFont="1" applyBorder="1" applyAlignment="1">
      <alignment horizontal="right" vertical="center" wrapText="1"/>
    </xf>
    <xf numFmtId="4" fontId="37" fillId="0" borderId="39" xfId="0" applyNumberFormat="1" applyFont="1" applyBorder="1" applyAlignment="1">
      <alignment horizontal="right" vertical="center" wrapText="1"/>
    </xf>
    <xf numFmtId="0" fontId="37" fillId="0" borderId="0" xfId="0" applyFont="1" applyAlignment="1">
      <alignment vertical="top" wrapText="1"/>
    </xf>
    <xf numFmtId="43" fontId="37" fillId="0" borderId="0" xfId="1" applyFont="1" applyFill="1" applyBorder="1" applyAlignment="1">
      <alignment horizontal="center" vertical="top" wrapText="1"/>
    </xf>
    <xf numFmtId="4" fontId="37" fillId="0" borderId="0" xfId="0" applyNumberFormat="1" applyFont="1" applyAlignment="1">
      <alignment horizontal="center" vertical="top" wrapText="1"/>
    </xf>
    <xf numFmtId="0" fontId="37" fillId="0" borderId="0" xfId="0" applyFont="1" applyAlignment="1">
      <alignment horizontal="center"/>
    </xf>
    <xf numFmtId="0" fontId="37" fillId="0" borderId="0" xfId="1" applyNumberFormat="1" applyFont="1" applyFill="1" applyBorder="1" applyAlignment="1">
      <alignment horizontal="center"/>
    </xf>
    <xf numFmtId="43" fontId="35" fillId="0" borderId="0" xfId="1" applyFont="1" applyFill="1" applyBorder="1" applyAlignment="1">
      <alignment horizontal="center" vertical="top" wrapText="1"/>
    </xf>
    <xf numFmtId="0" fontId="35" fillId="0" borderId="0" xfId="0" applyFont="1" applyAlignment="1">
      <alignment horizontal="center"/>
    </xf>
    <xf numFmtId="0" fontId="35" fillId="0" borderId="0" xfId="1" applyNumberFormat="1" applyFont="1" applyFill="1" applyBorder="1" applyAlignment="1">
      <alignment horizontal="center"/>
    </xf>
    <xf numFmtId="0" fontId="35" fillId="0" borderId="0" xfId="0" applyFont="1" applyAlignment="1">
      <alignment vertical="top" wrapText="1"/>
    </xf>
    <xf numFmtId="0" fontId="35" fillId="0" borderId="20" xfId="0" applyFont="1" applyBorder="1" applyAlignment="1">
      <alignment horizontal="left" wrapText="1"/>
    </xf>
    <xf numFmtId="0" fontId="35" fillId="0" borderId="21" xfId="1" applyNumberFormat="1" applyFont="1" applyFill="1" applyBorder="1" applyAlignment="1">
      <alignment horizontal="center"/>
    </xf>
    <xf numFmtId="0" fontId="36" fillId="0" borderId="27" xfId="0" applyFont="1" applyBorder="1" applyAlignment="1">
      <alignment horizontal="left" vertical="top" wrapText="1"/>
    </xf>
    <xf numFmtId="8" fontId="36" fillId="0" borderId="28" xfId="1" applyNumberFormat="1" applyFont="1" applyFill="1" applyBorder="1" applyAlignment="1">
      <alignment horizontal="center" vertical="top" wrapText="1"/>
    </xf>
    <xf numFmtId="8" fontId="36" fillId="0" borderId="27" xfId="1" applyNumberFormat="1" applyFont="1" applyFill="1" applyBorder="1" applyAlignment="1">
      <alignment horizontal="center" vertical="top" wrapText="1"/>
    </xf>
    <xf numFmtId="8" fontId="36" fillId="0" borderId="29" xfId="1" applyNumberFormat="1" applyFont="1" applyFill="1" applyBorder="1" applyAlignment="1">
      <alignment horizontal="center" vertical="top" wrapText="1"/>
    </xf>
    <xf numFmtId="8" fontId="36" fillId="0" borderId="0" xfId="1" applyNumberFormat="1" applyFont="1" applyFill="1" applyBorder="1" applyAlignment="1">
      <alignment horizontal="center" vertical="top" wrapText="1"/>
    </xf>
    <xf numFmtId="0" fontId="36" fillId="0" borderId="44" xfId="0" applyFont="1" applyBorder="1" applyAlignment="1">
      <alignment horizontal="left" vertical="top" wrapText="1"/>
    </xf>
    <xf numFmtId="0" fontId="35" fillId="0" borderId="44" xfId="0" applyFont="1" applyBorder="1"/>
    <xf numFmtId="8" fontId="35" fillId="0" borderId="0" xfId="0" applyNumberFormat="1" applyFont="1"/>
    <xf numFmtId="43" fontId="34" fillId="0" borderId="32" xfId="1" applyFont="1" applyBorder="1" applyAlignment="1">
      <alignment horizontal="center" vertical="center"/>
    </xf>
    <xf numFmtId="43" fontId="34" fillId="0" borderId="46" xfId="1" applyFont="1" applyBorder="1" applyAlignment="1">
      <alignment horizontal="center" vertical="center"/>
    </xf>
    <xf numFmtId="43" fontId="34" fillId="0" borderId="47" xfId="1" applyFont="1" applyBorder="1" applyAlignment="1">
      <alignment horizontal="center"/>
    </xf>
    <xf numFmtId="43" fontId="34" fillId="0" borderId="33" xfId="1" applyFont="1" applyBorder="1" applyAlignment="1">
      <alignment horizontal="center"/>
    </xf>
    <xf numFmtId="0" fontId="36" fillId="0" borderId="21" xfId="1" applyNumberFormat="1" applyFont="1" applyFill="1" applyBorder="1" applyAlignment="1">
      <alignment horizontal="center"/>
    </xf>
    <xf numFmtId="43" fontId="34" fillId="0" borderId="48" xfId="1" applyFont="1" applyBorder="1" applyAlignment="1">
      <alignment horizontal="center" vertical="center"/>
    </xf>
    <xf numFmtId="43" fontId="37" fillId="0" borderId="21" xfId="1" applyFont="1" applyBorder="1" applyAlignment="1">
      <alignment horizontal="center" vertical="center" wrapText="1"/>
    </xf>
    <xf numFmtId="43" fontId="37" fillId="0" borderId="46" xfId="1" applyFont="1" applyFill="1" applyBorder="1" applyAlignment="1">
      <alignment horizontal="center" vertical="center"/>
    </xf>
    <xf numFmtId="43" fontId="37" fillId="0" borderId="50" xfId="1" applyFont="1" applyFill="1" applyBorder="1" applyAlignment="1">
      <alignment horizontal="center" vertical="center"/>
    </xf>
    <xf numFmtId="43" fontId="36" fillId="0" borderId="20" xfId="1" applyFont="1" applyFill="1" applyBorder="1" applyAlignment="1">
      <alignment horizontal="center"/>
    </xf>
    <xf numFmtId="43" fontId="36" fillId="0" borderId="21" xfId="1" applyFont="1" applyFill="1" applyBorder="1" applyAlignment="1">
      <alignment horizontal="center"/>
    </xf>
    <xf numFmtId="0" fontId="36" fillId="9" borderId="45" xfId="0" applyFont="1" applyFill="1" applyBorder="1" applyAlignment="1">
      <alignment horizontal="center" vertical="center" wrapText="1"/>
    </xf>
    <xf numFmtId="43" fontId="34" fillId="0" borderId="51" xfId="1" applyFont="1" applyBorder="1" applyAlignment="1">
      <alignment horizontal="center" vertical="center"/>
    </xf>
    <xf numFmtId="43" fontId="34" fillId="0" borderId="52" xfId="1" applyFont="1" applyBorder="1" applyAlignment="1">
      <alignment horizontal="center"/>
    </xf>
    <xf numFmtId="43" fontId="37" fillId="0" borderId="45" xfId="1" applyFont="1" applyBorder="1" applyAlignment="1">
      <alignment horizontal="center" vertical="center" wrapText="1"/>
    </xf>
    <xf numFmtId="0" fontId="36" fillId="0" borderId="45" xfId="1" applyNumberFormat="1" applyFont="1" applyFill="1" applyBorder="1" applyAlignment="1">
      <alignment horizontal="center"/>
    </xf>
    <xf numFmtId="0" fontId="34" fillId="0" borderId="52" xfId="0" applyFont="1" applyBorder="1" applyAlignment="1">
      <alignment horizontal="center"/>
    </xf>
    <xf numFmtId="43" fontId="35" fillId="0" borderId="45" xfId="0" applyNumberFormat="1" applyFont="1" applyBorder="1" applyAlignment="1">
      <alignment vertical="center"/>
    </xf>
    <xf numFmtId="43" fontId="34" fillId="0" borderId="45" xfId="0" applyNumberFormat="1" applyFont="1" applyBorder="1"/>
    <xf numFmtId="0" fontId="34" fillId="0" borderId="48" xfId="0" applyFont="1" applyBorder="1" applyAlignment="1">
      <alignment horizontal="center" vertical="center"/>
    </xf>
    <xf numFmtId="43" fontId="34" fillId="0" borderId="46" xfId="1" applyFont="1" applyBorder="1" applyAlignment="1">
      <alignment horizontal="center" vertical="center" wrapText="1"/>
    </xf>
    <xf numFmtId="0" fontId="34" fillId="0" borderId="49" xfId="0" applyFont="1" applyBorder="1"/>
    <xf numFmtId="43" fontId="34" fillId="0" borderId="33" xfId="1" applyFont="1" applyBorder="1" applyAlignment="1">
      <alignment horizontal="center" wrapText="1"/>
    </xf>
    <xf numFmtId="0" fontId="36" fillId="0" borderId="22" xfId="1" applyNumberFormat="1" applyFont="1" applyFill="1" applyBorder="1" applyAlignment="1">
      <alignment horizontal="center"/>
    </xf>
    <xf numFmtId="43" fontId="34" fillId="0" borderId="4" xfId="1" applyFont="1" applyBorder="1" applyAlignment="1">
      <alignment horizontal="center"/>
    </xf>
    <xf numFmtId="43" fontId="34" fillId="0" borderId="32" xfId="1" applyFont="1" applyBorder="1" applyAlignment="1">
      <alignment horizontal="center"/>
    </xf>
    <xf numFmtId="43" fontId="34" fillId="0" borderId="46" xfId="1" applyFont="1" applyBorder="1" applyAlignment="1">
      <alignment horizontal="center"/>
    </xf>
    <xf numFmtId="0" fontId="35" fillId="0" borderId="21" xfId="1" applyNumberFormat="1" applyFont="1" applyBorder="1" applyAlignment="1">
      <alignment horizontal="center"/>
    </xf>
    <xf numFmtId="0" fontId="37" fillId="0" borderId="46" xfId="1" applyNumberFormat="1" applyFont="1" applyBorder="1" applyAlignment="1">
      <alignment horizontal="center" vertical="center"/>
    </xf>
    <xf numFmtId="0" fontId="37" fillId="0" borderId="50" xfId="1" applyNumberFormat="1" applyFont="1" applyFill="1" applyBorder="1" applyAlignment="1">
      <alignment horizontal="center" vertical="center"/>
    </xf>
    <xf numFmtId="0" fontId="37" fillId="0" borderId="58" xfId="1" applyNumberFormat="1" applyFont="1" applyBorder="1" applyAlignment="1">
      <alignment horizontal="center" vertical="center"/>
    </xf>
    <xf numFmtId="0" fontId="37" fillId="0" borderId="58" xfId="1" applyNumberFormat="1" applyFont="1" applyFill="1" applyBorder="1" applyAlignment="1">
      <alignment horizontal="center" vertical="center"/>
    </xf>
    <xf numFmtId="43" fontId="34" fillId="0" borderId="51" xfId="1" applyFont="1" applyBorder="1" applyAlignment="1">
      <alignment horizontal="center"/>
    </xf>
    <xf numFmtId="43" fontId="34" fillId="0" borderId="54" xfId="1" applyFont="1" applyBorder="1" applyAlignment="1">
      <alignment horizontal="center"/>
    </xf>
    <xf numFmtId="0" fontId="35" fillId="0" borderId="45" xfId="1" applyNumberFormat="1" applyFont="1" applyBorder="1" applyAlignment="1">
      <alignment horizontal="center"/>
    </xf>
    <xf numFmtId="43" fontId="37" fillId="0" borderId="53" xfId="1" applyFont="1" applyBorder="1" applyAlignment="1">
      <alignment horizontal="center" vertical="center"/>
    </xf>
    <xf numFmtId="43" fontId="37" fillId="0" borderId="60" xfId="1" applyFont="1" applyFill="1" applyBorder="1" applyAlignment="1">
      <alignment horizontal="center" vertical="center"/>
    </xf>
    <xf numFmtId="43" fontId="37" fillId="0" borderId="60" xfId="1" applyFont="1" applyBorder="1" applyAlignment="1">
      <alignment horizontal="center" vertical="center"/>
    </xf>
    <xf numFmtId="43" fontId="37" fillId="0" borderId="51" xfId="1" applyFont="1" applyBorder="1" applyAlignment="1">
      <alignment horizontal="center" vertical="center"/>
    </xf>
    <xf numFmtId="43" fontId="37" fillId="0" borderId="52" xfId="1" applyFont="1" applyFill="1" applyBorder="1" applyAlignment="1">
      <alignment horizontal="center" vertical="center"/>
    </xf>
    <xf numFmtId="43" fontId="36" fillId="0" borderId="45" xfId="1" applyFont="1" applyFill="1" applyBorder="1" applyAlignment="1">
      <alignment horizontal="center"/>
    </xf>
    <xf numFmtId="0" fontId="36" fillId="9" borderId="18" xfId="0" applyFont="1" applyFill="1" applyBorder="1" applyAlignment="1">
      <alignment horizontal="center" vertical="center" wrapText="1"/>
    </xf>
    <xf numFmtId="43" fontId="34" fillId="0" borderId="8" xfId="1" applyFont="1" applyBorder="1" applyAlignment="1">
      <alignment horizontal="center"/>
    </xf>
    <xf numFmtId="8" fontId="35" fillId="0" borderId="18" xfId="1" applyNumberFormat="1" applyFont="1" applyBorder="1" applyAlignment="1">
      <alignment horizontal="center"/>
    </xf>
    <xf numFmtId="43" fontId="37" fillId="0" borderId="0" xfId="1" applyFont="1" applyFill="1" applyBorder="1" applyAlignment="1">
      <alignment vertical="center"/>
    </xf>
    <xf numFmtId="43" fontId="37" fillId="0" borderId="8" xfId="1" applyFont="1" applyFill="1" applyBorder="1" applyAlignment="1">
      <alignment vertical="center"/>
    </xf>
    <xf numFmtId="43" fontId="37" fillId="0" borderId="14" xfId="1" applyFont="1" applyFill="1" applyBorder="1" applyAlignment="1">
      <alignment vertical="center"/>
    </xf>
    <xf numFmtId="43" fontId="37" fillId="0" borderId="62" xfId="1" applyFont="1" applyFill="1" applyBorder="1" applyAlignment="1">
      <alignment vertical="center"/>
    </xf>
    <xf numFmtId="0" fontId="36" fillId="0" borderId="18" xfId="1" applyNumberFormat="1" applyFont="1" applyFill="1" applyBorder="1" applyAlignment="1">
      <alignment horizontal="center"/>
    </xf>
    <xf numFmtId="0" fontId="34" fillId="0" borderId="51" xfId="0" applyFont="1" applyBorder="1" applyAlignment="1">
      <alignment horizontal="center"/>
    </xf>
    <xf numFmtId="8" fontId="35" fillId="0" borderId="45" xfId="0" applyNumberFormat="1" applyFont="1" applyBorder="1"/>
    <xf numFmtId="8" fontId="35" fillId="0" borderId="54" xfId="0" applyNumberFormat="1" applyFont="1" applyBorder="1" applyAlignment="1">
      <alignment vertical="center"/>
    </xf>
    <xf numFmtId="8" fontId="34" fillId="0" borderId="45" xfId="0" applyNumberFormat="1" applyFont="1" applyBorder="1"/>
    <xf numFmtId="0" fontId="34" fillId="0" borderId="48" xfId="0" applyFont="1" applyBorder="1" applyAlignment="1">
      <alignment horizontal="center"/>
    </xf>
    <xf numFmtId="43" fontId="34" fillId="0" borderId="46" xfId="1" applyFont="1" applyBorder="1" applyAlignment="1">
      <alignment horizontal="center" wrapText="1"/>
    </xf>
    <xf numFmtId="43" fontId="37" fillId="0" borderId="23" xfId="1" applyFont="1" applyBorder="1" applyAlignment="1">
      <alignment horizontal="center" vertical="center" wrapText="1"/>
    </xf>
    <xf numFmtId="43" fontId="37" fillId="0" borderId="24" xfId="1" applyFont="1" applyBorder="1" applyAlignment="1">
      <alignment horizontal="center" vertical="center" wrapText="1"/>
    </xf>
    <xf numFmtId="43" fontId="37" fillId="0" borderId="17" xfId="1" applyFont="1" applyBorder="1" applyAlignment="1">
      <alignment horizontal="center" vertical="center" wrapText="1"/>
    </xf>
    <xf numFmtId="0" fontId="36" fillId="0" borderId="17" xfId="1" applyNumberFormat="1" applyFont="1" applyFill="1" applyBorder="1" applyAlignment="1">
      <alignment horizontal="center"/>
    </xf>
    <xf numFmtId="49" fontId="37" fillId="0" borderId="36" xfId="1" applyNumberFormat="1" applyFont="1" applyFill="1" applyBorder="1" applyAlignment="1">
      <alignment horizontal="center" vertical="center"/>
    </xf>
    <xf numFmtId="43" fontId="37" fillId="0" borderId="32" xfId="1" applyFont="1" applyBorder="1" applyAlignment="1">
      <alignment horizontal="center" vertical="center" wrapText="1"/>
    </xf>
    <xf numFmtId="49" fontId="37" fillId="0" borderId="39" xfId="1" applyNumberFormat="1" applyFont="1" applyFill="1" applyBorder="1" applyAlignment="1">
      <alignment horizontal="center" vertical="center"/>
    </xf>
    <xf numFmtId="43" fontId="37" fillId="0" borderId="58" xfId="1" applyFont="1" applyFill="1" applyBorder="1" applyAlignment="1">
      <alignment horizontal="center" vertical="center"/>
    </xf>
    <xf numFmtId="43" fontId="37" fillId="0" borderId="42" xfId="1" applyFont="1" applyBorder="1" applyAlignment="1">
      <alignment horizontal="center" vertical="center" wrapText="1"/>
    </xf>
    <xf numFmtId="43" fontId="37" fillId="0" borderId="59" xfId="1" applyFont="1" applyFill="1" applyBorder="1" applyAlignment="1">
      <alignment horizontal="center" vertical="center"/>
    </xf>
    <xf numFmtId="49" fontId="37" fillId="0" borderId="68" xfId="1" applyNumberFormat="1" applyFont="1" applyFill="1" applyBorder="1" applyAlignment="1">
      <alignment horizontal="center" vertical="center"/>
    </xf>
    <xf numFmtId="43" fontId="37" fillId="0" borderId="67" xfId="1" applyFont="1" applyFill="1" applyBorder="1" applyAlignment="1">
      <alignment horizontal="center" vertical="center"/>
    </xf>
    <xf numFmtId="0" fontId="37" fillId="0" borderId="20" xfId="1" applyNumberFormat="1" applyFont="1" applyBorder="1" applyAlignment="1">
      <alignment horizontal="center" vertical="center" wrapText="1"/>
    </xf>
    <xf numFmtId="0" fontId="37" fillId="0" borderId="50" xfId="1" applyNumberFormat="1" applyFont="1" applyFill="1" applyBorder="1" applyAlignment="1">
      <alignment horizontal="center" vertical="center" wrapText="1"/>
    </xf>
    <xf numFmtId="43" fontId="37" fillId="0" borderId="66" xfId="1" applyFont="1" applyFill="1" applyBorder="1" applyAlignment="1">
      <alignment horizontal="center" vertical="center" wrapText="1"/>
    </xf>
    <xf numFmtId="43" fontId="37" fillId="0" borderId="27" xfId="1" applyFont="1" applyFill="1" applyBorder="1" applyAlignment="1">
      <alignment horizontal="center" vertical="center" wrapText="1"/>
    </xf>
    <xf numFmtId="0" fontId="35" fillId="0" borderId="29" xfId="0" applyFont="1" applyBorder="1" applyAlignment="1">
      <alignment horizontal="center" vertical="center"/>
    </xf>
    <xf numFmtId="0" fontId="35" fillId="0" borderId="28" xfId="1" applyNumberFormat="1" applyFont="1" applyFill="1" applyBorder="1" applyAlignment="1">
      <alignment horizontal="center" vertical="center"/>
    </xf>
    <xf numFmtId="0" fontId="37" fillId="0" borderId="70" xfId="1" applyNumberFormat="1" applyFont="1" applyBorder="1" applyAlignment="1">
      <alignment horizontal="center" vertical="center"/>
    </xf>
    <xf numFmtId="43" fontId="37" fillId="0" borderId="72" xfId="1" applyFont="1" applyFill="1" applyBorder="1" applyAlignment="1">
      <alignment vertical="center"/>
    </xf>
    <xf numFmtId="43" fontId="37" fillId="0" borderId="73" xfId="1" applyFont="1" applyFill="1" applyBorder="1" applyAlignment="1">
      <alignment vertical="center"/>
    </xf>
    <xf numFmtId="43" fontId="37" fillId="0" borderId="74" xfId="1" applyFont="1" applyFill="1" applyBorder="1" applyAlignment="1">
      <alignment vertical="center"/>
    </xf>
    <xf numFmtId="43" fontId="37" fillId="0" borderId="75" xfId="1" applyFont="1" applyBorder="1" applyAlignment="1">
      <alignment horizontal="center" vertical="center"/>
    </xf>
    <xf numFmtId="0" fontId="37" fillId="0" borderId="71" xfId="1" applyNumberFormat="1" applyFont="1" applyFill="1" applyBorder="1" applyAlignment="1">
      <alignment horizontal="center" vertical="center"/>
    </xf>
    <xf numFmtId="43" fontId="39" fillId="0" borderId="39" xfId="1" applyFont="1" applyFill="1" applyBorder="1" applyAlignment="1">
      <alignment horizontal="center" vertical="center" wrapText="1"/>
    </xf>
    <xf numFmtId="0" fontId="39" fillId="0" borderId="5" xfId="0" applyFont="1" applyBorder="1" applyAlignment="1">
      <alignment horizontal="center" vertical="center"/>
    </xf>
    <xf numFmtId="0" fontId="39" fillId="0" borderId="58" xfId="1" applyNumberFormat="1" applyFont="1" applyBorder="1" applyAlignment="1">
      <alignment horizontal="center" vertical="center"/>
    </xf>
    <xf numFmtId="43" fontId="39" fillId="0" borderId="54" xfId="1" applyFont="1" applyBorder="1" applyAlignment="1">
      <alignment horizontal="center" vertical="center"/>
    </xf>
    <xf numFmtId="4" fontId="39" fillId="0" borderId="39" xfId="0" applyNumberFormat="1" applyFont="1" applyBorder="1" applyAlignment="1">
      <alignment horizontal="right" vertical="center" wrapText="1"/>
    </xf>
    <xf numFmtId="49" fontId="39" fillId="0" borderId="5" xfId="0" applyNumberFormat="1" applyFont="1" applyBorder="1" applyAlignment="1">
      <alignment horizontal="center" vertical="center" wrapText="1"/>
    </xf>
    <xf numFmtId="0" fontId="39" fillId="0" borderId="58" xfId="1" applyNumberFormat="1" applyFont="1" applyFill="1" applyBorder="1" applyAlignment="1">
      <alignment horizontal="center" vertical="center"/>
    </xf>
    <xf numFmtId="43" fontId="39" fillId="0" borderId="52" xfId="1" applyFont="1" applyFill="1" applyBorder="1" applyAlignment="1">
      <alignment horizontal="center" vertical="center"/>
    </xf>
    <xf numFmtId="43" fontId="39" fillId="0" borderId="0" xfId="1" applyFont="1" applyFill="1" applyBorder="1" applyAlignment="1">
      <alignment vertical="center"/>
    </xf>
    <xf numFmtId="43" fontId="36" fillId="0" borderId="27" xfId="1" applyFont="1" applyFill="1" applyBorder="1" applyAlignment="1">
      <alignment horizontal="right" vertical="top" wrapText="1"/>
    </xf>
    <xf numFmtId="0" fontId="36" fillId="0" borderId="29" xfId="0" applyFont="1" applyBorder="1" applyAlignment="1">
      <alignment horizontal="center"/>
    </xf>
    <xf numFmtId="0" fontId="36" fillId="0" borderId="28" xfId="1" applyNumberFormat="1" applyFont="1" applyFill="1" applyBorder="1" applyAlignment="1">
      <alignment horizontal="center"/>
    </xf>
    <xf numFmtId="43" fontId="36" fillId="0" borderId="27" xfId="1" applyFont="1" applyFill="1" applyBorder="1" applyAlignment="1">
      <alignment horizontal="center"/>
    </xf>
    <xf numFmtId="43" fontId="36" fillId="0" borderId="28" xfId="1" applyFont="1" applyFill="1" applyBorder="1" applyAlignment="1">
      <alignment horizontal="center"/>
    </xf>
    <xf numFmtId="0" fontId="36" fillId="0" borderId="55" xfId="1" applyNumberFormat="1" applyFont="1" applyFill="1" applyBorder="1" applyAlignment="1">
      <alignment horizontal="center"/>
    </xf>
    <xf numFmtId="43" fontId="34" fillId="0" borderId="55" xfId="0" applyNumberFormat="1" applyFont="1" applyBorder="1"/>
    <xf numFmtId="4" fontId="37" fillId="0" borderId="68" xfId="0" applyNumberFormat="1" applyFont="1" applyBorder="1" applyAlignment="1">
      <alignment vertical="center" wrapText="1"/>
    </xf>
    <xf numFmtId="49" fontId="37" fillId="0" borderId="69" xfId="0" applyNumberFormat="1" applyFont="1" applyBorder="1" applyAlignment="1">
      <alignment horizontal="center" vertical="center" wrapText="1"/>
    </xf>
    <xf numFmtId="49" fontId="37" fillId="0" borderId="76" xfId="1" applyNumberFormat="1" applyFont="1" applyFill="1" applyBorder="1" applyAlignment="1">
      <alignment horizontal="center" vertical="center"/>
    </xf>
    <xf numFmtId="43" fontId="37" fillId="0" borderId="59" xfId="1" applyFont="1" applyBorder="1" applyAlignment="1">
      <alignment horizontal="center" vertical="center" wrapText="1"/>
    </xf>
    <xf numFmtId="43" fontId="37" fillId="0" borderId="75" xfId="1" applyFont="1" applyBorder="1" applyAlignment="1">
      <alignment horizontal="center" vertical="center" wrapText="1"/>
    </xf>
    <xf numFmtId="43" fontId="37" fillId="0" borderId="23" xfId="1" applyFont="1" applyFill="1" applyBorder="1" applyAlignment="1">
      <alignment horizontal="center" vertical="center" wrapText="1"/>
    </xf>
    <xf numFmtId="0" fontId="35" fillId="0" borderId="77" xfId="0" applyFont="1" applyBorder="1" applyAlignment="1">
      <alignment horizontal="center" vertical="center"/>
    </xf>
    <xf numFmtId="0" fontId="35" fillId="0" borderId="24" xfId="1" applyNumberFormat="1" applyFont="1" applyBorder="1" applyAlignment="1">
      <alignment horizontal="center" vertical="center"/>
    </xf>
    <xf numFmtId="4" fontId="37" fillId="0" borderId="42" xfId="0" applyNumberFormat="1" applyFont="1" applyBorder="1" applyAlignment="1">
      <alignment vertical="center" wrapText="1"/>
    </xf>
    <xf numFmtId="49" fontId="37" fillId="0" borderId="43" xfId="0" applyNumberFormat="1" applyFont="1" applyBorder="1" applyAlignment="1">
      <alignment horizontal="center" vertical="center" wrapText="1"/>
    </xf>
    <xf numFmtId="0" fontId="37" fillId="0" borderId="67" xfId="1" applyNumberFormat="1" applyFont="1" applyFill="1" applyBorder="1" applyAlignment="1">
      <alignment vertical="center"/>
    </xf>
    <xf numFmtId="43" fontId="37" fillId="0" borderId="60" xfId="1" applyFont="1" applyFill="1" applyBorder="1" applyAlignment="1">
      <alignment vertical="center" wrapText="1"/>
    </xf>
    <xf numFmtId="43" fontId="37" fillId="0" borderId="61" xfId="1" applyFont="1" applyFill="1" applyBorder="1" applyAlignment="1">
      <alignment vertical="center" wrapText="1"/>
    </xf>
    <xf numFmtId="0" fontId="37" fillId="0" borderId="3" xfId="1" applyNumberFormat="1" applyFont="1" applyBorder="1" applyAlignment="1">
      <alignment horizontal="center" vertical="center" wrapText="1"/>
    </xf>
    <xf numFmtId="0" fontId="37" fillId="0" borderId="59" xfId="1" applyNumberFormat="1" applyFont="1" applyFill="1" applyBorder="1" applyAlignment="1">
      <alignment horizontal="center" vertical="center"/>
    </xf>
    <xf numFmtId="43" fontId="0" fillId="0" borderId="0" xfId="0" applyNumberFormat="1"/>
    <xf numFmtId="0" fontId="34" fillId="0" borderId="44" xfId="0" applyFont="1" applyBorder="1" applyAlignment="1">
      <alignment wrapText="1"/>
    </xf>
    <xf numFmtId="8" fontId="36" fillId="0" borderId="44" xfId="1" applyNumberFormat="1" applyFont="1" applyFill="1" applyBorder="1" applyAlignment="1">
      <alignment horizontal="center" vertical="center" wrapText="1"/>
    </xf>
    <xf numFmtId="43" fontId="34" fillId="0" borderId="44" xfId="0" applyNumberFormat="1" applyFont="1" applyBorder="1" applyAlignment="1">
      <alignment vertical="center"/>
    </xf>
    <xf numFmtId="43" fontId="34" fillId="0" borderId="44" xfId="0" applyNumberFormat="1" applyFont="1" applyBorder="1" applyAlignment="1">
      <alignment horizontal="center" vertical="center"/>
    </xf>
    <xf numFmtId="0" fontId="34" fillId="0" borderId="44" xfId="0" applyFont="1" applyBorder="1" applyAlignment="1">
      <alignment vertical="center" wrapText="1"/>
    </xf>
    <xf numFmtId="0" fontId="34" fillId="0" borderId="44" xfId="0" applyFont="1" applyBorder="1" applyAlignment="1">
      <alignment horizontal="center" vertical="center" wrapText="1"/>
    </xf>
    <xf numFmtId="8" fontId="34" fillId="0" borderId="44" xfId="0" applyNumberFormat="1" applyFont="1" applyBorder="1"/>
    <xf numFmtId="8" fontId="34" fillId="0" borderId="44" xfId="0" applyNumberFormat="1" applyFont="1" applyBorder="1" applyAlignment="1">
      <alignment horizontal="center" vertical="center"/>
    </xf>
    <xf numFmtId="0" fontId="36" fillId="0" borderId="44" xfId="0" applyFont="1" applyBorder="1" applyAlignment="1">
      <alignment horizontal="center" vertical="center" wrapText="1"/>
    </xf>
    <xf numFmtId="0" fontId="37" fillId="0" borderId="2" xfId="1" applyNumberFormat="1" applyFont="1" applyFill="1" applyBorder="1" applyAlignment="1">
      <alignment horizontal="center" vertical="center"/>
    </xf>
    <xf numFmtId="43" fontId="37" fillId="0" borderId="78" xfId="1" applyFont="1" applyFill="1" applyBorder="1" applyAlignment="1">
      <alignment vertical="center"/>
    </xf>
    <xf numFmtId="0" fontId="39" fillId="0" borderId="1" xfId="0" applyFont="1" applyBorder="1" applyAlignment="1">
      <alignment horizontal="center" vertical="center"/>
    </xf>
    <xf numFmtId="43" fontId="39" fillId="0" borderId="36" xfId="1" applyFont="1" applyFill="1" applyBorder="1" applyAlignment="1">
      <alignment horizontal="center" vertical="center" wrapText="1"/>
    </xf>
    <xf numFmtId="0" fontId="39" fillId="0" borderId="2" xfId="1" applyNumberFormat="1" applyFont="1" applyFill="1" applyBorder="1" applyAlignment="1">
      <alignment horizontal="center" vertical="center"/>
    </xf>
    <xf numFmtId="43" fontId="39" fillId="0" borderId="60" xfId="1" applyFont="1" applyFill="1" applyBorder="1" applyAlignment="1">
      <alignment horizontal="center" vertical="center"/>
    </xf>
    <xf numFmtId="0" fontId="39" fillId="0" borderId="7" xfId="1" applyNumberFormat="1" applyFont="1" applyFill="1" applyBorder="1" applyAlignment="1">
      <alignment horizontal="center" vertical="center"/>
    </xf>
    <xf numFmtId="43" fontId="35" fillId="0" borderId="55" xfId="1" applyFont="1" applyFill="1" applyBorder="1" applyAlignment="1">
      <alignment horizontal="center" vertical="center"/>
    </xf>
    <xf numFmtId="0" fontId="35" fillId="0" borderId="43" xfId="0" applyFont="1" applyBorder="1" applyAlignment="1">
      <alignment horizontal="center" vertical="center"/>
    </xf>
    <xf numFmtId="43" fontId="37" fillId="0" borderId="68" xfId="1" applyFont="1" applyFill="1" applyBorder="1" applyAlignment="1">
      <alignment horizontal="center" vertical="center" wrapText="1"/>
    </xf>
    <xf numFmtId="0" fontId="35" fillId="0" borderId="69" xfId="0" applyFont="1" applyBorder="1" applyAlignment="1">
      <alignment horizontal="center" vertical="center"/>
    </xf>
    <xf numFmtId="0" fontId="35" fillId="0" borderId="70" xfId="1" applyNumberFormat="1" applyFont="1" applyFill="1" applyBorder="1" applyAlignment="1">
      <alignment horizontal="center" vertical="center"/>
    </xf>
    <xf numFmtId="0" fontId="35" fillId="0" borderId="71" xfId="1" applyNumberFormat="1" applyFont="1" applyFill="1" applyBorder="1" applyAlignment="1">
      <alignment horizontal="center" vertical="center"/>
    </xf>
    <xf numFmtId="43" fontId="35" fillId="0" borderId="75" xfId="1" applyFont="1" applyFill="1" applyBorder="1" applyAlignment="1">
      <alignment horizontal="center" vertical="center"/>
    </xf>
    <xf numFmtId="43" fontId="35" fillId="0" borderId="61" xfId="1" applyFont="1" applyFill="1" applyBorder="1" applyAlignment="1">
      <alignment horizontal="center" vertical="center"/>
    </xf>
    <xf numFmtId="0" fontId="0" fillId="0" borderId="0" xfId="0" pivotButton="1"/>
    <xf numFmtId="0" fontId="0" fillId="0" borderId="0" xfId="0" applyAlignment="1">
      <alignment horizontal="left"/>
    </xf>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29" fillId="0" borderId="1" xfId="0" applyFont="1" applyBorder="1"/>
    <xf numFmtId="44" fontId="29" fillId="0" borderId="1" xfId="2" applyFont="1" applyBorder="1"/>
    <xf numFmtId="44" fontId="28" fillId="0" borderId="1" xfId="2" applyFont="1" applyBorder="1"/>
    <xf numFmtId="0" fontId="28" fillId="0" borderId="1" xfId="0" applyFont="1" applyBorder="1"/>
    <xf numFmtId="0" fontId="29" fillId="0" borderId="0" xfId="0" applyFont="1"/>
    <xf numFmtId="44" fontId="29" fillId="0" borderId="0" xfId="2" applyFont="1" applyBorder="1"/>
    <xf numFmtId="14" fontId="22" fillId="0" borderId="0" xfId="0" applyNumberFormat="1" applyFont="1" applyAlignment="1">
      <alignment horizontal="center" vertical="center"/>
    </xf>
    <xf numFmtId="165" fontId="22" fillId="0" borderId="0" xfId="2" applyNumberFormat="1" applyFont="1" applyAlignment="1">
      <alignment horizontal="center" vertical="center"/>
    </xf>
    <xf numFmtId="165" fontId="22" fillId="0" borderId="0" xfId="1" applyNumberFormat="1" applyFont="1" applyAlignment="1">
      <alignment horizontal="center" vertical="center"/>
    </xf>
    <xf numFmtId="165" fontId="22" fillId="0" borderId="0" xfId="2" applyNumberFormat="1" applyFont="1" applyBorder="1" applyAlignment="1">
      <alignment horizontal="center" vertical="center"/>
    </xf>
    <xf numFmtId="165" fontId="22" fillId="0" borderId="0" xfId="1" applyNumberFormat="1" applyFont="1" applyBorder="1" applyAlignment="1">
      <alignment horizontal="center" vertical="center"/>
    </xf>
    <xf numFmtId="0" fontId="42" fillId="0" borderId="0" xfId="0" applyFont="1" applyAlignment="1">
      <alignment horizontal="center" vertical="center"/>
    </xf>
    <xf numFmtId="0" fontId="43" fillId="0" borderId="1" xfId="0" applyFont="1" applyBorder="1" applyAlignment="1">
      <alignment horizontal="center" vertical="center" wrapText="1"/>
    </xf>
    <xf numFmtId="165" fontId="43" fillId="0" borderId="1" xfId="2" applyNumberFormat="1" applyFont="1" applyFill="1" applyBorder="1" applyAlignment="1">
      <alignment horizontal="center" vertical="center" wrapText="1"/>
    </xf>
    <xf numFmtId="44" fontId="43" fillId="0" borderId="1" xfId="2" applyFont="1" applyFill="1" applyBorder="1" applyAlignment="1">
      <alignment horizontal="center" vertical="center" wrapText="1"/>
    </xf>
    <xf numFmtId="14" fontId="43" fillId="0" borderId="1" xfId="0" applyNumberFormat="1" applyFont="1" applyBorder="1" applyAlignment="1">
      <alignment horizontal="center" vertical="center" wrapText="1"/>
    </xf>
    <xf numFmtId="0" fontId="44" fillId="0" borderId="0" xfId="0" applyFont="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14" fontId="44" fillId="0" borderId="1" xfId="0" applyNumberFormat="1" applyFont="1" applyBorder="1" applyAlignment="1">
      <alignment horizontal="center" vertical="center"/>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49" fontId="43" fillId="0" borderId="1" xfId="2" applyNumberFormat="1" applyFont="1" applyFill="1" applyBorder="1" applyAlignment="1">
      <alignment horizontal="center" vertical="center" wrapText="1"/>
    </xf>
    <xf numFmtId="3" fontId="43" fillId="0" borderId="1" xfId="0" applyNumberFormat="1" applyFont="1" applyBorder="1" applyAlignment="1">
      <alignment horizontal="center" vertical="center" wrapText="1"/>
    </xf>
    <xf numFmtId="0" fontId="44" fillId="0" borderId="0" xfId="0" applyFont="1" applyAlignment="1">
      <alignment horizontal="center" vertical="center" wrapText="1"/>
    </xf>
    <xf numFmtId="3" fontId="22" fillId="0" borderId="0" xfId="0" applyNumberFormat="1" applyFont="1" applyAlignment="1">
      <alignment horizontal="center" vertical="center"/>
    </xf>
    <xf numFmtId="0" fontId="21" fillId="0" borderId="0" xfId="0" applyFont="1" applyAlignment="1">
      <alignment horizontal="center" vertical="top"/>
    </xf>
    <xf numFmtId="49" fontId="43" fillId="0" borderId="1" xfId="0" applyNumberFormat="1" applyFont="1" applyBorder="1" applyAlignment="1">
      <alignment horizontal="center" vertical="center" wrapText="1"/>
    </xf>
    <xf numFmtId="3" fontId="44" fillId="0" borderId="0" xfId="0" applyNumberFormat="1" applyFont="1" applyAlignment="1">
      <alignment horizontal="center" vertical="center"/>
    </xf>
    <xf numFmtId="165" fontId="44" fillId="0" borderId="0" xfId="2" applyNumberFormat="1" applyFont="1" applyBorder="1" applyAlignment="1">
      <alignment horizontal="center" vertical="center"/>
    </xf>
    <xf numFmtId="165" fontId="44" fillId="0" borderId="0" xfId="1" applyNumberFormat="1" applyFont="1" applyBorder="1" applyAlignment="1">
      <alignment horizontal="center" vertical="center"/>
    </xf>
    <xf numFmtId="14" fontId="44" fillId="0" borderId="0" xfId="0" applyNumberFormat="1" applyFont="1" applyAlignment="1">
      <alignment horizontal="center" vertical="center"/>
    </xf>
    <xf numFmtId="0" fontId="46" fillId="0" borderId="0" xfId="0" applyFont="1" applyAlignment="1">
      <alignment horizontal="center" vertical="top"/>
    </xf>
    <xf numFmtId="165" fontId="43" fillId="0" borderId="1" xfId="1" applyNumberFormat="1" applyFont="1" applyFill="1" applyBorder="1" applyAlignment="1">
      <alignment horizontal="center" vertical="center" wrapText="1"/>
    </xf>
    <xf numFmtId="0" fontId="45" fillId="0" borderId="1" xfId="0" applyFont="1" applyBorder="1" applyAlignment="1">
      <alignment horizontal="center" vertical="center"/>
    </xf>
    <xf numFmtId="0" fontId="45" fillId="0" borderId="0" xfId="0" applyFont="1" applyAlignment="1">
      <alignment horizontal="center" vertical="center"/>
    </xf>
    <xf numFmtId="0" fontId="23" fillId="0" borderId="0" xfId="0" applyFont="1" applyAlignment="1">
      <alignment horizontal="center" vertical="center"/>
    </xf>
    <xf numFmtId="49" fontId="46" fillId="0" borderId="0" xfId="0" applyNumberFormat="1" applyFont="1" applyAlignment="1">
      <alignment horizontal="justify" vertical="top" wrapText="1"/>
    </xf>
    <xf numFmtId="165" fontId="46" fillId="10" borderId="0" xfId="2" applyNumberFormat="1" applyFont="1" applyFill="1" applyBorder="1" applyAlignment="1">
      <alignment horizontal="center" vertical="center"/>
    </xf>
    <xf numFmtId="165" fontId="46" fillId="0" borderId="0" xfId="2" applyNumberFormat="1" applyFont="1" applyBorder="1" applyAlignment="1">
      <alignment horizontal="center" vertical="center"/>
    </xf>
    <xf numFmtId="49" fontId="21" fillId="0" borderId="0" xfId="0" applyNumberFormat="1" applyFont="1" applyAlignment="1">
      <alignment horizontal="justify" vertical="top" wrapText="1"/>
    </xf>
    <xf numFmtId="165" fontId="46" fillId="10" borderId="0" xfId="2" applyNumberFormat="1" applyFont="1" applyFill="1" applyBorder="1" applyAlignment="1">
      <alignment vertical="center"/>
    </xf>
    <xf numFmtId="0" fontId="47" fillId="0" borderId="0" xfId="0" applyFont="1" applyAlignment="1">
      <alignment horizontal="center" vertical="center"/>
    </xf>
    <xf numFmtId="0" fontId="47" fillId="0" borderId="0" xfId="0" applyFont="1" applyAlignment="1">
      <alignment horizontal="center" vertical="center" wrapText="1"/>
    </xf>
    <xf numFmtId="49" fontId="48" fillId="0" borderId="0" xfId="0" applyNumberFormat="1" applyFont="1" applyAlignment="1">
      <alignment horizontal="justify" vertical="top" wrapText="1"/>
    </xf>
    <xf numFmtId="14" fontId="47" fillId="0" borderId="0" xfId="0" applyNumberFormat="1" applyFont="1" applyAlignment="1">
      <alignment horizontal="center" vertical="center"/>
    </xf>
    <xf numFmtId="0" fontId="49" fillId="0" borderId="0" xfId="0" applyFont="1" applyAlignment="1">
      <alignment horizontal="center" vertical="center"/>
    </xf>
    <xf numFmtId="0" fontId="48" fillId="0" borderId="0" xfId="0" applyFont="1" applyAlignment="1">
      <alignment horizontal="center" vertical="top"/>
    </xf>
    <xf numFmtId="44" fontId="44" fillId="0" borderId="0" xfId="2" applyFont="1" applyAlignment="1">
      <alignment horizontal="center" vertical="center"/>
    </xf>
    <xf numFmtId="44" fontId="44" fillId="0" borderId="0" xfId="2" applyFont="1" applyAlignment="1">
      <alignment horizontal="center" vertical="center" wrapText="1"/>
    </xf>
    <xf numFmtId="44" fontId="45" fillId="0" borderId="0" xfId="2" applyFont="1" applyAlignment="1">
      <alignment horizontal="center" vertical="center"/>
    </xf>
    <xf numFmtId="44" fontId="44" fillId="0" borderId="0" xfId="2" applyFont="1" applyBorder="1" applyAlignment="1">
      <alignment horizontal="center" vertical="center"/>
    </xf>
    <xf numFmtId="44" fontId="22" fillId="0" borderId="0" xfId="2" applyFont="1" applyBorder="1" applyAlignment="1">
      <alignment horizontal="center" vertical="center"/>
    </xf>
    <xf numFmtId="44" fontId="22" fillId="0" borderId="0" xfId="2" applyFont="1" applyAlignment="1">
      <alignment horizontal="center" vertical="center" wrapText="1"/>
    </xf>
    <xf numFmtId="44" fontId="22" fillId="0" borderId="0" xfId="2" applyFont="1" applyAlignment="1">
      <alignment horizontal="center" vertical="center"/>
    </xf>
    <xf numFmtId="44" fontId="23" fillId="0" borderId="0" xfId="2" applyFont="1" applyAlignment="1">
      <alignment horizontal="center" vertical="center"/>
    </xf>
    <xf numFmtId="44" fontId="46" fillId="0" borderId="0" xfId="2" applyFont="1" applyBorder="1" applyAlignment="1">
      <alignment horizontal="center" vertical="center"/>
    </xf>
    <xf numFmtId="165" fontId="50" fillId="0" borderId="0" xfId="2" applyNumberFormat="1" applyFont="1" applyFill="1" applyBorder="1" applyAlignment="1">
      <alignment horizontal="center" vertical="center"/>
    </xf>
    <xf numFmtId="165" fontId="44" fillId="0" borderId="1" xfId="2" applyNumberFormat="1" applyFont="1" applyBorder="1" applyAlignment="1">
      <alignment horizontal="center" vertical="center"/>
    </xf>
    <xf numFmtId="165" fontId="44" fillId="0" borderId="1" xfId="1" applyNumberFormat="1" applyFont="1" applyBorder="1" applyAlignment="1">
      <alignment horizontal="center" vertical="center"/>
    </xf>
    <xf numFmtId="165" fontId="44" fillId="0" borderId="1" xfId="1" applyNumberFormat="1" applyFont="1" applyFill="1" applyBorder="1" applyAlignment="1">
      <alignment horizontal="center" vertical="center"/>
    </xf>
    <xf numFmtId="0" fontId="12" fillId="3" borderId="4"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13" fillId="3" borderId="5" xfId="4" applyFont="1" applyFill="1" applyBorder="1" applyAlignment="1">
      <alignment horizontal="center" vertical="center" wrapText="1"/>
    </xf>
    <xf numFmtId="0" fontId="13" fillId="3" borderId="6" xfId="4" applyFont="1" applyFill="1" applyBorder="1" applyAlignment="1">
      <alignment horizontal="center" vertical="center" wrapText="1"/>
    </xf>
    <xf numFmtId="44" fontId="13" fillId="3" borderId="1" xfId="5" applyFont="1" applyFill="1" applyBorder="1" applyAlignment="1">
      <alignment horizontal="center" vertical="center" wrapText="1"/>
    </xf>
    <xf numFmtId="44" fontId="13" fillId="3" borderId="5" xfId="5" applyFont="1" applyFill="1" applyBorder="1" applyAlignment="1">
      <alignment horizontal="center" vertical="center" wrapText="1"/>
    </xf>
    <xf numFmtId="44" fontId="13" fillId="3" borderId="6" xfId="5" applyFont="1" applyFill="1" applyBorder="1" applyAlignment="1">
      <alignment horizontal="center" vertical="center" wrapText="1"/>
    </xf>
    <xf numFmtId="44" fontId="44" fillId="0" borderId="0" xfId="2" applyFont="1" applyBorder="1" applyAlignment="1">
      <alignment horizontal="center" vertical="center"/>
    </xf>
    <xf numFmtId="0" fontId="41" fillId="0" borderId="4" xfId="0" applyFont="1" applyBorder="1" applyAlignment="1">
      <alignment horizontal="center" vertical="center" wrapText="1"/>
    </xf>
    <xf numFmtId="0" fontId="41" fillId="0" borderId="0" xfId="0" applyFont="1" applyAlignment="1">
      <alignment horizontal="center" vertical="center" wrapText="1"/>
    </xf>
    <xf numFmtId="0" fontId="28" fillId="0" borderId="1"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vertical="center"/>
    </xf>
    <xf numFmtId="0" fontId="4" fillId="0" borderId="11" xfId="0" applyFont="1" applyBorder="1" applyAlignment="1">
      <alignment vertical="center"/>
    </xf>
    <xf numFmtId="0" fontId="3" fillId="0" borderId="12" xfId="0" applyFont="1" applyBorder="1" applyAlignment="1">
      <alignment horizontal="center" vertical="center"/>
    </xf>
    <xf numFmtId="0" fontId="4" fillId="0" borderId="4" xfId="0" applyFont="1" applyBorder="1" applyAlignment="1">
      <alignment vertical="center"/>
    </xf>
    <xf numFmtId="0" fontId="4" fillId="0" borderId="13" xfId="0" applyFont="1" applyBorder="1" applyAlignment="1">
      <alignment vertical="center"/>
    </xf>
    <xf numFmtId="0" fontId="24" fillId="0" borderId="1" xfId="0" applyFont="1" applyBorder="1" applyAlignment="1">
      <alignment horizontal="center" vertical="center" wrapText="1"/>
    </xf>
    <xf numFmtId="9" fontId="26" fillId="0" borderId="1" xfId="6" applyFont="1" applyBorder="1" applyAlignment="1">
      <alignment horizontal="center" vertical="center"/>
    </xf>
    <xf numFmtId="0" fontId="26" fillId="0" borderId="1" xfId="0" applyFont="1" applyBorder="1" applyAlignment="1">
      <alignment horizontal="center" vertical="center"/>
    </xf>
    <xf numFmtId="44" fontId="26" fillId="0" borderId="1" xfId="2" applyFont="1" applyBorder="1" applyAlignment="1">
      <alignment horizontal="center" vertical="center"/>
    </xf>
    <xf numFmtId="0" fontId="26" fillId="0" borderId="1" xfId="0" applyFont="1" applyBorder="1" applyAlignment="1">
      <alignment horizontal="left" vertical="center"/>
    </xf>
    <xf numFmtId="0" fontId="21" fillId="6" borderId="1" xfId="0" applyFont="1" applyFill="1" applyBorder="1" applyAlignment="1">
      <alignment horizontal="center" vertical="center"/>
    </xf>
    <xf numFmtId="0" fontId="26" fillId="7" borderId="1" xfId="0" applyFont="1" applyFill="1" applyBorder="1" applyAlignment="1">
      <alignment horizontal="center" vertical="center" wrapText="1"/>
    </xf>
    <xf numFmtId="9" fontId="26" fillId="0" borderId="1" xfId="6" applyFont="1" applyFill="1" applyBorder="1" applyAlignment="1">
      <alignment horizontal="center" vertical="center"/>
    </xf>
    <xf numFmtId="44" fontId="26" fillId="0" borderId="1" xfId="2" applyFont="1" applyFill="1" applyBorder="1" applyAlignment="1">
      <alignment horizontal="center" vertical="center"/>
    </xf>
    <xf numFmtId="0" fontId="26" fillId="7" borderId="2"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7" fillId="6" borderId="2" xfId="0" applyFont="1" applyFill="1" applyBorder="1" applyAlignment="1">
      <alignment horizontal="center" vertical="center"/>
    </xf>
    <xf numFmtId="0" fontId="27" fillId="6" borderId="14" xfId="0" applyFont="1" applyFill="1" applyBorder="1" applyAlignment="1">
      <alignment horizontal="center" vertical="center"/>
    </xf>
    <xf numFmtId="0" fontId="3" fillId="7" borderId="2"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3" xfId="0" applyFont="1" applyFill="1" applyBorder="1" applyAlignment="1">
      <alignment horizontal="center" vertical="center" wrapText="1"/>
    </xf>
    <xf numFmtId="9" fontId="26" fillId="0" borderId="1" xfId="0" applyNumberFormat="1" applyFont="1" applyBorder="1" applyAlignment="1">
      <alignment horizontal="center" vertical="center"/>
    </xf>
    <xf numFmtId="0" fontId="27" fillId="0" borderId="0" xfId="0" applyFont="1" applyAlignment="1">
      <alignment horizontal="center" vertical="center"/>
    </xf>
    <xf numFmtId="0" fontId="26" fillId="6" borderId="2" xfId="0" applyFont="1" applyFill="1" applyBorder="1" applyAlignment="1">
      <alignment horizontal="center" vertical="center"/>
    </xf>
    <xf numFmtId="0" fontId="26" fillId="6" borderId="14" xfId="0" applyFont="1" applyFill="1" applyBorder="1" applyAlignment="1">
      <alignment horizontal="center" vertical="center"/>
    </xf>
    <xf numFmtId="0" fontId="3" fillId="7" borderId="1" xfId="0" applyFont="1" applyFill="1" applyBorder="1" applyAlignment="1">
      <alignment horizontal="center" vertical="center" wrapText="1"/>
    </xf>
    <xf numFmtId="0" fontId="26" fillId="6" borderId="3" xfId="0" applyFont="1" applyFill="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horizontal="center" vertical="center"/>
    </xf>
    <xf numFmtId="9" fontId="26" fillId="0" borderId="5" xfId="0" applyNumberFormat="1" applyFont="1" applyBorder="1" applyAlignment="1">
      <alignment horizontal="center" vertical="center"/>
    </xf>
    <xf numFmtId="9" fontId="26" fillId="0" borderId="15" xfId="0" applyNumberFormat="1" applyFont="1" applyBorder="1" applyAlignment="1">
      <alignment horizontal="center" vertical="center"/>
    </xf>
    <xf numFmtId="9" fontId="26" fillId="0" borderId="6" xfId="0" applyNumberFormat="1" applyFont="1" applyBorder="1" applyAlignment="1">
      <alignment horizontal="center" vertical="center"/>
    </xf>
    <xf numFmtId="0" fontId="26" fillId="0" borderId="2" xfId="0" applyFont="1" applyBorder="1" applyAlignment="1">
      <alignment horizontal="center" vertical="center"/>
    </xf>
    <xf numFmtId="0" fontId="26" fillId="0" borderId="14" xfId="0" applyFont="1" applyBorder="1" applyAlignment="1">
      <alignment horizontal="center" vertical="center"/>
    </xf>
    <xf numFmtId="0" fontId="26" fillId="0" borderId="3" xfId="0" applyFont="1" applyBorder="1" applyAlignment="1">
      <alignment horizontal="center" vertical="center"/>
    </xf>
    <xf numFmtId="0" fontId="26" fillId="6" borderId="1" xfId="0" applyFont="1" applyFill="1" applyBorder="1" applyAlignment="1">
      <alignment horizontal="center" vertical="center"/>
    </xf>
    <xf numFmtId="43" fontId="35" fillId="0" borderId="53" xfId="0" applyNumberFormat="1" applyFont="1" applyBorder="1" applyAlignment="1">
      <alignment horizontal="center" vertical="center"/>
    </xf>
    <xf numFmtId="43" fontId="35" fillId="0" borderId="54" xfId="0" applyNumberFormat="1" applyFont="1" applyBorder="1" applyAlignment="1">
      <alignment horizontal="center" vertical="center"/>
    </xf>
    <xf numFmtId="43" fontId="35" fillId="0" borderId="55" xfId="0" applyNumberFormat="1" applyFont="1" applyBorder="1" applyAlignment="1">
      <alignment horizontal="center" vertical="center"/>
    </xf>
    <xf numFmtId="0" fontId="37" fillId="0" borderId="70" xfId="1" applyNumberFormat="1" applyFont="1" applyFill="1" applyBorder="1" applyAlignment="1">
      <alignment horizontal="center" vertical="center"/>
    </xf>
    <xf numFmtId="0" fontId="37" fillId="0" borderId="2" xfId="1" applyNumberFormat="1" applyFont="1" applyFill="1" applyBorder="1" applyAlignment="1">
      <alignment horizontal="center" vertical="center"/>
    </xf>
    <xf numFmtId="43" fontId="37" fillId="0" borderId="64" xfId="1" applyFont="1" applyFill="1" applyBorder="1" applyAlignment="1">
      <alignment horizontal="center" vertical="center" wrapText="1"/>
    </xf>
    <xf numFmtId="43" fontId="37" fillId="0" borderId="33" xfId="1" applyFont="1" applyFill="1" applyBorder="1" applyAlignment="1">
      <alignment horizontal="center" vertical="center" wrapText="1"/>
    </xf>
    <xf numFmtId="43" fontId="37" fillId="0" borderId="66" xfId="1" applyFont="1" applyFill="1" applyBorder="1" applyAlignment="1">
      <alignment horizontal="center" vertical="center" wrapText="1"/>
    </xf>
    <xf numFmtId="0" fontId="35" fillId="0" borderId="2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7" xfId="0" applyFont="1" applyBorder="1" applyAlignment="1">
      <alignment horizontal="center" vertical="center" wrapText="1"/>
    </xf>
    <xf numFmtId="8" fontId="34" fillId="0" borderId="24" xfId="0" applyNumberFormat="1" applyFont="1" applyBorder="1" applyAlignment="1">
      <alignment horizontal="center" vertical="center" wrapText="1"/>
    </xf>
    <xf numFmtId="8" fontId="34" fillId="0" borderId="26" xfId="0" applyNumberFormat="1" applyFont="1" applyBorder="1" applyAlignment="1">
      <alignment horizontal="center" vertical="center" wrapText="1"/>
    </xf>
    <xf numFmtId="8" fontId="34" fillId="0" borderId="28" xfId="0" applyNumberFormat="1" applyFont="1" applyBorder="1" applyAlignment="1">
      <alignment horizontal="center" vertical="center" wrapText="1"/>
    </xf>
    <xf numFmtId="4" fontId="37" fillId="0" borderId="23" xfId="0" applyNumberFormat="1" applyFont="1" applyBorder="1" applyAlignment="1">
      <alignment horizontal="center" vertical="center" wrapText="1"/>
    </xf>
    <xf numFmtId="4" fontId="37" fillId="0" borderId="25" xfId="0" applyNumberFormat="1" applyFont="1" applyBorder="1" applyAlignment="1">
      <alignment horizontal="center" vertical="center" wrapText="1"/>
    </xf>
    <xf numFmtId="4" fontId="37" fillId="0" borderId="27" xfId="0" applyNumberFormat="1" applyFont="1" applyBorder="1" applyAlignment="1">
      <alignment horizontal="center" vertical="center" wrapText="1"/>
    </xf>
    <xf numFmtId="0" fontId="33" fillId="0" borderId="0" xfId="0" applyFont="1" applyAlignment="1">
      <alignment horizontal="center"/>
    </xf>
    <xf numFmtId="0" fontId="34" fillId="0" borderId="0" xfId="0" applyFont="1" applyAlignment="1">
      <alignment horizontal="center"/>
    </xf>
    <xf numFmtId="0" fontId="36" fillId="9" borderId="16" xfId="0" applyFont="1" applyFill="1" applyBorder="1" applyAlignment="1">
      <alignment horizontal="center" vertical="center"/>
    </xf>
    <xf numFmtId="0" fontId="36" fillId="9" borderId="17" xfId="0" applyFont="1" applyFill="1" applyBorder="1" applyAlignment="1">
      <alignment horizontal="center" vertical="center"/>
    </xf>
    <xf numFmtId="0" fontId="36" fillId="9" borderId="18" xfId="0" applyFont="1" applyFill="1" applyBorder="1" applyAlignment="1">
      <alignment horizontal="center" vertical="center"/>
    </xf>
    <xf numFmtId="0" fontId="36" fillId="9" borderId="16" xfId="0" applyFont="1" applyFill="1" applyBorder="1" applyAlignment="1">
      <alignment horizontal="center" vertical="center" wrapText="1"/>
    </xf>
    <xf numFmtId="0" fontId="36" fillId="9" borderId="17" xfId="0" applyFont="1" applyFill="1" applyBorder="1" applyAlignment="1">
      <alignment horizontal="center" vertical="center" wrapText="1"/>
    </xf>
    <xf numFmtId="0" fontId="35" fillId="0" borderId="30" xfId="0" applyFont="1" applyBorder="1" applyAlignment="1">
      <alignment horizontal="left" vertical="center" wrapText="1"/>
    </xf>
    <xf numFmtId="0" fontId="35" fillId="0" borderId="34" xfId="0" applyFont="1" applyBorder="1" applyAlignment="1">
      <alignment horizontal="left" vertical="center" wrapText="1"/>
    </xf>
    <xf numFmtId="0" fontId="35" fillId="0" borderId="37" xfId="0" applyFont="1" applyBorder="1" applyAlignment="1">
      <alignment horizontal="left" vertical="center" wrapText="1"/>
    </xf>
    <xf numFmtId="0" fontId="35" fillId="0" borderId="40" xfId="0" applyFont="1" applyBorder="1" applyAlignment="1">
      <alignment horizontal="left" vertical="center" wrapText="1"/>
    </xf>
    <xf numFmtId="0" fontId="34" fillId="0" borderId="63" xfId="1" applyNumberFormat="1" applyFont="1" applyFill="1" applyBorder="1" applyAlignment="1">
      <alignment horizontal="center"/>
    </xf>
    <xf numFmtId="0" fontId="34" fillId="0" borderId="64" xfId="1" applyNumberFormat="1" applyFont="1" applyFill="1" applyBorder="1" applyAlignment="1">
      <alignment horizontal="center"/>
    </xf>
    <xf numFmtId="8" fontId="34" fillId="0" borderId="65" xfId="1" applyNumberFormat="1" applyFont="1" applyFill="1" applyBorder="1" applyAlignment="1">
      <alignment horizontal="center"/>
    </xf>
    <xf numFmtId="8" fontId="34" fillId="0" borderId="66" xfId="1" applyNumberFormat="1" applyFont="1" applyFill="1" applyBorder="1" applyAlignment="1">
      <alignment horizontal="center"/>
    </xf>
    <xf numFmtId="8" fontId="35" fillId="0" borderId="31" xfId="0" applyNumberFormat="1" applyFont="1" applyBorder="1" applyAlignment="1">
      <alignment horizontal="right" vertical="center" wrapText="1"/>
    </xf>
    <xf numFmtId="8" fontId="35" fillId="0" borderId="35" xfId="0" applyNumberFormat="1" applyFont="1" applyBorder="1" applyAlignment="1">
      <alignment horizontal="right" vertical="center" wrapText="1"/>
    </xf>
    <xf numFmtId="8" fontId="35" fillId="0" borderId="38" xfId="0" applyNumberFormat="1" applyFont="1" applyBorder="1" applyAlignment="1">
      <alignment horizontal="right" vertical="center" wrapText="1"/>
    </xf>
    <xf numFmtId="0" fontId="35" fillId="0" borderId="41" xfId="0" applyFont="1" applyBorder="1" applyAlignment="1">
      <alignment horizontal="right"/>
    </xf>
    <xf numFmtId="8" fontId="35" fillId="0" borderId="54" xfId="0" applyNumberFormat="1" applyFont="1" applyBorder="1" applyAlignment="1">
      <alignment horizontal="right" vertical="center"/>
    </xf>
    <xf numFmtId="0" fontId="35" fillId="0" borderId="25" xfId="0" applyFont="1" applyBorder="1" applyAlignment="1">
      <alignment horizontal="left" vertical="center" wrapText="1"/>
    </xf>
    <xf numFmtId="8" fontId="35" fillId="0" borderId="26" xfId="0" applyNumberFormat="1" applyFont="1" applyBorder="1" applyAlignment="1">
      <alignment horizontal="right" vertical="center" wrapText="1"/>
    </xf>
    <xf numFmtId="8" fontId="35" fillId="0" borderId="64" xfId="0" applyNumberFormat="1" applyFont="1" applyBorder="1" applyAlignment="1">
      <alignment horizontal="right" vertical="center"/>
    </xf>
    <xf numFmtId="8" fontId="35" fillId="0" borderId="33" xfId="0" applyNumberFormat="1" applyFont="1" applyBorder="1" applyAlignment="1">
      <alignment horizontal="right" vertical="center"/>
    </xf>
    <xf numFmtId="8" fontId="35" fillId="0" borderId="66" xfId="0" applyNumberFormat="1" applyFont="1" applyBorder="1" applyAlignment="1">
      <alignment horizontal="right" vertical="center"/>
    </xf>
    <xf numFmtId="8" fontId="35" fillId="0" borderId="53" xfId="0" applyNumberFormat="1" applyFont="1" applyBorder="1" applyAlignment="1">
      <alignment horizontal="right" vertical="center"/>
    </xf>
    <xf numFmtId="0" fontId="35" fillId="0" borderId="54" xfId="0" applyFont="1" applyBorder="1" applyAlignment="1">
      <alignment horizontal="right" vertical="center"/>
    </xf>
    <xf numFmtId="0" fontId="35" fillId="0" borderId="55" xfId="0" applyFont="1" applyBorder="1" applyAlignment="1">
      <alignment horizontal="right" vertical="center"/>
    </xf>
    <xf numFmtId="8" fontId="35" fillId="0" borderId="64" xfId="0" applyNumberFormat="1" applyFont="1" applyBorder="1" applyAlignment="1">
      <alignment horizontal="center" vertical="center"/>
    </xf>
    <xf numFmtId="8" fontId="35" fillId="0" borderId="66" xfId="0" applyNumberFormat="1" applyFont="1" applyBorder="1" applyAlignment="1">
      <alignment horizontal="center" vertical="center"/>
    </xf>
    <xf numFmtId="8" fontId="35" fillId="0" borderId="24" xfId="0" applyNumberFormat="1" applyFont="1" applyBorder="1" applyAlignment="1">
      <alignment horizontal="center" vertical="center" wrapText="1"/>
    </xf>
    <xf numFmtId="8" fontId="35" fillId="0" borderId="28" xfId="0" applyNumberFormat="1" applyFont="1" applyBorder="1" applyAlignment="1">
      <alignment horizontal="center" vertical="center" wrapText="1"/>
    </xf>
    <xf numFmtId="0" fontId="35" fillId="0" borderId="23" xfId="0" applyFont="1" applyBorder="1" applyAlignment="1">
      <alignment horizontal="left" vertical="center" wrapText="1"/>
    </xf>
    <xf numFmtId="0" fontId="35" fillId="0" borderId="27" xfId="0" applyFont="1" applyBorder="1" applyAlignment="1">
      <alignment horizontal="left" vertic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8" fontId="34" fillId="0" borderId="24" xfId="0" applyNumberFormat="1" applyFont="1" applyBorder="1" applyAlignment="1">
      <alignment horizontal="right" vertical="center" wrapText="1"/>
    </xf>
    <xf numFmtId="8" fontId="34" fillId="0" borderId="26" xfId="0" applyNumberFormat="1" applyFont="1" applyBorder="1" applyAlignment="1">
      <alignment horizontal="right" vertical="center" wrapText="1"/>
    </xf>
    <xf numFmtId="8" fontId="34" fillId="0" borderId="28" xfId="0" applyNumberFormat="1" applyFont="1" applyBorder="1" applyAlignment="1">
      <alignment horizontal="right" vertical="center" wrapText="1"/>
    </xf>
    <xf numFmtId="0" fontId="37" fillId="0" borderId="56" xfId="1" applyNumberFormat="1" applyFont="1" applyFill="1" applyBorder="1" applyAlignment="1">
      <alignment horizontal="center" vertical="center"/>
    </xf>
    <xf numFmtId="0" fontId="37" fillId="0" borderId="10" xfId="1" applyNumberFormat="1" applyFont="1" applyFill="1" applyBorder="1" applyAlignment="1">
      <alignment horizontal="center" vertical="center"/>
    </xf>
    <xf numFmtId="0" fontId="37" fillId="0" borderId="57" xfId="1" applyNumberFormat="1" applyFont="1" applyFill="1" applyBorder="1" applyAlignment="1">
      <alignment horizontal="center" vertical="center"/>
    </xf>
    <xf numFmtId="3" fontId="51" fillId="0" borderId="8" xfId="0" applyNumberFormat="1" applyFont="1" applyBorder="1" applyAlignment="1">
      <alignment horizontal="center" vertical="center"/>
    </xf>
    <xf numFmtId="165" fontId="51" fillId="0" borderId="0" xfId="1" applyNumberFormat="1" applyFont="1" applyBorder="1" applyAlignment="1">
      <alignment horizontal="center" vertical="center"/>
    </xf>
    <xf numFmtId="49" fontId="44" fillId="0" borderId="1" xfId="0" applyNumberFormat="1" applyFont="1" applyBorder="1" applyAlignment="1">
      <alignment horizontal="justify" vertical="center" wrapText="1"/>
    </xf>
    <xf numFmtId="0" fontId="44" fillId="0" borderId="1" xfId="0" applyFont="1" applyBorder="1" applyAlignment="1">
      <alignment horizontal="justify" vertical="center" wrapText="1"/>
    </xf>
  </cellXfs>
  <cellStyles count="13">
    <cellStyle name="Hiperlink" xfId="3" builtinId="8"/>
    <cellStyle name="Moeda" xfId="2" builtinId="4"/>
    <cellStyle name="Moeda 2" xfId="5" xr:uid="{00000000-0005-0000-0000-000002000000}"/>
    <cellStyle name="Moeda 3" xfId="8" xr:uid="{00000000-0005-0000-0000-000003000000}"/>
    <cellStyle name="Moeda 4" xfId="12" xr:uid="{00000000-0005-0000-0000-000004000000}"/>
    <cellStyle name="Normal" xfId="0" builtinId="0"/>
    <cellStyle name="Normal 2" xfId="4" xr:uid="{00000000-0005-0000-0000-000006000000}"/>
    <cellStyle name="Normal 3" xfId="7" xr:uid="{00000000-0005-0000-0000-000007000000}"/>
    <cellStyle name="Porcentagem" xfId="6" builtinId="5"/>
    <cellStyle name="Porcentagem 2" xfId="10" xr:uid="{00000000-0005-0000-0000-000009000000}"/>
    <cellStyle name="Vírgula" xfId="1" builtinId="3"/>
    <cellStyle name="Vírgula 2" xfId="9" xr:uid="{00000000-0005-0000-0000-00000B000000}"/>
    <cellStyle name="Vírgula 3" xfId="11" xr:uid="{00000000-0005-0000-0000-00000C000000}"/>
  </cellStyles>
  <dxfs count="5">
    <dxf>
      <font>
        <color rgb="FF9C0006"/>
      </font>
      <fill>
        <patternFill>
          <bgColor rgb="FFFFC7CE"/>
        </patternFill>
      </fill>
    </dxf>
    <dxf>
      <numFmt numFmtId="35" formatCode="_-* #,##0.00_-;\-* #,##0.00_-;_-* &quot;-&quot;??_-;_-@_-"/>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FF33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riano Plácido da Rocha Sobral" refreshedDate="44328.362497106478" createdVersion="5" refreshedVersion="5" minRefreshableVersion="3" recordCount="282" xr:uid="{00000000-000A-0000-FFFF-FFFF30000000}">
  <cacheSource type="worksheet">
    <worksheetSource ref="A9:M9"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ela dinâmica1"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1">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Q283" totalsRowShown="0">
  <autoFilter ref="A1:Q283" xr:uid="{00000000-0009-0000-0100-000001000000}"/>
  <tableColumns count="17">
    <tableColumn id="1" xr3:uid="{00000000-0010-0000-0000-000001000000}" name="ITEM"/>
    <tableColumn id="2" xr3:uid="{00000000-0010-0000-0000-000002000000}" name="Nº DO PROCESSO"/>
    <tableColumn id="3" xr3:uid="{00000000-0010-0000-0000-000003000000}" name="MODALIDADE"/>
    <tableColumn id="4" xr3:uid="{00000000-0010-0000-0000-000004000000}" name="INFORMAÇÕES_x000a_PE/ATA/CEL"/>
    <tableColumn id="5" xr3:uid="{00000000-0010-0000-0000-000005000000}" name="DATA_x000a_ABERTURA"/>
    <tableColumn id="6" xr3:uid="{00000000-0010-0000-0000-000006000000}" name="DESCRIÇÃO/SERVIÇO/CONSUMO (ID)" dataDxfId="4"/>
    <tableColumn id="7" xr3:uid="{00000000-0010-0000-0000-000007000000}" name="NATUREZA DESPESA"/>
    <tableColumn id="8" xr3:uid="{00000000-0010-0000-0000-000008000000}" name="SETOR"/>
    <tableColumn id="9" xr3:uid="{00000000-0010-0000-0000-000009000000}" name="FORNECEDOR"/>
    <tableColumn id="10" xr3:uid="{00000000-0010-0000-0000-00000A000000}" name="QUANTIDADE"/>
    <tableColumn id="11" xr3:uid="{00000000-0010-0000-0000-00000B000000}" name="VALOR UNITÁRIO"/>
    <tableColumn id="12" xr3:uid="{00000000-0010-0000-0000-00000C000000}" name="VALOR TOTAL"/>
    <tableColumn id="13" xr3:uid="{00000000-0010-0000-0000-00000D000000}" name="TIPO"/>
    <tableColumn id="14" xr3:uid="{00000000-0010-0000-0000-00000E000000}" name="DATA EMPENHO" dataDxfId="3"/>
    <tableColumn id="15" xr3:uid="{00000000-0010-0000-0000-00000F000000}" name="Nº NOTA DE EMPENHO"/>
    <tableColumn id="16" xr3:uid="{00000000-0010-0000-0000-000010000000}" name="DATA_x000a_ENVIO" dataDxfId="2"/>
    <tableColumn id="17" xr3:uid="{00000000-0010-0000-0000-000011000000}"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1" hidden="1" customWidth="1"/>
    <col min="2" max="2" width="26.7109375" style="31" customWidth="1"/>
    <col min="3" max="3" width="14.85546875" style="31" customWidth="1"/>
    <col min="4" max="4" width="54" style="31" customWidth="1"/>
    <col min="5" max="5" width="8" style="31" hidden="1" customWidth="1"/>
    <col min="6" max="6" width="13.28515625" style="31" hidden="1" customWidth="1"/>
    <col min="7" max="7" width="12.7109375" style="31" hidden="1" customWidth="1"/>
    <col min="8" max="8" width="18.42578125" style="32" customWidth="1"/>
    <col min="9" max="9" width="18.42578125" style="33" customWidth="1"/>
    <col min="10" max="10" width="35.5703125" style="31" customWidth="1"/>
    <col min="11" max="11" width="22.5703125" style="31" customWidth="1"/>
    <col min="12" max="12" width="7.85546875" style="31" customWidth="1"/>
    <col min="13" max="13" width="33.140625" style="31" customWidth="1"/>
    <col min="14" max="14" width="32" style="31" customWidth="1"/>
    <col min="15" max="15" width="19.42578125" style="31" customWidth="1"/>
    <col min="16" max="16384" width="9.140625" style="34"/>
  </cols>
  <sheetData>
    <row r="1" spans="1:15" ht="48" customHeight="1">
      <c r="A1" s="402" t="s">
        <v>0</v>
      </c>
      <c r="B1" s="402"/>
      <c r="C1" s="402"/>
      <c r="D1" s="402"/>
      <c r="E1" s="402"/>
      <c r="F1" s="402"/>
      <c r="G1" s="402"/>
      <c r="H1" s="402"/>
      <c r="I1" s="402"/>
      <c r="J1" s="402"/>
      <c r="K1" s="402"/>
      <c r="L1" s="402"/>
      <c r="M1" s="402"/>
      <c r="N1" s="402"/>
      <c r="O1" s="402"/>
    </row>
    <row r="2" spans="1:15" s="30" customFormat="1" ht="21.75" customHeight="1">
      <c r="A2" s="403" t="s">
        <v>1</v>
      </c>
      <c r="B2" s="403" t="s">
        <v>2</v>
      </c>
      <c r="C2" s="403" t="s">
        <v>3</v>
      </c>
      <c r="D2" s="403" t="s">
        <v>4</v>
      </c>
      <c r="E2" s="403" t="s">
        <v>5</v>
      </c>
      <c r="F2" s="404" t="s">
        <v>6</v>
      </c>
      <c r="G2" s="404" t="s">
        <v>7</v>
      </c>
      <c r="H2" s="406" t="s">
        <v>8</v>
      </c>
      <c r="I2" s="407" t="s">
        <v>9</v>
      </c>
      <c r="J2" s="403" t="s">
        <v>10</v>
      </c>
      <c r="K2" s="403" t="s">
        <v>11</v>
      </c>
      <c r="L2" s="404" t="s">
        <v>12</v>
      </c>
      <c r="M2" s="404" t="s">
        <v>10</v>
      </c>
      <c r="N2" s="403" t="s">
        <v>13</v>
      </c>
      <c r="O2" s="404" t="s">
        <v>14</v>
      </c>
    </row>
    <row r="3" spans="1:15" ht="15" customHeight="1">
      <c r="A3" s="403"/>
      <c r="B3" s="403"/>
      <c r="C3" s="403"/>
      <c r="D3" s="403"/>
      <c r="E3" s="403"/>
      <c r="F3" s="405"/>
      <c r="G3" s="405"/>
      <c r="H3" s="406"/>
      <c r="I3" s="408"/>
      <c r="J3" s="403"/>
      <c r="K3" s="403"/>
      <c r="L3" s="405"/>
      <c r="M3" s="405"/>
      <c r="N3" s="403"/>
      <c r="O3" s="405"/>
    </row>
    <row r="4" spans="1:15">
      <c r="A4" s="35">
        <v>1</v>
      </c>
      <c r="B4" s="35" t="s">
        <v>15</v>
      </c>
      <c r="C4" s="36">
        <v>44046</v>
      </c>
      <c r="D4" s="35" t="s">
        <v>16</v>
      </c>
      <c r="E4" s="35" t="s">
        <v>17</v>
      </c>
      <c r="F4" s="35" t="s">
        <v>18</v>
      </c>
      <c r="G4" s="35"/>
      <c r="H4" s="37">
        <v>5310</v>
      </c>
      <c r="I4" s="52">
        <v>5310</v>
      </c>
      <c r="J4" s="35" t="s">
        <v>19</v>
      </c>
      <c r="K4" s="35" t="s">
        <v>20</v>
      </c>
      <c r="L4" s="35"/>
      <c r="M4" s="35" t="s">
        <v>21</v>
      </c>
      <c r="N4" s="49"/>
      <c r="O4" s="53"/>
    </row>
    <row r="5" spans="1:15">
      <c r="A5" s="35">
        <v>2</v>
      </c>
      <c r="B5" s="35" t="s">
        <v>22</v>
      </c>
      <c r="C5" s="36">
        <v>44061</v>
      </c>
      <c r="D5" s="35" t="s">
        <v>23</v>
      </c>
      <c r="E5" s="35" t="s">
        <v>17</v>
      </c>
      <c r="F5" s="35" t="s">
        <v>18</v>
      </c>
      <c r="G5" s="35"/>
      <c r="H5" s="37">
        <v>42162.75</v>
      </c>
      <c r="I5" s="52">
        <v>31787.56</v>
      </c>
      <c r="J5" s="35" t="s">
        <v>19</v>
      </c>
      <c r="K5" s="35" t="s">
        <v>24</v>
      </c>
      <c r="L5" s="35"/>
      <c r="M5" s="35" t="s">
        <v>21</v>
      </c>
      <c r="N5" s="49" t="s">
        <v>25</v>
      </c>
      <c r="O5" s="49" t="s">
        <v>26</v>
      </c>
    </row>
    <row r="6" spans="1:15">
      <c r="A6" s="35">
        <v>3</v>
      </c>
      <c r="B6" s="35" t="s">
        <v>27</v>
      </c>
      <c r="C6" s="36">
        <v>44082</v>
      </c>
      <c r="D6" s="35" t="s">
        <v>28</v>
      </c>
      <c r="E6" s="35" t="s">
        <v>17</v>
      </c>
      <c r="F6" s="35" t="s">
        <v>18</v>
      </c>
      <c r="G6" s="35"/>
      <c r="H6" s="37">
        <v>5435.88</v>
      </c>
      <c r="I6" s="52">
        <v>2232</v>
      </c>
      <c r="J6" s="35" t="s">
        <v>19</v>
      </c>
      <c r="K6" s="35" t="s">
        <v>24</v>
      </c>
      <c r="L6" s="35"/>
      <c r="M6" s="35" t="s">
        <v>21</v>
      </c>
      <c r="N6" s="49" t="s">
        <v>29</v>
      </c>
      <c r="O6" s="49"/>
    </row>
    <row r="7" spans="1:15">
      <c r="A7" s="35">
        <v>4</v>
      </c>
      <c r="B7" s="35" t="s">
        <v>30</v>
      </c>
      <c r="C7" s="36">
        <v>44102</v>
      </c>
      <c r="D7" s="35" t="s">
        <v>31</v>
      </c>
      <c r="E7" s="35" t="s">
        <v>17</v>
      </c>
      <c r="F7" s="35" t="s">
        <v>18</v>
      </c>
      <c r="G7" s="35"/>
      <c r="H7" s="37"/>
      <c r="I7" s="52"/>
      <c r="J7" s="35" t="s">
        <v>32</v>
      </c>
      <c r="K7" s="35" t="s">
        <v>33</v>
      </c>
      <c r="L7" s="35"/>
      <c r="M7" s="35"/>
      <c r="N7" s="49" t="s">
        <v>34</v>
      </c>
      <c r="O7" s="49" t="s">
        <v>35</v>
      </c>
    </row>
    <row r="8" spans="1:15">
      <c r="A8" s="35">
        <v>5</v>
      </c>
      <c r="B8" s="35" t="s">
        <v>36</v>
      </c>
      <c r="C8" s="36">
        <v>44095</v>
      </c>
      <c r="D8" s="35" t="s">
        <v>37</v>
      </c>
      <c r="E8" s="35" t="s">
        <v>17</v>
      </c>
      <c r="F8" s="35" t="s">
        <v>18</v>
      </c>
      <c r="G8" s="35"/>
      <c r="H8" s="37">
        <v>49903</v>
      </c>
      <c r="I8" s="52">
        <v>49903</v>
      </c>
      <c r="J8" s="35" t="s">
        <v>21</v>
      </c>
      <c r="K8" s="35" t="s">
        <v>33</v>
      </c>
      <c r="L8" s="35"/>
      <c r="M8" s="35" t="s">
        <v>21</v>
      </c>
      <c r="N8" s="49"/>
      <c r="O8" s="49" t="s">
        <v>38</v>
      </c>
    </row>
    <row r="9" spans="1:15">
      <c r="A9" s="35">
        <v>6</v>
      </c>
      <c r="B9" s="35" t="s">
        <v>39</v>
      </c>
      <c r="C9" s="36">
        <v>44094</v>
      </c>
      <c r="D9" s="35" t="s">
        <v>40</v>
      </c>
      <c r="E9" s="35" t="s">
        <v>17</v>
      </c>
      <c r="F9" s="35" t="s">
        <v>18</v>
      </c>
      <c r="G9" s="35"/>
      <c r="H9" s="37">
        <v>12524</v>
      </c>
      <c r="I9" s="52">
        <v>12524</v>
      </c>
      <c r="J9" s="35" t="s">
        <v>19</v>
      </c>
      <c r="K9" s="35" t="s">
        <v>33</v>
      </c>
      <c r="L9" s="35"/>
      <c r="M9" s="35" t="s">
        <v>21</v>
      </c>
      <c r="N9" s="49"/>
      <c r="O9" s="53"/>
    </row>
    <row r="10" spans="1:15">
      <c r="A10" s="35">
        <v>7</v>
      </c>
      <c r="B10" s="35" t="s">
        <v>41</v>
      </c>
      <c r="C10" s="36">
        <v>44063</v>
      </c>
      <c r="D10" s="35" t="s">
        <v>42</v>
      </c>
      <c r="E10" s="35" t="s">
        <v>17</v>
      </c>
      <c r="F10" s="35" t="s">
        <v>6</v>
      </c>
      <c r="G10" s="35"/>
      <c r="H10" s="37">
        <v>49700</v>
      </c>
      <c r="I10" s="52">
        <v>49700</v>
      </c>
      <c r="J10" s="35" t="s">
        <v>19</v>
      </c>
      <c r="K10" s="35" t="s">
        <v>43</v>
      </c>
      <c r="L10" s="35"/>
      <c r="M10" s="35" t="s">
        <v>21</v>
      </c>
      <c r="N10" s="49" t="s">
        <v>44</v>
      </c>
      <c r="O10" s="53"/>
    </row>
    <row r="11" spans="1:15" ht="22.5">
      <c r="A11" s="35">
        <v>8</v>
      </c>
      <c r="B11" s="35" t="s">
        <v>45</v>
      </c>
      <c r="C11" s="36">
        <v>44082</v>
      </c>
      <c r="D11" s="35" t="s">
        <v>46</v>
      </c>
      <c r="E11" s="35" t="s">
        <v>17</v>
      </c>
      <c r="F11" s="35" t="s">
        <v>6</v>
      </c>
      <c r="G11" s="35"/>
      <c r="H11" s="37">
        <v>0</v>
      </c>
      <c r="I11" s="52">
        <v>1014.26</v>
      </c>
      <c r="J11" s="35" t="s">
        <v>47</v>
      </c>
      <c r="K11" s="35" t="s">
        <v>20</v>
      </c>
      <c r="L11" s="35"/>
      <c r="M11" s="38" t="s">
        <v>48</v>
      </c>
      <c r="N11" s="49" t="s">
        <v>49</v>
      </c>
      <c r="O11" s="53"/>
    </row>
    <row r="12" spans="1:15">
      <c r="A12" s="35">
        <v>9</v>
      </c>
      <c r="B12" s="35" t="s">
        <v>50</v>
      </c>
      <c r="C12" s="36">
        <v>44090</v>
      </c>
      <c r="D12" s="35" t="s">
        <v>51</v>
      </c>
      <c r="E12" s="35" t="s">
        <v>17</v>
      </c>
      <c r="F12" s="35" t="s">
        <v>6</v>
      </c>
      <c r="G12" s="35"/>
      <c r="H12" s="37">
        <v>5270</v>
      </c>
      <c r="I12" s="52">
        <v>5270</v>
      </c>
      <c r="J12" s="35" t="s">
        <v>19</v>
      </c>
      <c r="K12" s="35" t="s">
        <v>20</v>
      </c>
      <c r="L12" s="35"/>
      <c r="M12" s="35" t="s">
        <v>21</v>
      </c>
      <c r="N12" s="49"/>
      <c r="O12" s="49" t="s">
        <v>26</v>
      </c>
    </row>
    <row r="13" spans="1:15" ht="22.5">
      <c r="A13" s="35">
        <v>10</v>
      </c>
      <c r="B13" s="35" t="s">
        <v>52</v>
      </c>
      <c r="C13" s="36">
        <v>44104</v>
      </c>
      <c r="D13" s="38" t="s">
        <v>53</v>
      </c>
      <c r="E13" s="35" t="s">
        <v>17</v>
      </c>
      <c r="F13" s="35" t="s">
        <v>6</v>
      </c>
      <c r="G13" s="35"/>
      <c r="H13" s="37">
        <v>49882</v>
      </c>
      <c r="I13" s="52">
        <v>49882</v>
      </c>
      <c r="J13" s="35" t="s">
        <v>19</v>
      </c>
      <c r="K13" s="35" t="s">
        <v>20</v>
      </c>
      <c r="L13" s="35"/>
      <c r="M13" s="35" t="s">
        <v>21</v>
      </c>
      <c r="N13" s="49"/>
      <c r="O13" s="49" t="s">
        <v>35</v>
      </c>
    </row>
    <row r="14" spans="1:15">
      <c r="A14" s="35">
        <v>11</v>
      </c>
      <c r="B14" s="35" t="s">
        <v>54</v>
      </c>
      <c r="C14" s="36">
        <v>44104</v>
      </c>
      <c r="D14" s="35" t="s">
        <v>55</v>
      </c>
      <c r="E14" s="35" t="s">
        <v>17</v>
      </c>
      <c r="F14" s="35" t="s">
        <v>6</v>
      </c>
      <c r="G14" s="35"/>
      <c r="H14" s="37">
        <v>2700</v>
      </c>
      <c r="I14" s="52">
        <v>2700</v>
      </c>
      <c r="J14" s="35" t="s">
        <v>19</v>
      </c>
      <c r="K14" s="35" t="s">
        <v>20</v>
      </c>
      <c r="L14" s="35"/>
      <c r="M14" s="35" t="s">
        <v>21</v>
      </c>
      <c r="N14" s="49"/>
      <c r="O14" s="49" t="s">
        <v>38</v>
      </c>
    </row>
    <row r="15" spans="1:15">
      <c r="A15" s="35">
        <v>12</v>
      </c>
      <c r="B15" s="39" t="s">
        <v>56</v>
      </c>
      <c r="C15" s="36">
        <v>44027</v>
      </c>
      <c r="D15" s="35" t="s">
        <v>57</v>
      </c>
      <c r="E15" s="35" t="s">
        <v>17</v>
      </c>
      <c r="F15" s="35" t="s">
        <v>6</v>
      </c>
      <c r="G15" s="35"/>
      <c r="H15" s="37">
        <v>35532</v>
      </c>
      <c r="I15" s="52">
        <v>7402.5</v>
      </c>
      <c r="J15" s="35" t="s">
        <v>58</v>
      </c>
      <c r="K15" s="35" t="s">
        <v>43</v>
      </c>
      <c r="L15" s="35"/>
      <c r="M15" s="35"/>
      <c r="N15" s="49"/>
      <c r="O15" s="53"/>
    </row>
    <row r="16" spans="1:15">
      <c r="A16" s="35">
        <v>13</v>
      </c>
      <c r="B16" s="35" t="s">
        <v>59</v>
      </c>
      <c r="C16" s="36">
        <v>44106</v>
      </c>
      <c r="D16" s="35" t="s">
        <v>60</v>
      </c>
      <c r="E16" s="35" t="s">
        <v>17</v>
      </c>
      <c r="F16" s="35" t="s">
        <v>6</v>
      </c>
      <c r="G16" s="35"/>
      <c r="H16" s="37">
        <v>48500</v>
      </c>
      <c r="I16" s="54">
        <v>48500</v>
      </c>
      <c r="J16" s="35" t="s">
        <v>21</v>
      </c>
      <c r="K16" s="35" t="s">
        <v>33</v>
      </c>
      <c r="L16" s="35"/>
      <c r="M16" s="35"/>
      <c r="N16" s="49"/>
      <c r="O16" s="53"/>
    </row>
    <row r="17" spans="1:16">
      <c r="A17" s="35">
        <v>14</v>
      </c>
      <c r="B17" s="35" t="s">
        <v>61</v>
      </c>
      <c r="C17" s="36">
        <v>44060</v>
      </c>
      <c r="D17" s="35" t="s">
        <v>62</v>
      </c>
      <c r="E17" s="35" t="s">
        <v>17</v>
      </c>
      <c r="F17" s="35" t="s">
        <v>6</v>
      </c>
      <c r="G17" s="35"/>
      <c r="H17" s="37">
        <v>3500</v>
      </c>
      <c r="I17" s="54">
        <v>3500</v>
      </c>
      <c r="J17" s="35" t="s">
        <v>19</v>
      </c>
      <c r="K17" s="35" t="s">
        <v>33</v>
      </c>
      <c r="L17" s="35"/>
      <c r="M17" s="35"/>
      <c r="N17" s="49"/>
      <c r="O17" s="53"/>
    </row>
    <row r="18" spans="1:16">
      <c r="A18" s="35">
        <v>15</v>
      </c>
      <c r="B18" s="35" t="s">
        <v>63</v>
      </c>
      <c r="C18" s="36">
        <v>44068</v>
      </c>
      <c r="D18" s="35" t="s">
        <v>64</v>
      </c>
      <c r="E18" s="35" t="s">
        <v>65</v>
      </c>
      <c r="F18" s="35" t="s">
        <v>6</v>
      </c>
      <c r="G18" s="35" t="s">
        <v>65</v>
      </c>
      <c r="H18" s="37"/>
      <c r="I18" s="52">
        <v>525.05999999999995</v>
      </c>
      <c r="J18" s="35" t="s">
        <v>58</v>
      </c>
      <c r="K18" s="35" t="s">
        <v>43</v>
      </c>
      <c r="L18" s="35"/>
      <c r="M18" s="35"/>
      <c r="N18" s="49" t="s">
        <v>66</v>
      </c>
      <c r="O18" s="53"/>
    </row>
    <row r="19" spans="1:16" ht="51">
      <c r="A19" s="35">
        <v>16</v>
      </c>
      <c r="B19" s="40" t="s">
        <v>67</v>
      </c>
      <c r="C19" s="36">
        <v>44047</v>
      </c>
      <c r="D19" s="40" t="s">
        <v>68</v>
      </c>
      <c r="E19" s="40" t="s">
        <v>69</v>
      </c>
      <c r="F19" s="40" t="s">
        <v>6</v>
      </c>
      <c r="G19" s="40" t="s">
        <v>70</v>
      </c>
      <c r="H19" s="41">
        <v>773582.26</v>
      </c>
      <c r="I19" s="52"/>
      <c r="J19" s="38" t="s">
        <v>71</v>
      </c>
      <c r="K19" s="35" t="s">
        <v>72</v>
      </c>
      <c r="L19" s="35"/>
      <c r="M19" s="55" t="s">
        <v>73</v>
      </c>
      <c r="N19" s="56" t="s">
        <v>74</v>
      </c>
      <c r="O19" s="57">
        <v>44123</v>
      </c>
    </row>
    <row r="20" spans="1:16" ht="25.5">
      <c r="A20" s="35">
        <v>17</v>
      </c>
      <c r="B20" s="42" t="s">
        <v>75</v>
      </c>
      <c r="C20" s="36">
        <v>44074</v>
      </c>
      <c r="D20" s="40" t="s">
        <v>76</v>
      </c>
      <c r="E20" s="40" t="s">
        <v>69</v>
      </c>
      <c r="F20" s="40" t="s">
        <v>18</v>
      </c>
      <c r="G20" s="40" t="s">
        <v>77</v>
      </c>
      <c r="H20" s="41">
        <v>78251.399999999994</v>
      </c>
      <c r="I20" s="52">
        <f>17710+324</f>
        <v>18034</v>
      </c>
      <c r="J20" s="35" t="s">
        <v>78</v>
      </c>
      <c r="K20" s="35" t="s">
        <v>24</v>
      </c>
      <c r="L20" s="35"/>
      <c r="M20" s="58"/>
      <c r="N20" s="49" t="s">
        <v>79</v>
      </c>
      <c r="O20" s="49"/>
    </row>
    <row r="21" spans="1:16">
      <c r="A21" s="35">
        <v>18</v>
      </c>
      <c r="B21" s="35" t="s">
        <v>80</v>
      </c>
      <c r="C21" s="36">
        <v>44084</v>
      </c>
      <c r="D21" s="35" t="s">
        <v>81</v>
      </c>
      <c r="E21" s="35" t="s">
        <v>82</v>
      </c>
      <c r="F21" s="35" t="s">
        <v>18</v>
      </c>
      <c r="G21" s="35"/>
      <c r="H21" s="37">
        <v>32856.080000000002</v>
      </c>
      <c r="I21" s="52">
        <v>2727</v>
      </c>
      <c r="J21" s="35" t="s">
        <v>21</v>
      </c>
      <c r="K21" s="35" t="s">
        <v>24</v>
      </c>
      <c r="L21" s="35"/>
      <c r="M21" s="35"/>
      <c r="N21" s="49"/>
      <c r="O21" s="53"/>
    </row>
    <row r="22" spans="1:16">
      <c r="A22" s="35">
        <v>19</v>
      </c>
      <c r="B22" s="35" t="s">
        <v>83</v>
      </c>
      <c r="C22" s="36">
        <v>44083</v>
      </c>
      <c r="D22" s="35" t="s">
        <v>84</v>
      </c>
      <c r="E22" s="35" t="s">
        <v>85</v>
      </c>
      <c r="F22" s="35" t="s">
        <v>6</v>
      </c>
      <c r="G22" s="35"/>
      <c r="H22" s="37"/>
      <c r="I22" s="52">
        <v>4300</v>
      </c>
      <c r="J22" s="35" t="s">
        <v>58</v>
      </c>
      <c r="K22" s="35" t="s">
        <v>43</v>
      </c>
      <c r="L22" s="35"/>
      <c r="M22" s="35"/>
      <c r="N22" s="49" t="s">
        <v>86</v>
      </c>
      <c r="O22" s="49"/>
    </row>
    <row r="23" spans="1:16">
      <c r="A23" s="35">
        <v>20</v>
      </c>
      <c r="B23" s="35" t="s">
        <v>87</v>
      </c>
      <c r="C23" s="36">
        <v>44069</v>
      </c>
      <c r="D23" s="35" t="s">
        <v>88</v>
      </c>
      <c r="E23" s="35" t="s">
        <v>65</v>
      </c>
      <c r="F23" s="35" t="s">
        <v>6</v>
      </c>
      <c r="G23" s="35"/>
      <c r="H23" s="37"/>
      <c r="I23" s="52">
        <v>10225.950000000001</v>
      </c>
      <c r="J23" s="35" t="s">
        <v>58</v>
      </c>
      <c r="K23" s="35" t="s">
        <v>43</v>
      </c>
      <c r="L23" s="35"/>
      <c r="M23" s="35"/>
      <c r="N23" s="49"/>
      <c r="O23" s="49" t="s">
        <v>38</v>
      </c>
    </row>
    <row r="24" spans="1:16">
      <c r="A24" s="35">
        <v>21</v>
      </c>
      <c r="B24" s="35" t="s">
        <v>89</v>
      </c>
      <c r="C24" s="36">
        <v>44069</v>
      </c>
      <c r="D24" s="35" t="s">
        <v>23</v>
      </c>
      <c r="E24" s="35" t="s">
        <v>82</v>
      </c>
      <c r="F24" s="35" t="s">
        <v>18</v>
      </c>
      <c r="G24" s="35"/>
      <c r="H24" s="37">
        <v>11274</v>
      </c>
      <c r="I24" s="52">
        <v>3510</v>
      </c>
      <c r="J24" s="35" t="s">
        <v>21</v>
      </c>
      <c r="K24" s="35" t="s">
        <v>24</v>
      </c>
      <c r="L24" s="35"/>
      <c r="M24" s="35"/>
      <c r="N24" s="49"/>
      <c r="O24" s="53"/>
    </row>
    <row r="25" spans="1:16">
      <c r="A25" s="35">
        <v>22</v>
      </c>
      <c r="B25" s="35" t="s">
        <v>90</v>
      </c>
      <c r="C25" s="36">
        <v>44068</v>
      </c>
      <c r="D25" s="35" t="s">
        <v>91</v>
      </c>
      <c r="E25" s="35" t="s">
        <v>92</v>
      </c>
      <c r="F25" s="35" t="s">
        <v>6</v>
      </c>
      <c r="G25" s="35"/>
      <c r="H25" s="37"/>
      <c r="I25" s="52">
        <v>67482.080000000002</v>
      </c>
      <c r="J25" s="35" t="s">
        <v>58</v>
      </c>
      <c r="K25" s="35" t="s">
        <v>43</v>
      </c>
      <c r="L25" s="35"/>
      <c r="M25" s="35"/>
      <c r="N25" s="49" t="s">
        <v>93</v>
      </c>
      <c r="O25" s="53" t="s">
        <v>94</v>
      </c>
    </row>
    <row r="26" spans="1:16">
      <c r="A26" s="35">
        <v>23</v>
      </c>
      <c r="B26" s="35" t="s">
        <v>95</v>
      </c>
      <c r="C26" s="36">
        <v>44046</v>
      </c>
      <c r="D26" s="35" t="s">
        <v>81</v>
      </c>
      <c r="E26" s="35" t="s">
        <v>82</v>
      </c>
      <c r="F26" s="35" t="s">
        <v>18</v>
      </c>
      <c r="G26" s="35"/>
      <c r="H26" s="37">
        <v>2921.6</v>
      </c>
      <c r="I26" s="52">
        <v>1479.6</v>
      </c>
      <c r="J26" s="35" t="s">
        <v>21</v>
      </c>
      <c r="K26" s="35" t="s">
        <v>24</v>
      </c>
      <c r="L26" s="35"/>
      <c r="M26" s="35"/>
      <c r="N26" s="49"/>
      <c r="O26" s="53"/>
    </row>
    <row r="27" spans="1:16" ht="51">
      <c r="A27" s="35">
        <v>24</v>
      </c>
      <c r="B27" s="40" t="s">
        <v>96</v>
      </c>
      <c r="C27" s="36">
        <v>44026</v>
      </c>
      <c r="D27" s="40" t="s">
        <v>81</v>
      </c>
      <c r="E27" s="40" t="s">
        <v>69</v>
      </c>
      <c r="F27" s="40" t="s">
        <v>18</v>
      </c>
      <c r="G27" s="40" t="s">
        <v>97</v>
      </c>
      <c r="H27" s="41">
        <v>363175.82</v>
      </c>
      <c r="I27" s="52"/>
      <c r="J27" s="35" t="s">
        <v>98</v>
      </c>
      <c r="K27" s="35" t="s">
        <v>24</v>
      </c>
      <c r="L27" s="35"/>
      <c r="M27" s="55" t="s">
        <v>99</v>
      </c>
      <c r="N27" s="56" t="s">
        <v>100</v>
      </c>
      <c r="O27" s="57">
        <v>44126</v>
      </c>
      <c r="P27" s="34" t="s">
        <v>101</v>
      </c>
    </row>
    <row r="28" spans="1:16" ht="51">
      <c r="A28" s="35">
        <v>25</v>
      </c>
      <c r="B28" s="40" t="s">
        <v>102</v>
      </c>
      <c r="C28" s="35"/>
      <c r="D28" s="40" t="s">
        <v>103</v>
      </c>
      <c r="E28" s="40" t="s">
        <v>69</v>
      </c>
      <c r="F28" s="40" t="s">
        <v>18</v>
      </c>
      <c r="G28" s="40" t="s">
        <v>104</v>
      </c>
      <c r="H28" s="41">
        <v>104912</v>
      </c>
      <c r="I28" s="52"/>
      <c r="J28" s="35" t="s">
        <v>105</v>
      </c>
      <c r="K28" s="35" t="s">
        <v>106</v>
      </c>
      <c r="L28" s="35"/>
      <c r="M28" s="55" t="s">
        <v>107</v>
      </c>
      <c r="N28" s="56" t="s">
        <v>108</v>
      </c>
      <c r="O28" s="57">
        <v>44152</v>
      </c>
    </row>
    <row r="29" spans="1:16" ht="51">
      <c r="A29" s="35">
        <v>26</v>
      </c>
      <c r="B29" s="42" t="s">
        <v>109</v>
      </c>
      <c r="C29" s="35"/>
      <c r="D29" s="40" t="s">
        <v>110</v>
      </c>
      <c r="E29" s="40" t="s">
        <v>69</v>
      </c>
      <c r="F29" s="40" t="s">
        <v>18</v>
      </c>
      <c r="G29" s="40" t="s">
        <v>111</v>
      </c>
      <c r="H29" s="41">
        <v>59400</v>
      </c>
      <c r="I29" s="52"/>
      <c r="J29" s="35" t="s">
        <v>98</v>
      </c>
      <c r="K29" s="35" t="s">
        <v>106</v>
      </c>
      <c r="L29" s="35"/>
      <c r="M29" s="55" t="s">
        <v>112</v>
      </c>
      <c r="N29" s="56" t="s">
        <v>113</v>
      </c>
      <c r="O29" s="57">
        <v>44111</v>
      </c>
    </row>
    <row r="30" spans="1:16" ht="22.5">
      <c r="A30" s="35">
        <v>27</v>
      </c>
      <c r="B30" s="38" t="s">
        <v>114</v>
      </c>
      <c r="C30" s="35"/>
      <c r="D30" s="35" t="s">
        <v>76</v>
      </c>
      <c r="E30" s="35" t="s">
        <v>82</v>
      </c>
      <c r="F30" s="35" t="s">
        <v>18</v>
      </c>
      <c r="G30" s="35"/>
      <c r="H30" s="37">
        <v>59247.61</v>
      </c>
      <c r="I30" s="52">
        <f>236</f>
        <v>236</v>
      </c>
      <c r="J30" s="35" t="s">
        <v>115</v>
      </c>
      <c r="K30" s="35" t="s">
        <v>24</v>
      </c>
      <c r="L30" s="35"/>
      <c r="M30" s="35"/>
      <c r="N30" s="49"/>
      <c r="O30" s="53"/>
    </row>
    <row r="31" spans="1:16">
      <c r="A31" s="35">
        <v>28</v>
      </c>
      <c r="B31" s="35" t="s">
        <v>116</v>
      </c>
      <c r="C31" s="36">
        <v>44090</v>
      </c>
      <c r="D31" s="35" t="s">
        <v>37</v>
      </c>
      <c r="E31" s="35" t="s">
        <v>82</v>
      </c>
      <c r="F31" s="35" t="s">
        <v>18</v>
      </c>
      <c r="G31" s="35"/>
      <c r="H31" s="37">
        <v>48865</v>
      </c>
      <c r="I31" s="52">
        <v>29970</v>
      </c>
      <c r="J31" s="35" t="s">
        <v>115</v>
      </c>
      <c r="K31" s="35" t="s">
        <v>33</v>
      </c>
      <c r="L31" s="35"/>
      <c r="M31" s="35"/>
      <c r="N31" s="49"/>
      <c r="O31" s="53"/>
    </row>
    <row r="32" spans="1:16">
      <c r="A32" s="35">
        <v>29</v>
      </c>
      <c r="B32" s="38" t="s">
        <v>117</v>
      </c>
      <c r="C32" s="36">
        <v>44104</v>
      </c>
      <c r="D32" s="35" t="s">
        <v>118</v>
      </c>
      <c r="E32" s="35" t="s">
        <v>92</v>
      </c>
      <c r="F32" s="35" t="s">
        <v>6</v>
      </c>
      <c r="G32" s="35"/>
      <c r="H32" s="37">
        <v>10224</v>
      </c>
      <c r="I32" s="52">
        <v>10057.129999999999</v>
      </c>
      <c r="J32" s="35" t="s">
        <v>58</v>
      </c>
      <c r="K32" s="35"/>
      <c r="L32" s="35"/>
      <c r="M32" s="35"/>
      <c r="N32" s="49"/>
      <c r="O32" s="49" t="s">
        <v>35</v>
      </c>
    </row>
    <row r="33" spans="1:15" ht="51">
      <c r="A33" s="35">
        <v>30</v>
      </c>
      <c r="B33" s="40" t="s">
        <v>119</v>
      </c>
      <c r="C33" s="36">
        <v>44091</v>
      </c>
      <c r="D33" s="40" t="s">
        <v>120</v>
      </c>
      <c r="E33" s="40" t="s">
        <v>69</v>
      </c>
      <c r="F33" s="40" t="s">
        <v>18</v>
      </c>
      <c r="G33" s="40" t="s">
        <v>77</v>
      </c>
      <c r="H33" s="41">
        <v>112083.84</v>
      </c>
      <c r="I33" s="52"/>
      <c r="J33" s="35" t="s">
        <v>98</v>
      </c>
      <c r="K33" s="35" t="s">
        <v>24</v>
      </c>
      <c r="L33" s="35"/>
      <c r="M33" s="55" t="s">
        <v>121</v>
      </c>
      <c r="N33" s="49" t="s">
        <v>25</v>
      </c>
      <c r="O33" s="49" t="s">
        <v>26</v>
      </c>
    </row>
    <row r="34" spans="1:15">
      <c r="A34" s="35">
        <v>31</v>
      </c>
      <c r="B34" s="35" t="s">
        <v>122</v>
      </c>
      <c r="C34" s="36">
        <v>44102</v>
      </c>
      <c r="D34" s="35" t="s">
        <v>123</v>
      </c>
      <c r="E34" s="35" t="s">
        <v>65</v>
      </c>
      <c r="F34" s="35" t="s">
        <v>6</v>
      </c>
      <c r="G34" s="35"/>
      <c r="H34" s="37">
        <v>28260</v>
      </c>
      <c r="I34" s="52">
        <v>2355</v>
      </c>
      <c r="J34" s="35" t="s">
        <v>58</v>
      </c>
      <c r="K34" s="35" t="s">
        <v>43</v>
      </c>
      <c r="L34" s="35"/>
      <c r="M34" s="35"/>
      <c r="N34" s="49"/>
      <c r="O34" s="49" t="s">
        <v>38</v>
      </c>
    </row>
    <row r="35" spans="1:15">
      <c r="A35" s="35">
        <v>32</v>
      </c>
      <c r="B35" s="43" t="s">
        <v>124</v>
      </c>
      <c r="C35" s="44">
        <v>44106</v>
      </c>
      <c r="D35" s="43" t="s">
        <v>125</v>
      </c>
      <c r="E35" s="43" t="s">
        <v>69</v>
      </c>
      <c r="F35" s="43" t="s">
        <v>6</v>
      </c>
      <c r="G35" s="43" t="s">
        <v>77</v>
      </c>
      <c r="H35" s="45"/>
      <c r="I35" s="59"/>
      <c r="J35" s="60" t="s">
        <v>126</v>
      </c>
      <c r="K35" s="35" t="s">
        <v>43</v>
      </c>
      <c r="L35" s="35"/>
      <c r="M35" s="58" t="s">
        <v>127</v>
      </c>
      <c r="N35" s="49"/>
      <c r="O35" s="53"/>
    </row>
    <row r="36" spans="1:15">
      <c r="A36" s="35">
        <v>33</v>
      </c>
      <c r="B36" s="43" t="s">
        <v>128</v>
      </c>
      <c r="C36" s="44">
        <v>44106</v>
      </c>
      <c r="D36" s="43" t="s">
        <v>129</v>
      </c>
      <c r="E36" s="43" t="s">
        <v>69</v>
      </c>
      <c r="F36" s="43" t="s">
        <v>6</v>
      </c>
      <c r="G36" s="43" t="s">
        <v>77</v>
      </c>
      <c r="H36" s="45">
        <v>165000</v>
      </c>
      <c r="I36" s="59"/>
      <c r="J36" s="60" t="s">
        <v>130</v>
      </c>
      <c r="K36" s="35" t="s">
        <v>33</v>
      </c>
      <c r="L36" s="35"/>
      <c r="M36" s="58" t="s">
        <v>131</v>
      </c>
      <c r="N36" s="49"/>
      <c r="O36" s="53"/>
    </row>
    <row r="37" spans="1:15" ht="25.5">
      <c r="A37" s="35">
        <v>34</v>
      </c>
      <c r="B37" s="43" t="s">
        <v>132</v>
      </c>
      <c r="C37" s="44">
        <v>44106</v>
      </c>
      <c r="D37" s="43" t="s">
        <v>133</v>
      </c>
      <c r="E37" s="43" t="s">
        <v>69</v>
      </c>
      <c r="F37" s="43" t="s">
        <v>18</v>
      </c>
      <c r="G37" s="43" t="s">
        <v>77</v>
      </c>
      <c r="H37" s="45">
        <v>132878.79999999999</v>
      </c>
      <c r="I37" s="59"/>
      <c r="J37" s="60" t="s">
        <v>98</v>
      </c>
      <c r="K37" s="35" t="s">
        <v>134</v>
      </c>
      <c r="L37" s="35"/>
      <c r="M37" s="55" t="s">
        <v>135</v>
      </c>
      <c r="N37" s="49" t="s">
        <v>136</v>
      </c>
      <c r="O37" s="49" t="s">
        <v>35</v>
      </c>
    </row>
    <row r="38" spans="1:15">
      <c r="A38" s="35">
        <v>35</v>
      </c>
      <c r="B38" s="46" t="s">
        <v>137</v>
      </c>
      <c r="C38" s="47">
        <v>44106</v>
      </c>
      <c r="D38" s="46" t="s">
        <v>138</v>
      </c>
      <c r="E38" s="46" t="s">
        <v>82</v>
      </c>
      <c r="F38" s="46" t="s">
        <v>18</v>
      </c>
      <c r="G38" s="46"/>
      <c r="H38" s="48">
        <v>20333.48</v>
      </c>
      <c r="I38" s="61">
        <v>20333.48</v>
      </c>
      <c r="J38" s="35" t="s">
        <v>115</v>
      </c>
      <c r="K38" s="35" t="s">
        <v>33</v>
      </c>
      <c r="L38" s="35"/>
      <c r="M38" s="35"/>
      <c r="N38" s="49" t="s">
        <v>12</v>
      </c>
      <c r="O38" s="53"/>
    </row>
    <row r="39" spans="1:15">
      <c r="A39" s="35">
        <v>36</v>
      </c>
      <c r="B39" s="35" t="s">
        <v>139</v>
      </c>
      <c r="C39" s="36">
        <v>44072</v>
      </c>
      <c r="D39" s="35" t="s">
        <v>133</v>
      </c>
      <c r="E39" s="35" t="s">
        <v>82</v>
      </c>
      <c r="F39" s="35" t="s">
        <v>18</v>
      </c>
      <c r="G39" s="35" t="s">
        <v>82</v>
      </c>
      <c r="H39" s="37">
        <v>74800</v>
      </c>
      <c r="I39" s="52">
        <v>74800</v>
      </c>
      <c r="J39" s="35" t="s">
        <v>115</v>
      </c>
      <c r="K39" s="35" t="s">
        <v>134</v>
      </c>
      <c r="L39" s="35"/>
      <c r="M39" s="35"/>
      <c r="N39" s="49"/>
      <c r="O39" s="53"/>
    </row>
    <row r="40" spans="1:15">
      <c r="A40" s="35">
        <v>37</v>
      </c>
      <c r="B40" s="35" t="s">
        <v>140</v>
      </c>
      <c r="C40" s="36">
        <v>44118</v>
      </c>
      <c r="D40" s="35" t="s">
        <v>141</v>
      </c>
      <c r="E40" s="35" t="s">
        <v>85</v>
      </c>
      <c r="F40" s="35" t="s">
        <v>6</v>
      </c>
      <c r="G40" s="35"/>
      <c r="H40" s="37">
        <v>356140.79999999999</v>
      </c>
      <c r="I40" s="52">
        <v>59356.800000000003</v>
      </c>
      <c r="J40" s="35" t="s">
        <v>21</v>
      </c>
      <c r="K40" s="35"/>
      <c r="L40" s="35"/>
      <c r="M40" s="35"/>
      <c r="N40" s="49"/>
      <c r="O40" s="53"/>
    </row>
    <row r="41" spans="1:15">
      <c r="A41" s="35">
        <v>38</v>
      </c>
      <c r="B41" s="35" t="s">
        <v>142</v>
      </c>
      <c r="C41" s="36">
        <v>44119</v>
      </c>
      <c r="D41" s="35" t="s">
        <v>143</v>
      </c>
      <c r="E41" s="35" t="s">
        <v>65</v>
      </c>
      <c r="F41" s="35" t="s">
        <v>6</v>
      </c>
      <c r="G41" s="35"/>
      <c r="H41" s="37">
        <v>129030</v>
      </c>
      <c r="I41" s="52">
        <v>91593.26</v>
      </c>
      <c r="J41" s="35" t="s">
        <v>21</v>
      </c>
      <c r="K41" s="35"/>
      <c r="L41" s="35"/>
      <c r="M41" s="35"/>
      <c r="N41" s="49"/>
      <c r="O41" s="53"/>
    </row>
    <row r="42" spans="1:15" ht="38.25">
      <c r="A42" s="35">
        <v>39</v>
      </c>
      <c r="B42" s="40" t="s">
        <v>144</v>
      </c>
      <c r="C42" s="35"/>
      <c r="D42" s="42" t="s">
        <v>145</v>
      </c>
      <c r="E42" s="40" t="s">
        <v>69</v>
      </c>
      <c r="F42" s="40" t="s">
        <v>18</v>
      </c>
      <c r="G42" s="40" t="s">
        <v>146</v>
      </c>
      <c r="H42" s="41">
        <v>160000</v>
      </c>
      <c r="I42" s="52">
        <f>141550</f>
        <v>141550</v>
      </c>
      <c r="J42" s="35" t="s">
        <v>21</v>
      </c>
      <c r="K42" s="35" t="s">
        <v>147</v>
      </c>
      <c r="L42" s="35"/>
      <c r="M42" s="55" t="s">
        <v>148</v>
      </c>
      <c r="N42" s="56"/>
      <c r="O42" s="57"/>
    </row>
    <row r="43" spans="1:15">
      <c r="A43" s="35">
        <v>40</v>
      </c>
      <c r="B43" s="35" t="s">
        <v>149</v>
      </c>
      <c r="C43" s="36">
        <v>44118</v>
      </c>
      <c r="D43" s="35" t="s">
        <v>150</v>
      </c>
      <c r="E43" s="35" t="s">
        <v>82</v>
      </c>
      <c r="F43" s="35" t="s">
        <v>18</v>
      </c>
      <c r="G43" s="35"/>
      <c r="H43" s="37">
        <v>5702.08</v>
      </c>
      <c r="I43" s="54">
        <v>5702.08</v>
      </c>
      <c r="J43" s="35" t="s">
        <v>21</v>
      </c>
      <c r="K43" s="35" t="s">
        <v>33</v>
      </c>
      <c r="L43" s="35"/>
      <c r="M43" s="35"/>
      <c r="N43" s="49"/>
      <c r="O43" s="49"/>
    </row>
    <row r="44" spans="1:15">
      <c r="A44" s="35"/>
      <c r="B44" s="40" t="s">
        <v>151</v>
      </c>
      <c r="C44" s="36"/>
      <c r="D44" s="40" t="s">
        <v>133</v>
      </c>
      <c r="E44" s="35"/>
      <c r="F44" s="35"/>
      <c r="G44" s="35"/>
      <c r="H44" s="41">
        <v>57600</v>
      </c>
      <c r="I44" s="54"/>
      <c r="J44" s="35"/>
      <c r="K44" s="35"/>
      <c r="L44" s="35"/>
      <c r="M44" s="35"/>
      <c r="N44" s="49"/>
      <c r="O44" s="49"/>
    </row>
    <row r="45" spans="1:15" ht="25.5">
      <c r="A45" s="35">
        <v>41</v>
      </c>
      <c r="B45" s="40" t="s">
        <v>152</v>
      </c>
      <c r="C45" s="35"/>
      <c r="D45" s="40" t="s">
        <v>153</v>
      </c>
      <c r="E45" s="40" t="s">
        <v>69</v>
      </c>
      <c r="F45" s="40" t="s">
        <v>18</v>
      </c>
      <c r="G45" s="40" t="s">
        <v>154</v>
      </c>
      <c r="H45" s="41">
        <v>50000</v>
      </c>
      <c r="I45" s="62">
        <v>24129.9</v>
      </c>
      <c r="J45" s="35" t="s">
        <v>21</v>
      </c>
      <c r="K45" s="35"/>
      <c r="L45" s="35"/>
      <c r="M45" s="55" t="s">
        <v>155</v>
      </c>
      <c r="N45" s="56"/>
      <c r="O45" s="49"/>
    </row>
    <row r="46" spans="1:15" ht="25.5">
      <c r="A46" s="35">
        <v>42</v>
      </c>
      <c r="B46" s="40" t="s">
        <v>156</v>
      </c>
      <c r="C46" s="35"/>
      <c r="D46" s="40" t="s">
        <v>157</v>
      </c>
      <c r="E46" s="40" t="s">
        <v>69</v>
      </c>
      <c r="F46" s="40" t="s">
        <v>18</v>
      </c>
      <c r="G46" s="40" t="s">
        <v>158</v>
      </c>
      <c r="H46" s="41">
        <v>189000</v>
      </c>
      <c r="I46" s="62">
        <v>0</v>
      </c>
      <c r="J46" s="35" t="s">
        <v>159</v>
      </c>
      <c r="K46" s="35" t="s">
        <v>160</v>
      </c>
      <c r="L46" s="35"/>
      <c r="M46" s="55" t="s">
        <v>161</v>
      </c>
      <c r="N46" s="57">
        <v>44146</v>
      </c>
      <c r="O46" s="49"/>
    </row>
    <row r="47" spans="1:15" ht="14.25">
      <c r="A47" s="35">
        <v>43</v>
      </c>
      <c r="B47" s="35" t="s">
        <v>162</v>
      </c>
      <c r="C47" s="36">
        <v>44119</v>
      </c>
      <c r="D47" s="35" t="s">
        <v>163</v>
      </c>
      <c r="E47" s="35" t="s">
        <v>85</v>
      </c>
      <c r="F47" s="35" t="s">
        <v>6</v>
      </c>
      <c r="G47" s="35"/>
      <c r="H47" s="37">
        <v>80892</v>
      </c>
      <c r="I47" s="62">
        <v>6741</v>
      </c>
      <c r="J47" s="35" t="s">
        <v>58</v>
      </c>
      <c r="K47" s="35"/>
      <c r="L47" s="35"/>
      <c r="M47" s="63"/>
      <c r="N47" s="49"/>
      <c r="O47" s="49"/>
    </row>
    <row r="48" spans="1:15" ht="22.5">
      <c r="A48" s="35">
        <v>44</v>
      </c>
      <c r="B48" s="35" t="s">
        <v>164</v>
      </c>
      <c r="C48" s="36">
        <v>44140</v>
      </c>
      <c r="D48" s="35" t="s">
        <v>165</v>
      </c>
      <c r="E48" s="35" t="s">
        <v>85</v>
      </c>
      <c r="F48" s="35" t="s">
        <v>6</v>
      </c>
      <c r="G48" s="35"/>
      <c r="H48" s="37">
        <v>6000</v>
      </c>
      <c r="I48" s="62">
        <v>500</v>
      </c>
      <c r="J48" s="38" t="s">
        <v>166</v>
      </c>
      <c r="K48" s="35" t="s">
        <v>43</v>
      </c>
      <c r="L48" s="35"/>
      <c r="M48" s="63"/>
      <c r="N48" s="49"/>
      <c r="O48" s="49"/>
    </row>
    <row r="49" spans="1:15" ht="14.25">
      <c r="A49" s="35">
        <v>45</v>
      </c>
      <c r="B49" s="35" t="s">
        <v>167</v>
      </c>
      <c r="C49" s="36">
        <v>44145</v>
      </c>
      <c r="D49" s="35" t="s">
        <v>168</v>
      </c>
      <c r="E49" s="35" t="s">
        <v>92</v>
      </c>
      <c r="F49" s="35" t="s">
        <v>6</v>
      </c>
      <c r="G49" s="35"/>
      <c r="H49" s="37">
        <v>48388.44</v>
      </c>
      <c r="I49" s="62">
        <f>403.24</f>
        <v>403.24</v>
      </c>
      <c r="J49" s="35" t="s">
        <v>58</v>
      </c>
      <c r="K49" s="35" t="s">
        <v>43</v>
      </c>
      <c r="L49" s="35"/>
      <c r="M49" s="64"/>
      <c r="N49" s="49"/>
      <c r="O49" s="49"/>
    </row>
    <row r="50" spans="1:15" ht="14.25">
      <c r="A50" s="35">
        <v>46</v>
      </c>
      <c r="B50" s="35" t="s">
        <v>169</v>
      </c>
      <c r="C50" s="36">
        <v>44145</v>
      </c>
      <c r="D50" s="35" t="s">
        <v>170</v>
      </c>
      <c r="E50" s="35" t="s">
        <v>92</v>
      </c>
      <c r="F50" s="35" t="s">
        <v>6</v>
      </c>
      <c r="G50" s="35"/>
      <c r="H50" s="37">
        <v>25923.599999999999</v>
      </c>
      <c r="I50" s="62">
        <f>216.03</f>
        <v>216.03</v>
      </c>
      <c r="J50" s="35" t="s">
        <v>47</v>
      </c>
      <c r="K50" s="35" t="s">
        <v>43</v>
      </c>
      <c r="L50" s="35"/>
      <c r="M50" s="64"/>
      <c r="N50" s="49"/>
      <c r="O50" s="49"/>
    </row>
    <row r="51" spans="1:15">
      <c r="A51" s="35">
        <v>47</v>
      </c>
      <c r="B51" s="49" t="s">
        <v>171</v>
      </c>
      <c r="C51" s="50">
        <v>44132</v>
      </c>
      <c r="D51" s="49" t="s">
        <v>133</v>
      </c>
      <c r="E51" s="49" t="s">
        <v>82</v>
      </c>
      <c r="F51" s="49" t="s">
        <v>18</v>
      </c>
      <c r="G51" s="49"/>
      <c r="H51" s="51">
        <v>94020</v>
      </c>
      <c r="I51" s="65">
        <v>94020</v>
      </c>
      <c r="J51" s="49" t="s">
        <v>115</v>
      </c>
      <c r="K51" s="35" t="s">
        <v>134</v>
      </c>
      <c r="L51" s="49">
        <v>231</v>
      </c>
      <c r="M51" s="49"/>
      <c r="N51" s="49"/>
      <c r="O51" s="49"/>
    </row>
    <row r="52" spans="1:15" ht="38.25">
      <c r="A52" s="35">
        <v>48</v>
      </c>
      <c r="B52" s="49" t="s">
        <v>172</v>
      </c>
      <c r="C52" s="50">
        <v>44146</v>
      </c>
      <c r="D52" s="49" t="s">
        <v>173</v>
      </c>
      <c r="E52" s="49" t="s">
        <v>17</v>
      </c>
      <c r="F52" s="49" t="s">
        <v>18</v>
      </c>
      <c r="G52" s="49"/>
      <c r="H52" s="51">
        <v>32768.800000000003</v>
      </c>
      <c r="I52" s="65">
        <v>8139</v>
      </c>
      <c r="J52" s="49" t="s">
        <v>58</v>
      </c>
      <c r="K52" s="49" t="s">
        <v>20</v>
      </c>
      <c r="L52" s="49">
        <v>222</v>
      </c>
      <c r="M52" s="66" t="s">
        <v>174</v>
      </c>
      <c r="N52" s="49"/>
      <c r="O52" s="49"/>
    </row>
    <row r="53" spans="1:15">
      <c r="A53" s="35">
        <v>49</v>
      </c>
      <c r="B53" s="49" t="s">
        <v>175</v>
      </c>
      <c r="C53" s="50">
        <v>44151</v>
      </c>
      <c r="D53" s="49" t="s">
        <v>76</v>
      </c>
      <c r="E53" s="49" t="s">
        <v>82</v>
      </c>
      <c r="F53" s="49" t="s">
        <v>18</v>
      </c>
      <c r="G53" s="49"/>
      <c r="H53" s="51">
        <v>22230</v>
      </c>
      <c r="I53" s="65">
        <v>22230</v>
      </c>
      <c r="J53" s="49" t="s">
        <v>115</v>
      </c>
      <c r="K53" s="49" t="s">
        <v>20</v>
      </c>
      <c r="L53" s="49">
        <v>222</v>
      </c>
      <c r="M53" s="49" t="s">
        <v>176</v>
      </c>
      <c r="N53" s="49"/>
      <c r="O53" s="49"/>
    </row>
    <row r="54" spans="1:15" ht="38.25">
      <c r="A54" s="35">
        <v>50</v>
      </c>
      <c r="B54" s="49" t="s">
        <v>177</v>
      </c>
      <c r="C54" s="50">
        <v>44154</v>
      </c>
      <c r="D54" s="49" t="s">
        <v>178</v>
      </c>
      <c r="E54" s="49" t="s">
        <v>82</v>
      </c>
      <c r="F54" s="49" t="s">
        <v>18</v>
      </c>
      <c r="G54" s="49"/>
      <c r="H54" s="51">
        <v>6848</v>
      </c>
      <c r="I54" s="65">
        <v>6848</v>
      </c>
      <c r="J54" s="49" t="s">
        <v>115</v>
      </c>
      <c r="K54" s="49" t="s">
        <v>20</v>
      </c>
      <c r="L54" s="49">
        <v>222</v>
      </c>
      <c r="M54" s="66" t="s">
        <v>174</v>
      </c>
      <c r="N54" s="49"/>
      <c r="O54" s="49"/>
    </row>
    <row r="55" spans="1:15">
      <c r="A55" s="49">
        <v>51</v>
      </c>
      <c r="B55" s="49" t="s">
        <v>179</v>
      </c>
      <c r="C55" s="50">
        <v>44159</v>
      </c>
      <c r="D55" s="49" t="s">
        <v>180</v>
      </c>
      <c r="E55" s="49" t="s">
        <v>17</v>
      </c>
      <c r="F55" s="49" t="s">
        <v>18</v>
      </c>
      <c r="G55" s="49"/>
      <c r="H55" s="51">
        <v>1700</v>
      </c>
      <c r="I55" s="65">
        <v>1700</v>
      </c>
      <c r="J55" s="49" t="s">
        <v>115</v>
      </c>
      <c r="K55" s="49" t="s">
        <v>20</v>
      </c>
      <c r="L55" s="49">
        <v>121</v>
      </c>
      <c r="M55" s="49" t="s">
        <v>181</v>
      </c>
      <c r="N55" s="49"/>
      <c r="O55" s="49"/>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182</v>
      </c>
      <c r="B1" t="s">
        <v>183</v>
      </c>
      <c r="C1" t="s">
        <v>5</v>
      </c>
      <c r="D1" t="s">
        <v>184</v>
      </c>
      <c r="E1" t="s">
        <v>185</v>
      </c>
      <c r="F1" t="s">
        <v>186</v>
      </c>
      <c r="G1" t="s">
        <v>187</v>
      </c>
      <c r="H1" t="s">
        <v>1101</v>
      </c>
      <c r="I1" t="s">
        <v>188</v>
      </c>
      <c r="J1" t="s">
        <v>189</v>
      </c>
      <c r="K1" t="s">
        <v>190</v>
      </c>
      <c r="L1" t="s">
        <v>191</v>
      </c>
      <c r="M1" t="s">
        <v>192</v>
      </c>
      <c r="N1" t="s">
        <v>193</v>
      </c>
      <c r="O1" t="s">
        <v>194</v>
      </c>
      <c r="P1" t="s">
        <v>195</v>
      </c>
      <c r="Q1" t="s">
        <v>560</v>
      </c>
    </row>
    <row r="2" spans="1:17">
      <c r="A2">
        <v>167</v>
      </c>
      <c r="B2" t="s">
        <v>535</v>
      </c>
      <c r="C2" t="s">
        <v>69</v>
      </c>
      <c r="D2" t="s">
        <v>873</v>
      </c>
      <c r="E2" s="339">
        <v>44047</v>
      </c>
      <c r="F2" t="s">
        <v>262</v>
      </c>
      <c r="G2" t="s">
        <v>275</v>
      </c>
      <c r="H2" t="s">
        <v>363</v>
      </c>
      <c r="I2" t="s">
        <v>263</v>
      </c>
      <c r="J2">
        <v>3575000</v>
      </c>
      <c r="K2">
        <v>0.201398601398</v>
      </c>
      <c r="L2">
        <v>719999.99999785004</v>
      </c>
      <c r="M2" t="s">
        <v>6</v>
      </c>
      <c r="N2" s="339">
        <v>44266</v>
      </c>
      <c r="O2" t="s">
        <v>878</v>
      </c>
      <c r="P2" s="339">
        <v>44284</v>
      </c>
      <c r="Q2" t="s">
        <v>879</v>
      </c>
    </row>
    <row r="3" spans="1:17" ht="90">
      <c r="A3">
        <v>132</v>
      </c>
      <c r="B3" t="s">
        <v>196</v>
      </c>
      <c r="C3" t="s">
        <v>92</v>
      </c>
      <c r="D3" t="s">
        <v>985</v>
      </c>
      <c r="F3" t="s">
        <v>197</v>
      </c>
      <c r="G3" s="340" t="s">
        <v>198</v>
      </c>
      <c r="H3" t="s">
        <v>1102</v>
      </c>
      <c r="I3" t="s">
        <v>199</v>
      </c>
      <c r="J3">
        <v>1</v>
      </c>
      <c r="K3">
        <v>101223.12</v>
      </c>
      <c r="L3">
        <v>101223.12</v>
      </c>
      <c r="M3" t="s">
        <v>6</v>
      </c>
      <c r="N3" s="339">
        <v>44200</v>
      </c>
      <c r="O3" t="s">
        <v>397</v>
      </c>
      <c r="P3" s="339">
        <v>44237</v>
      </c>
      <c r="Q3" t="s">
        <v>877</v>
      </c>
    </row>
    <row r="4" spans="1:17" ht="90">
      <c r="A4">
        <v>277</v>
      </c>
      <c r="B4" t="s">
        <v>196</v>
      </c>
      <c r="C4" t="s">
        <v>92</v>
      </c>
      <c r="D4" t="s">
        <v>985</v>
      </c>
      <c r="F4" s="340" t="s">
        <v>1132</v>
      </c>
      <c r="G4" s="340" t="s">
        <v>198</v>
      </c>
      <c r="H4" t="s">
        <v>1102</v>
      </c>
      <c r="I4" t="s">
        <v>199</v>
      </c>
      <c r="J4">
        <v>1</v>
      </c>
      <c r="K4">
        <v>33741.040000000001</v>
      </c>
      <c r="L4">
        <v>33741.040000000001</v>
      </c>
      <c r="M4" t="s">
        <v>6</v>
      </c>
      <c r="N4" s="339">
        <v>44319</v>
      </c>
      <c r="O4" t="s">
        <v>1095</v>
      </c>
      <c r="P4" s="339">
        <v>44320</v>
      </c>
      <c r="Q4" t="s">
        <v>877</v>
      </c>
    </row>
    <row r="5" spans="1:17">
      <c r="A5">
        <v>78</v>
      </c>
      <c r="B5" t="s">
        <v>537</v>
      </c>
      <c r="C5" t="s">
        <v>69</v>
      </c>
      <c r="D5" t="s">
        <v>1106</v>
      </c>
      <c r="F5" t="s">
        <v>266</v>
      </c>
      <c r="G5" t="s">
        <v>267</v>
      </c>
      <c r="H5" t="s">
        <v>1105</v>
      </c>
      <c r="I5" t="s">
        <v>268</v>
      </c>
      <c r="J5">
        <v>1</v>
      </c>
      <c r="K5">
        <v>10600</v>
      </c>
      <c r="L5">
        <v>10600</v>
      </c>
      <c r="M5" t="s">
        <v>6</v>
      </c>
      <c r="N5" s="339">
        <v>44292</v>
      </c>
      <c r="O5" t="s">
        <v>980</v>
      </c>
      <c r="P5" s="339">
        <v>44298</v>
      </c>
      <c r="Q5" t="s">
        <v>877</v>
      </c>
    </row>
    <row r="6" spans="1:17">
      <c r="A6">
        <v>169</v>
      </c>
      <c r="B6" t="s">
        <v>537</v>
      </c>
      <c r="C6" t="s">
        <v>69</v>
      </c>
      <c r="D6" t="s">
        <v>1106</v>
      </c>
      <c r="F6" t="s">
        <v>266</v>
      </c>
      <c r="G6" t="s">
        <v>267</v>
      </c>
      <c r="H6" t="s">
        <v>1105</v>
      </c>
      <c r="I6" t="s">
        <v>268</v>
      </c>
      <c r="J6">
        <v>2.5</v>
      </c>
      <c r="K6">
        <v>10.6</v>
      </c>
      <c r="L6">
        <v>26.5</v>
      </c>
      <c r="M6" t="s">
        <v>6</v>
      </c>
      <c r="N6" s="339">
        <v>44200</v>
      </c>
      <c r="O6" t="s">
        <v>398</v>
      </c>
      <c r="P6" s="339">
        <v>44231</v>
      </c>
      <c r="Q6" t="s">
        <v>877</v>
      </c>
    </row>
    <row r="7" spans="1:17" ht="75">
      <c r="A7">
        <v>79</v>
      </c>
      <c r="B7" t="s">
        <v>536</v>
      </c>
      <c r="C7" t="s">
        <v>85</v>
      </c>
      <c r="D7" t="s">
        <v>981</v>
      </c>
      <c r="F7" s="340" t="s">
        <v>264</v>
      </c>
      <c r="G7" t="s">
        <v>429</v>
      </c>
      <c r="H7" t="s">
        <v>1104</v>
      </c>
      <c r="I7" s="340" t="s">
        <v>265</v>
      </c>
      <c r="J7">
        <v>1</v>
      </c>
      <c r="K7">
        <v>500</v>
      </c>
      <c r="L7">
        <v>500</v>
      </c>
      <c r="M7" t="s">
        <v>6</v>
      </c>
      <c r="N7" s="339">
        <v>44293</v>
      </c>
      <c r="O7" t="s">
        <v>982</v>
      </c>
      <c r="P7" s="339">
        <v>44298</v>
      </c>
      <c r="Q7" t="s">
        <v>877</v>
      </c>
    </row>
    <row r="8" spans="1:17" ht="75">
      <c r="A8">
        <v>168</v>
      </c>
      <c r="B8" t="s">
        <v>536</v>
      </c>
      <c r="C8" t="s">
        <v>85</v>
      </c>
      <c r="D8" t="s">
        <v>981</v>
      </c>
      <c r="F8" s="340" t="s">
        <v>264</v>
      </c>
      <c r="G8" t="s">
        <v>429</v>
      </c>
      <c r="H8" t="s">
        <v>1102</v>
      </c>
      <c r="I8" s="340" t="s">
        <v>265</v>
      </c>
      <c r="J8">
        <v>2.5</v>
      </c>
      <c r="K8">
        <v>500</v>
      </c>
      <c r="L8">
        <v>1250</v>
      </c>
      <c r="M8" t="s">
        <v>6</v>
      </c>
      <c r="N8" s="339">
        <v>44239</v>
      </c>
      <c r="O8" t="s">
        <v>430</v>
      </c>
      <c r="P8" s="339">
        <v>44243</v>
      </c>
      <c r="Q8" t="s">
        <v>877</v>
      </c>
    </row>
    <row r="9" spans="1:17">
      <c r="A9">
        <v>1</v>
      </c>
      <c r="B9" t="s">
        <v>539</v>
      </c>
      <c r="C9" t="s">
        <v>17</v>
      </c>
      <c r="E9" s="339">
        <v>44217</v>
      </c>
      <c r="F9" t="s">
        <v>315</v>
      </c>
      <c r="G9" t="s">
        <v>316</v>
      </c>
      <c r="H9" t="s">
        <v>1102</v>
      </c>
      <c r="I9" t="s">
        <v>576</v>
      </c>
      <c r="J9">
        <v>420</v>
      </c>
      <c r="K9">
        <v>0</v>
      </c>
      <c r="L9">
        <v>0</v>
      </c>
      <c r="M9" t="s">
        <v>6</v>
      </c>
      <c r="N9" t="s">
        <v>576</v>
      </c>
      <c r="O9" t="s">
        <v>576</v>
      </c>
      <c r="P9" t="s">
        <v>576</v>
      </c>
      <c r="Q9" t="s">
        <v>618</v>
      </c>
    </row>
    <row r="10" spans="1:17">
      <c r="A10">
        <v>2</v>
      </c>
      <c r="B10" t="s">
        <v>539</v>
      </c>
      <c r="C10" t="s">
        <v>17</v>
      </c>
      <c r="E10" s="339">
        <v>44217</v>
      </c>
      <c r="F10" t="s">
        <v>317</v>
      </c>
      <c r="G10" t="s">
        <v>316</v>
      </c>
      <c r="H10" t="s">
        <v>1102</v>
      </c>
      <c r="I10" t="s">
        <v>576</v>
      </c>
      <c r="J10">
        <v>100</v>
      </c>
      <c r="K10">
        <v>0</v>
      </c>
      <c r="L10">
        <v>0</v>
      </c>
      <c r="M10" t="s">
        <v>6</v>
      </c>
      <c r="N10" t="s">
        <v>576</v>
      </c>
      <c r="O10" t="s">
        <v>576</v>
      </c>
      <c r="P10" t="s">
        <v>576</v>
      </c>
      <c r="Q10" t="s">
        <v>618</v>
      </c>
    </row>
    <row r="11" spans="1:17">
      <c r="A11">
        <v>3</v>
      </c>
      <c r="B11" t="s">
        <v>539</v>
      </c>
      <c r="C11" t="s">
        <v>17</v>
      </c>
      <c r="E11" s="339">
        <v>44217</v>
      </c>
      <c r="F11" t="s">
        <v>318</v>
      </c>
      <c r="G11" t="s">
        <v>316</v>
      </c>
      <c r="H11" t="s">
        <v>1102</v>
      </c>
      <c r="I11" t="s">
        <v>576</v>
      </c>
      <c r="J11">
        <v>80</v>
      </c>
      <c r="K11">
        <v>0</v>
      </c>
      <c r="L11">
        <v>0</v>
      </c>
      <c r="M11" t="s">
        <v>6</v>
      </c>
      <c r="N11" t="s">
        <v>576</v>
      </c>
      <c r="O11" t="s">
        <v>576</v>
      </c>
      <c r="P11" t="s">
        <v>576</v>
      </c>
      <c r="Q11" t="s">
        <v>618</v>
      </c>
    </row>
    <row r="12" spans="1:17">
      <c r="A12">
        <v>4</v>
      </c>
      <c r="B12" t="s">
        <v>539</v>
      </c>
      <c r="C12" t="s">
        <v>17</v>
      </c>
      <c r="E12" s="339">
        <v>44217</v>
      </c>
      <c r="F12" t="s">
        <v>319</v>
      </c>
      <c r="G12" t="s">
        <v>316</v>
      </c>
      <c r="H12" t="s">
        <v>1102</v>
      </c>
      <c r="I12" t="s">
        <v>576</v>
      </c>
      <c r="J12">
        <v>60</v>
      </c>
      <c r="K12">
        <v>0</v>
      </c>
      <c r="L12">
        <v>0</v>
      </c>
      <c r="M12" t="s">
        <v>6</v>
      </c>
      <c r="N12" t="s">
        <v>576</v>
      </c>
      <c r="O12" t="s">
        <v>576</v>
      </c>
      <c r="P12" t="s">
        <v>576</v>
      </c>
      <c r="Q12" t="s">
        <v>618</v>
      </c>
    </row>
    <row r="13" spans="1:17">
      <c r="A13">
        <v>5</v>
      </c>
      <c r="B13" t="s">
        <v>539</v>
      </c>
      <c r="C13" t="s">
        <v>17</v>
      </c>
      <c r="E13" s="339">
        <v>44217</v>
      </c>
      <c r="F13" t="s">
        <v>320</v>
      </c>
      <c r="G13" t="s">
        <v>316</v>
      </c>
      <c r="H13" t="s">
        <v>1102</v>
      </c>
      <c r="I13" t="s">
        <v>576</v>
      </c>
      <c r="J13">
        <v>10</v>
      </c>
      <c r="K13">
        <v>0</v>
      </c>
      <c r="L13">
        <v>0</v>
      </c>
      <c r="M13" t="s">
        <v>6</v>
      </c>
      <c r="N13" t="s">
        <v>576</v>
      </c>
      <c r="O13" t="s">
        <v>576</v>
      </c>
      <c r="P13" t="s">
        <v>576</v>
      </c>
      <c r="Q13" t="s">
        <v>618</v>
      </c>
    </row>
    <row r="14" spans="1:17">
      <c r="A14">
        <v>6</v>
      </c>
      <c r="B14" t="s">
        <v>539</v>
      </c>
      <c r="C14" t="s">
        <v>17</v>
      </c>
      <c r="E14" s="339">
        <v>44217</v>
      </c>
      <c r="F14" t="s">
        <v>321</v>
      </c>
      <c r="G14" t="s">
        <v>316</v>
      </c>
      <c r="H14" t="s">
        <v>1102</v>
      </c>
      <c r="I14" t="s">
        <v>576</v>
      </c>
      <c r="J14">
        <v>100</v>
      </c>
      <c r="K14">
        <v>0</v>
      </c>
      <c r="L14">
        <v>0</v>
      </c>
      <c r="M14" t="s">
        <v>6</v>
      </c>
      <c r="N14" t="s">
        <v>576</v>
      </c>
      <c r="O14" t="s">
        <v>576</v>
      </c>
      <c r="P14" t="s">
        <v>576</v>
      </c>
      <c r="Q14" t="s">
        <v>618</v>
      </c>
    </row>
    <row r="15" spans="1:17">
      <c r="A15">
        <v>7</v>
      </c>
      <c r="B15" t="s">
        <v>539</v>
      </c>
      <c r="C15" t="s">
        <v>17</v>
      </c>
      <c r="E15" s="339">
        <v>44217</v>
      </c>
      <c r="F15" t="s">
        <v>322</v>
      </c>
      <c r="G15" t="s">
        <v>316</v>
      </c>
      <c r="H15" t="s">
        <v>1102</v>
      </c>
      <c r="I15" t="s">
        <v>576</v>
      </c>
      <c r="J15">
        <v>20</v>
      </c>
      <c r="K15">
        <v>0</v>
      </c>
      <c r="L15">
        <v>0</v>
      </c>
      <c r="M15" t="s">
        <v>6</v>
      </c>
      <c r="N15" t="s">
        <v>576</v>
      </c>
      <c r="O15" t="s">
        <v>576</v>
      </c>
      <c r="P15" t="s">
        <v>576</v>
      </c>
      <c r="Q15" t="s">
        <v>618</v>
      </c>
    </row>
    <row r="16" spans="1:17">
      <c r="A16">
        <v>188</v>
      </c>
      <c r="B16" t="s">
        <v>538</v>
      </c>
      <c r="C16" t="s">
        <v>69</v>
      </c>
      <c r="D16" t="s">
        <v>991</v>
      </c>
      <c r="E16" s="339">
        <v>44224</v>
      </c>
      <c r="F16" t="s">
        <v>1109</v>
      </c>
      <c r="G16" t="s">
        <v>267</v>
      </c>
      <c r="H16" t="s">
        <v>1105</v>
      </c>
      <c r="I16" t="s">
        <v>208</v>
      </c>
      <c r="J16">
        <v>1</v>
      </c>
      <c r="K16">
        <v>8000</v>
      </c>
      <c r="L16">
        <v>8000</v>
      </c>
      <c r="M16" t="s">
        <v>6</v>
      </c>
      <c r="N16" s="339">
        <v>44284</v>
      </c>
      <c r="O16" t="s">
        <v>894</v>
      </c>
      <c r="P16" s="339">
        <v>44291</v>
      </c>
      <c r="Q16" t="s">
        <v>892</v>
      </c>
    </row>
    <row r="17" spans="1:13">
      <c r="A17">
        <v>27</v>
      </c>
      <c r="B17" t="s">
        <v>543</v>
      </c>
      <c r="C17" t="s">
        <v>69</v>
      </c>
      <c r="D17" t="s">
        <v>974</v>
      </c>
      <c r="F17" t="s">
        <v>431</v>
      </c>
      <c r="G17" t="s">
        <v>432</v>
      </c>
      <c r="H17" t="s">
        <v>1102</v>
      </c>
      <c r="I17" t="s">
        <v>203</v>
      </c>
      <c r="L17">
        <v>0</v>
      </c>
      <c r="M17" t="s">
        <v>6</v>
      </c>
    </row>
    <row r="18" spans="1:13">
      <c r="A18">
        <v>9</v>
      </c>
      <c r="B18" t="s">
        <v>541</v>
      </c>
      <c r="C18" t="s">
        <v>69</v>
      </c>
      <c r="F18" t="s">
        <v>423</v>
      </c>
      <c r="G18" t="s">
        <v>409</v>
      </c>
      <c r="H18" t="s">
        <v>383</v>
      </c>
      <c r="J18">
        <v>1</v>
      </c>
      <c r="L18">
        <v>0</v>
      </c>
      <c r="M18" t="s">
        <v>410</v>
      </c>
    </row>
    <row r="19" spans="1:13" ht="75">
      <c r="A19">
        <v>10</v>
      </c>
      <c r="B19" t="s">
        <v>541</v>
      </c>
      <c r="C19" t="s">
        <v>69</v>
      </c>
      <c r="F19" s="340" t="s">
        <v>422</v>
      </c>
      <c r="G19" t="s">
        <v>409</v>
      </c>
      <c r="H19" t="s">
        <v>383</v>
      </c>
      <c r="J19" t="s">
        <v>418</v>
      </c>
      <c r="L19">
        <v>0</v>
      </c>
      <c r="M19" t="s">
        <v>410</v>
      </c>
    </row>
    <row r="20" spans="1:13" ht="75">
      <c r="A20">
        <v>11</v>
      </c>
      <c r="B20" t="s">
        <v>541</v>
      </c>
      <c r="C20" t="s">
        <v>69</v>
      </c>
      <c r="F20" s="340" t="s">
        <v>421</v>
      </c>
      <c r="G20" t="s">
        <v>409</v>
      </c>
      <c r="H20" t="s">
        <v>383</v>
      </c>
      <c r="J20">
        <v>1</v>
      </c>
      <c r="L20">
        <v>0</v>
      </c>
      <c r="M20" t="s">
        <v>410</v>
      </c>
    </row>
    <row r="21" spans="1:13" ht="75">
      <c r="A21">
        <v>12</v>
      </c>
      <c r="B21" t="s">
        <v>541</v>
      </c>
      <c r="C21" t="s">
        <v>69</v>
      </c>
      <c r="F21" s="340" t="s">
        <v>420</v>
      </c>
      <c r="G21" t="s">
        <v>409</v>
      </c>
      <c r="H21" t="s">
        <v>383</v>
      </c>
      <c r="J21">
        <v>1</v>
      </c>
      <c r="L21">
        <v>0</v>
      </c>
      <c r="M21" t="s">
        <v>410</v>
      </c>
    </row>
    <row r="22" spans="1:13">
      <c r="A22">
        <v>13</v>
      </c>
      <c r="B22" t="s">
        <v>541</v>
      </c>
      <c r="C22" t="s">
        <v>69</v>
      </c>
      <c r="F22" t="s">
        <v>419</v>
      </c>
      <c r="G22" t="s">
        <v>409</v>
      </c>
      <c r="H22" t="s">
        <v>383</v>
      </c>
      <c r="J22">
        <v>1</v>
      </c>
      <c r="L22">
        <v>0</v>
      </c>
      <c r="M22" t="s">
        <v>410</v>
      </c>
    </row>
    <row r="23" spans="1:13">
      <c r="A23">
        <v>14</v>
      </c>
      <c r="B23" t="s">
        <v>541</v>
      </c>
      <c r="C23" t="s">
        <v>69</v>
      </c>
      <c r="F23" t="s">
        <v>411</v>
      </c>
      <c r="G23" t="s">
        <v>409</v>
      </c>
      <c r="H23" t="s">
        <v>383</v>
      </c>
      <c r="J23">
        <v>30</v>
      </c>
      <c r="L23">
        <v>0</v>
      </c>
      <c r="M23" t="s">
        <v>410</v>
      </c>
    </row>
    <row r="24" spans="1:13">
      <c r="A24">
        <v>15</v>
      </c>
      <c r="B24" t="s">
        <v>541</v>
      </c>
      <c r="C24" t="s">
        <v>69</v>
      </c>
      <c r="F24" t="s">
        <v>412</v>
      </c>
      <c r="G24" t="s">
        <v>409</v>
      </c>
      <c r="H24" t="s">
        <v>383</v>
      </c>
      <c r="J24">
        <v>6</v>
      </c>
      <c r="L24">
        <v>0</v>
      </c>
      <c r="M24" t="s">
        <v>410</v>
      </c>
    </row>
    <row r="25" spans="1:13">
      <c r="A25">
        <v>16</v>
      </c>
      <c r="B25" t="s">
        <v>541</v>
      </c>
      <c r="C25" t="s">
        <v>69</v>
      </c>
      <c r="F25" t="s">
        <v>413</v>
      </c>
      <c r="G25" t="s">
        <v>409</v>
      </c>
      <c r="H25" t="s">
        <v>383</v>
      </c>
      <c r="J25">
        <v>60</v>
      </c>
      <c r="L25">
        <v>0</v>
      </c>
      <c r="M25" t="s">
        <v>410</v>
      </c>
    </row>
    <row r="26" spans="1:13">
      <c r="A26">
        <v>17</v>
      </c>
      <c r="B26" t="s">
        <v>541</v>
      </c>
      <c r="C26" t="s">
        <v>69</v>
      </c>
      <c r="F26" t="s">
        <v>414</v>
      </c>
      <c r="G26" t="s">
        <v>409</v>
      </c>
      <c r="H26" t="s">
        <v>383</v>
      </c>
      <c r="J26">
        <v>84</v>
      </c>
      <c r="L26">
        <v>0</v>
      </c>
      <c r="M26" t="s">
        <v>410</v>
      </c>
    </row>
    <row r="27" spans="1:13">
      <c r="A27">
        <v>18</v>
      </c>
      <c r="B27" t="s">
        <v>541</v>
      </c>
      <c r="C27" t="s">
        <v>69</v>
      </c>
      <c r="F27" t="s">
        <v>415</v>
      </c>
      <c r="G27" t="s">
        <v>409</v>
      </c>
      <c r="H27" t="s">
        <v>383</v>
      </c>
      <c r="J27">
        <v>84</v>
      </c>
      <c r="L27">
        <v>0</v>
      </c>
      <c r="M27" t="s">
        <v>410</v>
      </c>
    </row>
    <row r="28" spans="1:13" ht="90">
      <c r="A28">
        <v>19</v>
      </c>
      <c r="B28" t="s">
        <v>541</v>
      </c>
      <c r="C28" t="s">
        <v>69</v>
      </c>
      <c r="F28" s="340" t="s">
        <v>416</v>
      </c>
      <c r="G28" t="s">
        <v>409</v>
      </c>
      <c r="H28" t="s">
        <v>383</v>
      </c>
      <c r="J28">
        <v>2</v>
      </c>
      <c r="L28">
        <v>0</v>
      </c>
      <c r="M28" t="s">
        <v>410</v>
      </c>
    </row>
    <row r="29" spans="1:13">
      <c r="A29">
        <v>20</v>
      </c>
      <c r="B29" t="s">
        <v>541</v>
      </c>
      <c r="C29" t="s">
        <v>69</v>
      </c>
      <c r="F29" t="s">
        <v>417</v>
      </c>
      <c r="G29" t="s">
        <v>409</v>
      </c>
      <c r="H29" t="s">
        <v>383</v>
      </c>
      <c r="J29">
        <v>1</v>
      </c>
      <c r="L29">
        <v>0</v>
      </c>
      <c r="M29" t="s">
        <v>410</v>
      </c>
    </row>
    <row r="30" spans="1:13">
      <c r="A30">
        <v>8</v>
      </c>
      <c r="B30" t="s">
        <v>540</v>
      </c>
      <c r="C30" t="s">
        <v>69</v>
      </c>
      <c r="F30" t="s">
        <v>440</v>
      </c>
      <c r="G30" t="s">
        <v>385</v>
      </c>
      <c r="H30" t="s">
        <v>1102</v>
      </c>
      <c r="L30">
        <v>0</v>
      </c>
      <c r="M30" t="s">
        <v>6</v>
      </c>
    </row>
    <row r="31" spans="1:13">
      <c r="A31">
        <v>21</v>
      </c>
      <c r="B31" t="s">
        <v>542</v>
      </c>
      <c r="C31" t="s">
        <v>69</v>
      </c>
      <c r="F31" t="s">
        <v>1103</v>
      </c>
      <c r="G31" t="s">
        <v>785</v>
      </c>
      <c r="H31" t="s">
        <v>383</v>
      </c>
      <c r="J31">
        <v>2</v>
      </c>
      <c r="L31">
        <v>0</v>
      </c>
      <c r="M31" t="s">
        <v>410</v>
      </c>
    </row>
    <row r="32" spans="1:13">
      <c r="A32">
        <v>22</v>
      </c>
      <c r="B32" t="s">
        <v>542</v>
      </c>
      <c r="C32" t="s">
        <v>69</v>
      </c>
      <c r="F32" t="s">
        <v>424</v>
      </c>
      <c r="G32" t="s">
        <v>785</v>
      </c>
      <c r="H32" t="s">
        <v>383</v>
      </c>
      <c r="J32">
        <v>310</v>
      </c>
      <c r="L32">
        <v>0</v>
      </c>
      <c r="M32" t="s">
        <v>410</v>
      </c>
    </row>
    <row r="33" spans="1:17">
      <c r="A33">
        <v>23</v>
      </c>
      <c r="B33" t="s">
        <v>542</v>
      </c>
      <c r="C33" t="s">
        <v>69</v>
      </c>
      <c r="F33" t="s">
        <v>425</v>
      </c>
      <c r="G33" t="s">
        <v>785</v>
      </c>
      <c r="H33" t="s">
        <v>383</v>
      </c>
      <c r="J33">
        <v>890</v>
      </c>
      <c r="L33">
        <v>0</v>
      </c>
      <c r="M33" t="s">
        <v>410</v>
      </c>
    </row>
    <row r="34" spans="1:17">
      <c r="A34">
        <v>24</v>
      </c>
      <c r="B34" t="s">
        <v>542</v>
      </c>
      <c r="C34" t="s">
        <v>69</v>
      </c>
      <c r="F34" t="s">
        <v>426</v>
      </c>
      <c r="G34" t="s">
        <v>785</v>
      </c>
      <c r="H34" t="s">
        <v>383</v>
      </c>
      <c r="J34">
        <v>270</v>
      </c>
      <c r="L34">
        <v>0</v>
      </c>
      <c r="M34" t="s">
        <v>410</v>
      </c>
    </row>
    <row r="35" spans="1:17">
      <c r="A35">
        <v>25</v>
      </c>
      <c r="B35" t="s">
        <v>542</v>
      </c>
      <c r="C35" t="s">
        <v>69</v>
      </c>
      <c r="F35" t="s">
        <v>428</v>
      </c>
      <c r="G35" t="s">
        <v>785</v>
      </c>
      <c r="H35" t="s">
        <v>383</v>
      </c>
      <c r="J35">
        <v>31000</v>
      </c>
      <c r="L35">
        <v>0</v>
      </c>
      <c r="M35" t="s">
        <v>410</v>
      </c>
    </row>
    <row r="36" spans="1:17" ht="120">
      <c r="A36">
        <v>26</v>
      </c>
      <c r="B36" t="s">
        <v>542</v>
      </c>
      <c r="C36" t="s">
        <v>69</v>
      </c>
      <c r="F36" s="340" t="s">
        <v>427</v>
      </c>
      <c r="G36" t="s">
        <v>785</v>
      </c>
      <c r="H36" t="s">
        <v>383</v>
      </c>
      <c r="J36">
        <v>8400</v>
      </c>
      <c r="L36">
        <v>0</v>
      </c>
      <c r="M36" t="s">
        <v>410</v>
      </c>
    </row>
    <row r="37" spans="1:17">
      <c r="A37">
        <v>147</v>
      </c>
      <c r="B37" t="s">
        <v>227</v>
      </c>
      <c r="C37" t="s">
        <v>92</v>
      </c>
      <c r="D37" t="s">
        <v>986</v>
      </c>
      <c r="F37" t="s">
        <v>1107</v>
      </c>
      <c r="G37" t="s">
        <v>228</v>
      </c>
      <c r="H37" t="s">
        <v>363</v>
      </c>
      <c r="I37" t="s">
        <v>229</v>
      </c>
      <c r="J37">
        <v>3</v>
      </c>
      <c r="K37">
        <v>1050.1199999999999</v>
      </c>
      <c r="L37">
        <v>3150.3599999999997</v>
      </c>
      <c r="M37" t="s">
        <v>6</v>
      </c>
      <c r="N37" s="339">
        <v>44200</v>
      </c>
      <c r="O37" t="s">
        <v>392</v>
      </c>
      <c r="P37" s="339">
        <v>44229</v>
      </c>
      <c r="Q37" t="s">
        <v>877</v>
      </c>
    </row>
    <row r="38" spans="1:17" ht="409.5">
      <c r="A38">
        <v>240</v>
      </c>
      <c r="B38" t="s">
        <v>227</v>
      </c>
      <c r="C38" t="s">
        <v>92</v>
      </c>
      <c r="D38" t="s">
        <v>986</v>
      </c>
      <c r="E38" s="340" t="s">
        <v>251</v>
      </c>
      <c r="F38" s="340" t="s">
        <v>1133</v>
      </c>
      <c r="G38" t="s">
        <v>1043</v>
      </c>
      <c r="H38" t="s">
        <v>363</v>
      </c>
      <c r="I38" t="s">
        <v>272</v>
      </c>
      <c r="J38">
        <v>1</v>
      </c>
      <c r="K38">
        <v>1050.1199999999999</v>
      </c>
      <c r="L38">
        <v>1050.1199999999999</v>
      </c>
      <c r="M38" t="s">
        <v>6</v>
      </c>
      <c r="N38" s="339">
        <v>44298</v>
      </c>
      <c r="O38" t="s">
        <v>1044</v>
      </c>
      <c r="P38" s="339">
        <v>44309</v>
      </c>
      <c r="Q38" t="s">
        <v>877</v>
      </c>
    </row>
    <row r="39" spans="1:17" ht="195">
      <c r="A39">
        <v>180</v>
      </c>
      <c r="B39" s="340" t="s">
        <v>293</v>
      </c>
      <c r="C39" t="s">
        <v>989</v>
      </c>
      <c r="D39" t="s">
        <v>990</v>
      </c>
      <c r="F39" s="340" t="s">
        <v>294</v>
      </c>
      <c r="G39" t="s">
        <v>295</v>
      </c>
      <c r="H39" t="s">
        <v>363</v>
      </c>
      <c r="I39" t="s">
        <v>296</v>
      </c>
      <c r="J39" t="s">
        <v>297</v>
      </c>
      <c r="K39" t="s">
        <v>298</v>
      </c>
      <c r="L39">
        <v>7248.4632000000001</v>
      </c>
      <c r="M39" t="s">
        <v>6</v>
      </c>
      <c r="N39" s="339">
        <v>44200</v>
      </c>
      <c r="O39" t="s">
        <v>405</v>
      </c>
      <c r="P39" s="339">
        <v>44231</v>
      </c>
      <c r="Q39" t="s">
        <v>877</v>
      </c>
    </row>
    <row r="40" spans="1:17" ht="195">
      <c r="A40">
        <v>181</v>
      </c>
      <c r="B40" s="340" t="s">
        <v>293</v>
      </c>
      <c r="C40" t="s">
        <v>989</v>
      </c>
      <c r="D40" t="s">
        <v>990</v>
      </c>
      <c r="F40" s="340" t="s">
        <v>299</v>
      </c>
      <c r="G40" t="s">
        <v>295</v>
      </c>
      <c r="H40" t="s">
        <v>363</v>
      </c>
      <c r="I40" t="s">
        <v>296</v>
      </c>
      <c r="J40">
        <v>6</v>
      </c>
      <c r="K40">
        <v>559.29610000000002</v>
      </c>
      <c r="L40">
        <v>3355.7766000000001</v>
      </c>
      <c r="M40" t="s">
        <v>6</v>
      </c>
      <c r="N40" s="339">
        <v>44200</v>
      </c>
      <c r="O40" t="s">
        <v>405</v>
      </c>
      <c r="P40" s="339">
        <v>44231</v>
      </c>
      <c r="Q40" t="s">
        <v>877</v>
      </c>
    </row>
    <row r="41" spans="1:17" ht="180">
      <c r="A41">
        <v>182</v>
      </c>
      <c r="B41" s="340" t="s">
        <v>293</v>
      </c>
      <c r="C41" t="s">
        <v>989</v>
      </c>
      <c r="D41" t="s">
        <v>990</v>
      </c>
      <c r="F41" s="340" t="s">
        <v>300</v>
      </c>
      <c r="G41" t="s">
        <v>295</v>
      </c>
      <c r="H41" t="s">
        <v>363</v>
      </c>
      <c r="I41" t="s">
        <v>296</v>
      </c>
      <c r="J41">
        <v>18</v>
      </c>
      <c r="K41">
        <v>324.39109999999999</v>
      </c>
      <c r="L41">
        <v>5839.0397999999996</v>
      </c>
      <c r="M41" t="s">
        <v>6</v>
      </c>
      <c r="N41" s="339">
        <v>44200</v>
      </c>
      <c r="O41" t="s">
        <v>405</v>
      </c>
      <c r="P41" s="339">
        <v>44231</v>
      </c>
      <c r="Q41" t="s">
        <v>877</v>
      </c>
    </row>
    <row r="42" spans="1:17" ht="150">
      <c r="A42">
        <v>183</v>
      </c>
      <c r="B42" s="340" t="s">
        <v>293</v>
      </c>
      <c r="C42" t="s">
        <v>989</v>
      </c>
      <c r="D42" t="s">
        <v>990</v>
      </c>
      <c r="F42" s="340" t="s">
        <v>301</v>
      </c>
      <c r="G42" t="s">
        <v>295</v>
      </c>
      <c r="H42" t="s">
        <v>363</v>
      </c>
      <c r="I42" t="s">
        <v>296</v>
      </c>
      <c r="J42">
        <v>6</v>
      </c>
      <c r="K42">
        <v>813.52</v>
      </c>
      <c r="L42">
        <v>4881.12</v>
      </c>
      <c r="M42" t="s">
        <v>6</v>
      </c>
      <c r="N42" s="339">
        <v>44200</v>
      </c>
      <c r="O42" t="s">
        <v>405</v>
      </c>
      <c r="P42" s="339">
        <v>44231</v>
      </c>
      <c r="Q42" t="s">
        <v>877</v>
      </c>
    </row>
    <row r="43" spans="1:17" ht="45">
      <c r="A43">
        <v>184</v>
      </c>
      <c r="B43" s="340" t="s">
        <v>293</v>
      </c>
      <c r="C43" t="s">
        <v>989</v>
      </c>
      <c r="D43" t="s">
        <v>990</v>
      </c>
      <c r="F43" t="s">
        <v>302</v>
      </c>
      <c r="G43" t="s">
        <v>295</v>
      </c>
      <c r="H43" t="s">
        <v>363</v>
      </c>
      <c r="I43" t="s">
        <v>296</v>
      </c>
      <c r="J43" s="340" t="s">
        <v>303</v>
      </c>
      <c r="K43">
        <v>85.419600000000003</v>
      </c>
      <c r="L43">
        <v>9353.4699999999993</v>
      </c>
      <c r="M43" t="s">
        <v>6</v>
      </c>
      <c r="N43" s="339">
        <v>44200</v>
      </c>
      <c r="O43" t="s">
        <v>405</v>
      </c>
      <c r="P43" s="339">
        <v>44231</v>
      </c>
      <c r="Q43" t="s">
        <v>877</v>
      </c>
    </row>
    <row r="44" spans="1:17" ht="60">
      <c r="A44">
        <v>251</v>
      </c>
      <c r="B44" s="340" t="s">
        <v>293</v>
      </c>
      <c r="C44" t="s">
        <v>989</v>
      </c>
      <c r="D44" t="s">
        <v>990</v>
      </c>
      <c r="F44" s="340" t="s">
        <v>1134</v>
      </c>
      <c r="G44" t="s">
        <v>295</v>
      </c>
      <c r="H44" t="s">
        <v>363</v>
      </c>
      <c r="I44" t="s">
        <v>296</v>
      </c>
      <c r="J44">
        <v>1</v>
      </c>
      <c r="K44">
        <v>10225.950000000001</v>
      </c>
      <c r="L44">
        <v>10225.950000000001</v>
      </c>
      <c r="M44" t="s">
        <v>6</v>
      </c>
      <c r="N44" s="339">
        <v>44305</v>
      </c>
      <c r="O44" t="s">
        <v>1058</v>
      </c>
      <c r="P44" s="339">
        <v>44314</v>
      </c>
      <c r="Q44" t="s">
        <v>877</v>
      </c>
    </row>
    <row r="45" spans="1:17">
      <c r="A45">
        <v>68</v>
      </c>
      <c r="B45" t="s">
        <v>929</v>
      </c>
      <c r="C45" t="s">
        <v>930</v>
      </c>
      <c r="D45" t="s">
        <v>931</v>
      </c>
      <c r="F45" t="s">
        <v>932</v>
      </c>
      <c r="G45" t="s">
        <v>933</v>
      </c>
      <c r="H45" t="s">
        <v>1102</v>
      </c>
      <c r="I45" t="s">
        <v>934</v>
      </c>
      <c r="J45">
        <v>1</v>
      </c>
      <c r="K45">
        <v>16320.11</v>
      </c>
      <c r="L45">
        <v>16320.11</v>
      </c>
      <c r="M45" t="s">
        <v>6</v>
      </c>
      <c r="N45" s="339">
        <v>44284</v>
      </c>
      <c r="O45" t="s">
        <v>935</v>
      </c>
      <c r="P45" s="339">
        <v>44293</v>
      </c>
      <c r="Q45" t="s">
        <v>892</v>
      </c>
    </row>
    <row r="46" spans="1:17" ht="90">
      <c r="A46">
        <v>28</v>
      </c>
      <c r="B46" t="s">
        <v>544</v>
      </c>
      <c r="C46" t="s">
        <v>69</v>
      </c>
      <c r="F46" s="340" t="s">
        <v>434</v>
      </c>
      <c r="H46" t="s">
        <v>1104</v>
      </c>
      <c r="J46">
        <v>180</v>
      </c>
      <c r="L46">
        <v>0</v>
      </c>
      <c r="M46" t="s">
        <v>6</v>
      </c>
    </row>
    <row r="47" spans="1:17">
      <c r="A47">
        <v>29</v>
      </c>
      <c r="B47" t="s">
        <v>544</v>
      </c>
      <c r="C47" t="s">
        <v>69</v>
      </c>
      <c r="F47" t="s">
        <v>435</v>
      </c>
      <c r="H47" t="s">
        <v>1104</v>
      </c>
      <c r="J47">
        <v>180</v>
      </c>
      <c r="L47">
        <v>0</v>
      </c>
      <c r="M47" t="s">
        <v>6</v>
      </c>
    </row>
    <row r="48" spans="1:17" ht="105">
      <c r="A48">
        <v>30</v>
      </c>
      <c r="B48" t="s">
        <v>544</v>
      </c>
      <c r="C48" t="s">
        <v>69</v>
      </c>
      <c r="F48" s="340" t="s">
        <v>433</v>
      </c>
      <c r="H48" t="s">
        <v>1104</v>
      </c>
      <c r="J48">
        <v>50</v>
      </c>
      <c r="L48">
        <v>0</v>
      </c>
      <c r="M48" t="s">
        <v>6</v>
      </c>
    </row>
    <row r="49" spans="1:17" ht="105">
      <c r="A49">
        <v>31</v>
      </c>
      <c r="B49" t="s">
        <v>544</v>
      </c>
      <c r="C49" t="s">
        <v>69</v>
      </c>
      <c r="F49" s="340" t="s">
        <v>436</v>
      </c>
      <c r="H49" t="s">
        <v>1104</v>
      </c>
      <c r="J49">
        <v>50</v>
      </c>
      <c r="L49">
        <v>0</v>
      </c>
      <c r="M49" t="s">
        <v>6</v>
      </c>
    </row>
    <row r="50" spans="1:17" ht="75">
      <c r="A50">
        <v>32</v>
      </c>
      <c r="B50" t="s">
        <v>544</v>
      </c>
      <c r="C50" t="s">
        <v>69</v>
      </c>
      <c r="F50" s="340" t="s">
        <v>437</v>
      </c>
      <c r="H50" t="s">
        <v>1104</v>
      </c>
      <c r="J50">
        <v>60</v>
      </c>
      <c r="L50">
        <v>0</v>
      </c>
      <c r="M50" t="s">
        <v>6</v>
      </c>
    </row>
    <row r="51" spans="1:17" ht="120">
      <c r="A51">
        <v>33</v>
      </c>
      <c r="B51" t="s">
        <v>544</v>
      </c>
      <c r="C51" t="s">
        <v>69</v>
      </c>
      <c r="F51" s="340" t="s">
        <v>438</v>
      </c>
      <c r="H51" t="s">
        <v>1104</v>
      </c>
      <c r="J51">
        <v>60</v>
      </c>
      <c r="L51">
        <v>0</v>
      </c>
      <c r="M51" t="s">
        <v>6</v>
      </c>
    </row>
    <row r="52" spans="1:17">
      <c r="A52">
        <v>34</v>
      </c>
      <c r="B52" t="s">
        <v>545</v>
      </c>
      <c r="C52" t="s">
        <v>17</v>
      </c>
      <c r="F52" t="s">
        <v>439</v>
      </c>
      <c r="H52" t="s">
        <v>1105</v>
      </c>
      <c r="J52">
        <v>1</v>
      </c>
      <c r="L52">
        <v>0</v>
      </c>
      <c r="M52" t="s">
        <v>410</v>
      </c>
    </row>
    <row r="53" spans="1:17">
      <c r="A53">
        <v>35</v>
      </c>
      <c r="B53" t="s">
        <v>546</v>
      </c>
      <c r="C53" t="s">
        <v>82</v>
      </c>
      <c r="D53" t="s">
        <v>455</v>
      </c>
      <c r="F53" t="s">
        <v>453</v>
      </c>
      <c r="G53" t="s">
        <v>451</v>
      </c>
      <c r="H53" t="s">
        <v>383</v>
      </c>
      <c r="I53" t="s">
        <v>454</v>
      </c>
      <c r="J53">
        <v>4400</v>
      </c>
      <c r="K53">
        <v>0.3</v>
      </c>
      <c r="L53">
        <v>1320</v>
      </c>
      <c r="M53" t="s">
        <v>410</v>
      </c>
      <c r="N53" s="339">
        <v>44299</v>
      </c>
      <c r="O53" t="s">
        <v>1009</v>
      </c>
      <c r="P53" s="339">
        <v>44302</v>
      </c>
      <c r="Q53" t="s">
        <v>1004</v>
      </c>
    </row>
    <row r="54" spans="1:17">
      <c r="A54">
        <v>36</v>
      </c>
      <c r="B54" t="s">
        <v>546</v>
      </c>
      <c r="C54" t="s">
        <v>82</v>
      </c>
      <c r="D54" t="s">
        <v>456</v>
      </c>
      <c r="F54" t="s">
        <v>452</v>
      </c>
      <c r="G54" t="s">
        <v>451</v>
      </c>
      <c r="H54" t="s">
        <v>383</v>
      </c>
      <c r="I54" t="s">
        <v>457</v>
      </c>
      <c r="J54">
        <v>360</v>
      </c>
      <c r="K54">
        <v>1.4</v>
      </c>
      <c r="L54">
        <v>503.99999999999994</v>
      </c>
      <c r="M54" t="s">
        <v>410</v>
      </c>
      <c r="N54" s="339">
        <v>44299</v>
      </c>
      <c r="O54" t="s">
        <v>1005</v>
      </c>
      <c r="P54" s="339">
        <v>44302</v>
      </c>
      <c r="Q54" t="s">
        <v>1004</v>
      </c>
    </row>
    <row r="55" spans="1:17">
      <c r="A55">
        <v>37</v>
      </c>
      <c r="B55" t="s">
        <v>546</v>
      </c>
      <c r="C55" t="s">
        <v>82</v>
      </c>
      <c r="D55" t="s">
        <v>459</v>
      </c>
      <c r="F55" t="s">
        <v>458</v>
      </c>
      <c r="G55" t="s">
        <v>451</v>
      </c>
      <c r="H55" t="s">
        <v>383</v>
      </c>
      <c r="I55" t="s">
        <v>460</v>
      </c>
      <c r="J55">
        <v>7800</v>
      </c>
      <c r="K55">
        <v>0.2</v>
      </c>
      <c r="L55">
        <v>1560</v>
      </c>
      <c r="M55" t="s">
        <v>410</v>
      </c>
      <c r="N55" s="339">
        <v>44299</v>
      </c>
      <c r="O55" t="s">
        <v>1013</v>
      </c>
      <c r="P55" s="339">
        <v>44302</v>
      </c>
      <c r="Q55" t="s">
        <v>1004</v>
      </c>
    </row>
    <row r="56" spans="1:17">
      <c r="A56">
        <v>38</v>
      </c>
      <c r="B56" t="s">
        <v>546</v>
      </c>
      <c r="C56" t="s">
        <v>82</v>
      </c>
      <c r="D56" t="s">
        <v>462</v>
      </c>
      <c r="F56" t="s">
        <v>461</v>
      </c>
      <c r="G56" t="s">
        <v>451</v>
      </c>
      <c r="H56" t="s">
        <v>383</v>
      </c>
      <c r="I56" t="s">
        <v>463</v>
      </c>
      <c r="J56">
        <v>100</v>
      </c>
      <c r="K56">
        <v>5.68</v>
      </c>
      <c r="L56">
        <v>568</v>
      </c>
      <c r="M56" t="s">
        <v>410</v>
      </c>
      <c r="N56" s="339">
        <v>44299</v>
      </c>
      <c r="O56" t="s">
        <v>1014</v>
      </c>
      <c r="P56" s="339">
        <v>44302</v>
      </c>
      <c r="Q56" t="s">
        <v>1004</v>
      </c>
    </row>
    <row r="57" spans="1:17">
      <c r="A57">
        <v>39</v>
      </c>
      <c r="B57" t="s">
        <v>546</v>
      </c>
      <c r="C57" t="s">
        <v>82</v>
      </c>
      <c r="D57" t="s">
        <v>466</v>
      </c>
      <c r="F57" t="s">
        <v>464</v>
      </c>
      <c r="G57" t="s">
        <v>451</v>
      </c>
      <c r="H57" t="s">
        <v>383</v>
      </c>
      <c r="I57" t="s">
        <v>465</v>
      </c>
      <c r="J57">
        <v>700</v>
      </c>
      <c r="K57">
        <v>7.71</v>
      </c>
      <c r="L57">
        <v>5397</v>
      </c>
      <c r="M57" t="s">
        <v>410</v>
      </c>
      <c r="N57" s="339">
        <v>44299</v>
      </c>
      <c r="O57" t="s">
        <v>1012</v>
      </c>
      <c r="P57" s="339">
        <v>44302</v>
      </c>
      <c r="Q57" t="s">
        <v>1004</v>
      </c>
    </row>
    <row r="58" spans="1:17">
      <c r="A58">
        <v>40</v>
      </c>
      <c r="B58" t="s">
        <v>546</v>
      </c>
      <c r="C58" t="s">
        <v>82</v>
      </c>
      <c r="D58" t="s">
        <v>469</v>
      </c>
      <c r="F58" t="s">
        <v>467</v>
      </c>
      <c r="G58" t="s">
        <v>451</v>
      </c>
      <c r="H58" t="s">
        <v>383</v>
      </c>
      <c r="I58" t="s">
        <v>468</v>
      </c>
      <c r="J58">
        <v>80</v>
      </c>
      <c r="K58">
        <v>7.84</v>
      </c>
      <c r="L58">
        <v>627.20000000000005</v>
      </c>
      <c r="M58" t="s">
        <v>410</v>
      </c>
      <c r="N58" s="339">
        <v>44299</v>
      </c>
      <c r="O58" t="s">
        <v>1015</v>
      </c>
      <c r="P58" s="339">
        <v>44302</v>
      </c>
      <c r="Q58" t="s">
        <v>1004</v>
      </c>
    </row>
    <row r="59" spans="1:17">
      <c r="A59">
        <v>41</v>
      </c>
      <c r="B59" t="s">
        <v>546</v>
      </c>
      <c r="C59" t="s">
        <v>82</v>
      </c>
      <c r="D59" t="s">
        <v>472</v>
      </c>
      <c r="F59" t="s">
        <v>470</v>
      </c>
      <c r="G59" t="s">
        <v>451</v>
      </c>
      <c r="H59" t="s">
        <v>383</v>
      </c>
      <c r="I59" t="s">
        <v>471</v>
      </c>
      <c r="J59">
        <v>1800</v>
      </c>
      <c r="K59">
        <v>2.4</v>
      </c>
      <c r="L59">
        <v>4320</v>
      </c>
      <c r="M59" t="s">
        <v>410</v>
      </c>
      <c r="N59" s="339">
        <v>44299</v>
      </c>
      <c r="O59" t="s">
        <v>1016</v>
      </c>
      <c r="P59" s="339">
        <v>44302</v>
      </c>
      <c r="Q59" t="s">
        <v>1004</v>
      </c>
    </row>
    <row r="60" spans="1:17">
      <c r="A60">
        <v>42</v>
      </c>
      <c r="B60" t="s">
        <v>546</v>
      </c>
      <c r="C60" t="s">
        <v>82</v>
      </c>
      <c r="D60" t="s">
        <v>474</v>
      </c>
      <c r="F60" t="s">
        <v>473</v>
      </c>
      <c r="G60" t="s">
        <v>451</v>
      </c>
      <c r="H60" t="s">
        <v>383</v>
      </c>
      <c r="I60" t="s">
        <v>471</v>
      </c>
      <c r="J60">
        <v>3600</v>
      </c>
      <c r="K60">
        <v>1.1200000000000001</v>
      </c>
      <c r="L60">
        <v>4032.0000000000005</v>
      </c>
      <c r="M60" t="s">
        <v>410</v>
      </c>
      <c r="N60" s="339">
        <v>44299</v>
      </c>
      <c r="O60" t="s">
        <v>1016</v>
      </c>
      <c r="P60" s="339">
        <v>44302</v>
      </c>
      <c r="Q60" t="s">
        <v>1004</v>
      </c>
    </row>
    <row r="61" spans="1:17">
      <c r="A61">
        <v>43</v>
      </c>
      <c r="B61" t="s">
        <v>546</v>
      </c>
      <c r="C61" t="s">
        <v>82</v>
      </c>
      <c r="D61" t="s">
        <v>462</v>
      </c>
      <c r="F61" t="s">
        <v>475</v>
      </c>
      <c r="G61" t="s">
        <v>451</v>
      </c>
      <c r="H61" t="s">
        <v>383</v>
      </c>
      <c r="I61" t="s">
        <v>478</v>
      </c>
      <c r="J61">
        <v>600</v>
      </c>
      <c r="K61">
        <v>0.43</v>
      </c>
      <c r="L61">
        <v>258</v>
      </c>
      <c r="M61" t="s">
        <v>410</v>
      </c>
      <c r="N61" s="339">
        <v>44299</v>
      </c>
      <c r="O61" t="s">
        <v>1017</v>
      </c>
      <c r="P61" s="339">
        <v>44302</v>
      </c>
      <c r="Q61" t="s">
        <v>1004</v>
      </c>
    </row>
    <row r="62" spans="1:17">
      <c r="A62">
        <v>44</v>
      </c>
      <c r="B62" t="s">
        <v>546</v>
      </c>
      <c r="C62" t="s">
        <v>82</v>
      </c>
      <c r="D62" t="s">
        <v>462</v>
      </c>
      <c r="F62" t="s">
        <v>477</v>
      </c>
      <c r="G62" t="s">
        <v>451</v>
      </c>
      <c r="H62" t="s">
        <v>383</v>
      </c>
      <c r="I62" t="s">
        <v>476</v>
      </c>
      <c r="J62">
        <v>2400</v>
      </c>
      <c r="K62">
        <v>2.59</v>
      </c>
      <c r="L62">
        <v>6216</v>
      </c>
      <c r="M62" t="s">
        <v>410</v>
      </c>
      <c r="N62" s="339">
        <v>44299</v>
      </c>
      <c r="O62" t="s">
        <v>1011</v>
      </c>
      <c r="P62" s="339">
        <v>44302</v>
      </c>
      <c r="Q62" t="s">
        <v>1004</v>
      </c>
    </row>
    <row r="63" spans="1:17">
      <c r="A63">
        <v>45</v>
      </c>
      <c r="B63" t="s">
        <v>546</v>
      </c>
      <c r="C63" t="s">
        <v>82</v>
      </c>
      <c r="D63" t="s">
        <v>472</v>
      </c>
      <c r="F63" t="s">
        <v>479</v>
      </c>
      <c r="G63" t="s">
        <v>451</v>
      </c>
      <c r="H63" t="s">
        <v>383</v>
      </c>
      <c r="I63" t="s">
        <v>480</v>
      </c>
      <c r="J63">
        <v>58500</v>
      </c>
      <c r="K63">
        <v>0.38</v>
      </c>
      <c r="L63">
        <v>22230</v>
      </c>
      <c r="M63" t="s">
        <v>410</v>
      </c>
    </row>
    <row r="64" spans="1:17">
      <c r="A64">
        <v>46</v>
      </c>
      <c r="B64" t="s">
        <v>546</v>
      </c>
      <c r="C64" t="s">
        <v>82</v>
      </c>
      <c r="D64" t="s">
        <v>483</v>
      </c>
      <c r="F64" t="s">
        <v>481</v>
      </c>
      <c r="G64" t="s">
        <v>451</v>
      </c>
      <c r="H64" t="s">
        <v>383</v>
      </c>
      <c r="I64" t="s">
        <v>482</v>
      </c>
      <c r="J64">
        <v>1250</v>
      </c>
      <c r="K64">
        <v>3.65</v>
      </c>
      <c r="L64">
        <v>4562.5</v>
      </c>
      <c r="M64" t="s">
        <v>410</v>
      </c>
      <c r="N64" s="339">
        <v>44299</v>
      </c>
      <c r="O64" t="s">
        <v>1020</v>
      </c>
      <c r="P64" s="339">
        <v>44302</v>
      </c>
      <c r="Q64" t="s">
        <v>1004</v>
      </c>
    </row>
    <row r="65" spans="1:17">
      <c r="A65">
        <v>47</v>
      </c>
      <c r="B65" t="s">
        <v>546</v>
      </c>
      <c r="C65" t="s">
        <v>82</v>
      </c>
      <c r="D65" t="s">
        <v>485</v>
      </c>
      <c r="F65" t="s">
        <v>484</v>
      </c>
      <c r="G65" t="s">
        <v>451</v>
      </c>
      <c r="H65" t="s">
        <v>383</v>
      </c>
      <c r="I65" t="s">
        <v>482</v>
      </c>
      <c r="J65">
        <v>10400</v>
      </c>
      <c r="K65">
        <v>0.9</v>
      </c>
      <c r="L65">
        <v>9360</v>
      </c>
      <c r="M65" t="s">
        <v>410</v>
      </c>
      <c r="N65" s="339">
        <v>44299</v>
      </c>
      <c r="O65" t="s">
        <v>1010</v>
      </c>
      <c r="P65" s="339">
        <v>44302</v>
      </c>
      <c r="Q65" t="s">
        <v>1004</v>
      </c>
    </row>
    <row r="66" spans="1:17">
      <c r="A66">
        <v>48</v>
      </c>
      <c r="B66" t="s">
        <v>546</v>
      </c>
      <c r="C66" t="s">
        <v>82</v>
      </c>
      <c r="D66" t="s">
        <v>488</v>
      </c>
      <c r="F66" t="s">
        <v>486</v>
      </c>
      <c r="G66" t="s">
        <v>451</v>
      </c>
      <c r="H66" t="s">
        <v>383</v>
      </c>
      <c r="I66" t="s">
        <v>487</v>
      </c>
      <c r="J66">
        <v>1800</v>
      </c>
      <c r="K66">
        <v>3</v>
      </c>
      <c r="L66">
        <v>5400</v>
      </c>
      <c r="M66" t="s">
        <v>410</v>
      </c>
      <c r="N66" s="339">
        <v>44299</v>
      </c>
      <c r="O66" t="s">
        <v>1006</v>
      </c>
      <c r="P66" s="339">
        <v>44302</v>
      </c>
      <c r="Q66" t="s">
        <v>1004</v>
      </c>
    </row>
    <row r="67" spans="1:17" ht="75">
      <c r="A67">
        <v>49</v>
      </c>
      <c r="B67" t="s">
        <v>546</v>
      </c>
      <c r="C67" t="s">
        <v>82</v>
      </c>
      <c r="D67" t="s">
        <v>456</v>
      </c>
      <c r="F67" s="340" t="s">
        <v>489</v>
      </c>
      <c r="G67" t="s">
        <v>451</v>
      </c>
      <c r="H67" t="s">
        <v>383</v>
      </c>
      <c r="I67" t="s">
        <v>490</v>
      </c>
      <c r="J67">
        <v>700</v>
      </c>
      <c r="K67">
        <v>3.51</v>
      </c>
      <c r="L67">
        <v>2457</v>
      </c>
      <c r="M67" t="s">
        <v>410</v>
      </c>
      <c r="N67" s="339">
        <v>44299</v>
      </c>
      <c r="O67" t="s">
        <v>1005</v>
      </c>
      <c r="P67" s="339">
        <v>44302</v>
      </c>
      <c r="Q67" t="s">
        <v>1004</v>
      </c>
    </row>
    <row r="68" spans="1:17">
      <c r="A68">
        <v>50</v>
      </c>
      <c r="B68" t="s">
        <v>546</v>
      </c>
      <c r="C68" t="s">
        <v>82</v>
      </c>
      <c r="D68" t="s">
        <v>485</v>
      </c>
      <c r="F68" t="s">
        <v>491</v>
      </c>
      <c r="G68" t="s">
        <v>451</v>
      </c>
      <c r="H68" t="s">
        <v>383</v>
      </c>
      <c r="I68" t="s">
        <v>492</v>
      </c>
      <c r="J68">
        <v>7000</v>
      </c>
      <c r="K68">
        <v>0.5</v>
      </c>
      <c r="L68">
        <v>3500</v>
      </c>
      <c r="M68" t="s">
        <v>410</v>
      </c>
      <c r="N68" s="339">
        <v>44299</v>
      </c>
      <c r="O68" t="s">
        <v>1019</v>
      </c>
      <c r="P68" s="339">
        <v>44302</v>
      </c>
      <c r="Q68" t="s">
        <v>1004</v>
      </c>
    </row>
    <row r="69" spans="1:17">
      <c r="A69">
        <v>51</v>
      </c>
      <c r="B69" t="s">
        <v>546</v>
      </c>
      <c r="C69" t="s">
        <v>82</v>
      </c>
      <c r="D69" t="s">
        <v>494</v>
      </c>
      <c r="F69" t="s">
        <v>493</v>
      </c>
      <c r="G69" t="s">
        <v>451</v>
      </c>
      <c r="H69" t="s">
        <v>383</v>
      </c>
      <c r="I69" t="s">
        <v>487</v>
      </c>
      <c r="J69">
        <v>2400</v>
      </c>
      <c r="K69">
        <v>2.0499999999999998</v>
      </c>
      <c r="L69">
        <v>4920</v>
      </c>
      <c r="M69" t="s">
        <v>410</v>
      </c>
      <c r="N69" s="339">
        <v>44299</v>
      </c>
      <c r="O69" t="s">
        <v>1007</v>
      </c>
      <c r="P69" s="339">
        <v>44302</v>
      </c>
      <c r="Q69" t="s">
        <v>1004</v>
      </c>
    </row>
    <row r="70" spans="1:17">
      <c r="A70">
        <v>52</v>
      </c>
      <c r="B70" t="s">
        <v>546</v>
      </c>
      <c r="C70" t="s">
        <v>82</v>
      </c>
      <c r="D70" t="s">
        <v>462</v>
      </c>
      <c r="F70" t="s">
        <v>495</v>
      </c>
      <c r="G70" t="s">
        <v>451</v>
      </c>
      <c r="H70" t="s">
        <v>383</v>
      </c>
      <c r="I70" t="s">
        <v>496</v>
      </c>
      <c r="J70">
        <v>780</v>
      </c>
      <c r="K70">
        <v>3.25</v>
      </c>
      <c r="L70">
        <v>2535</v>
      </c>
      <c r="M70" t="s">
        <v>410</v>
      </c>
      <c r="N70" s="339">
        <v>44299</v>
      </c>
      <c r="O70" t="s">
        <v>1006</v>
      </c>
      <c r="P70" s="339">
        <v>44302</v>
      </c>
      <c r="Q70" t="s">
        <v>1004</v>
      </c>
    </row>
    <row r="71" spans="1:17">
      <c r="A71">
        <v>53</v>
      </c>
      <c r="B71" t="s">
        <v>546</v>
      </c>
      <c r="C71" t="s">
        <v>82</v>
      </c>
      <c r="D71" t="s">
        <v>500</v>
      </c>
      <c r="F71" t="s">
        <v>497</v>
      </c>
      <c r="G71" t="s">
        <v>451</v>
      </c>
      <c r="H71" t="s">
        <v>383</v>
      </c>
      <c r="I71" t="s">
        <v>463</v>
      </c>
      <c r="J71">
        <v>100</v>
      </c>
      <c r="K71">
        <v>2.59</v>
      </c>
      <c r="L71">
        <v>259</v>
      </c>
      <c r="M71" t="s">
        <v>410</v>
      </c>
    </row>
    <row r="72" spans="1:17">
      <c r="A72">
        <v>54</v>
      </c>
      <c r="B72" t="s">
        <v>546</v>
      </c>
      <c r="C72" t="s">
        <v>82</v>
      </c>
      <c r="D72" t="s">
        <v>501</v>
      </c>
      <c r="F72" t="s">
        <v>498</v>
      </c>
      <c r="G72" t="s">
        <v>451</v>
      </c>
      <c r="H72" t="s">
        <v>383</v>
      </c>
      <c r="I72" t="s">
        <v>499</v>
      </c>
      <c r="J72">
        <v>5900</v>
      </c>
      <c r="K72">
        <v>0.04</v>
      </c>
      <c r="L72">
        <v>236</v>
      </c>
      <c r="M72" t="s">
        <v>410</v>
      </c>
      <c r="N72" s="339">
        <v>44308</v>
      </c>
      <c r="O72" t="s">
        <v>1092</v>
      </c>
      <c r="P72" s="339">
        <v>44320</v>
      </c>
      <c r="Q72" t="s">
        <v>1004</v>
      </c>
    </row>
    <row r="73" spans="1:17">
      <c r="A73">
        <v>55</v>
      </c>
      <c r="B73" t="s">
        <v>546</v>
      </c>
      <c r="C73" t="s">
        <v>82</v>
      </c>
      <c r="D73" t="s">
        <v>469</v>
      </c>
      <c r="F73" t="s">
        <v>502</v>
      </c>
      <c r="G73" t="s">
        <v>451</v>
      </c>
      <c r="H73" t="s">
        <v>383</v>
      </c>
      <c r="I73" t="s">
        <v>503</v>
      </c>
      <c r="J73">
        <v>50</v>
      </c>
      <c r="K73">
        <v>6.06</v>
      </c>
      <c r="L73">
        <v>303</v>
      </c>
      <c r="M73" t="s">
        <v>410</v>
      </c>
      <c r="N73" s="339">
        <v>44299</v>
      </c>
      <c r="O73" t="s">
        <v>1008</v>
      </c>
      <c r="P73" s="339">
        <v>44302</v>
      </c>
      <c r="Q73" t="s">
        <v>1004</v>
      </c>
    </row>
    <row r="74" spans="1:17">
      <c r="A74">
        <v>56</v>
      </c>
      <c r="B74" t="s">
        <v>546</v>
      </c>
      <c r="C74" t="s">
        <v>82</v>
      </c>
      <c r="D74" t="s">
        <v>505</v>
      </c>
      <c r="F74" t="s">
        <v>504</v>
      </c>
      <c r="G74" t="s">
        <v>451</v>
      </c>
      <c r="H74" t="s">
        <v>383</v>
      </c>
      <c r="I74" t="s">
        <v>506</v>
      </c>
      <c r="J74">
        <v>50</v>
      </c>
      <c r="K74">
        <v>6.39</v>
      </c>
      <c r="L74">
        <v>319.5</v>
      </c>
      <c r="M74" t="s">
        <v>410</v>
      </c>
      <c r="N74" s="339">
        <v>44299</v>
      </c>
      <c r="O74" t="s">
        <v>1018</v>
      </c>
      <c r="P74" s="339">
        <v>44302</v>
      </c>
      <c r="Q74" t="s">
        <v>1004</v>
      </c>
    </row>
    <row r="75" spans="1:17">
      <c r="A75">
        <v>76</v>
      </c>
      <c r="B75" t="s">
        <v>200</v>
      </c>
      <c r="C75" t="s">
        <v>69</v>
      </c>
      <c r="D75" t="s">
        <v>974</v>
      </c>
      <c r="F75" t="s">
        <v>975</v>
      </c>
      <c r="G75" t="s">
        <v>976</v>
      </c>
      <c r="H75" t="s">
        <v>1102</v>
      </c>
      <c r="I75" t="s">
        <v>203</v>
      </c>
      <c r="J75">
        <v>1</v>
      </c>
      <c r="K75">
        <v>3890</v>
      </c>
      <c r="L75">
        <v>3890</v>
      </c>
      <c r="M75" t="s">
        <v>6</v>
      </c>
      <c r="N75" s="339">
        <v>44291</v>
      </c>
      <c r="O75" t="s">
        <v>977</v>
      </c>
      <c r="P75" s="339">
        <v>44298</v>
      </c>
      <c r="Q75" t="s">
        <v>877</v>
      </c>
    </row>
    <row r="76" spans="1:17" ht="60">
      <c r="A76">
        <v>77</v>
      </c>
      <c r="B76" t="s">
        <v>200</v>
      </c>
      <c r="C76" t="s">
        <v>69</v>
      </c>
      <c r="D76" t="s">
        <v>978</v>
      </c>
      <c r="F76" s="340" t="s">
        <v>231</v>
      </c>
      <c r="G76" t="s">
        <v>232</v>
      </c>
      <c r="H76" t="s">
        <v>1102</v>
      </c>
      <c r="I76" t="s">
        <v>233</v>
      </c>
      <c r="J76">
        <v>1</v>
      </c>
      <c r="K76">
        <v>4655</v>
      </c>
      <c r="L76">
        <v>4655</v>
      </c>
      <c r="M76" t="s">
        <v>6</v>
      </c>
      <c r="N76" s="339">
        <v>44292</v>
      </c>
      <c r="O76" t="s">
        <v>979</v>
      </c>
      <c r="P76" s="339">
        <v>44298</v>
      </c>
      <c r="Q76" t="s">
        <v>877</v>
      </c>
    </row>
    <row r="77" spans="1:17">
      <c r="A77">
        <v>133</v>
      </c>
      <c r="B77" t="s">
        <v>200</v>
      </c>
      <c r="C77" t="s">
        <v>69</v>
      </c>
      <c r="D77" t="s">
        <v>974</v>
      </c>
      <c r="F77" t="s">
        <v>201</v>
      </c>
      <c r="G77" t="s">
        <v>202</v>
      </c>
      <c r="H77" t="s">
        <v>1102</v>
      </c>
      <c r="I77" t="s">
        <v>203</v>
      </c>
      <c r="J77">
        <v>3</v>
      </c>
      <c r="K77">
        <v>3890</v>
      </c>
      <c r="L77">
        <v>11670</v>
      </c>
      <c r="M77" t="s">
        <v>6</v>
      </c>
      <c r="N77" s="339">
        <v>44200</v>
      </c>
      <c r="O77" t="s">
        <v>396</v>
      </c>
      <c r="P77" s="339">
        <v>44229</v>
      </c>
      <c r="Q77" t="s">
        <v>877</v>
      </c>
    </row>
    <row r="78" spans="1:17">
      <c r="A78">
        <v>69</v>
      </c>
      <c r="B78" t="s">
        <v>936</v>
      </c>
      <c r="C78" t="s">
        <v>930</v>
      </c>
      <c r="D78" t="s">
        <v>937</v>
      </c>
      <c r="F78" t="s">
        <v>938</v>
      </c>
      <c r="G78" t="s">
        <v>933</v>
      </c>
      <c r="H78" t="s">
        <v>1102</v>
      </c>
      <c r="I78" t="s">
        <v>934</v>
      </c>
      <c r="J78">
        <v>1</v>
      </c>
      <c r="K78">
        <v>16320.11</v>
      </c>
      <c r="L78">
        <v>16320.11</v>
      </c>
      <c r="M78" t="s">
        <v>6</v>
      </c>
      <c r="N78" s="339">
        <v>44284</v>
      </c>
      <c r="O78" t="s">
        <v>939</v>
      </c>
      <c r="P78" s="339">
        <v>44293</v>
      </c>
      <c r="Q78" t="s">
        <v>892</v>
      </c>
    </row>
    <row r="79" spans="1:17">
      <c r="A79">
        <v>80</v>
      </c>
      <c r="B79" t="s">
        <v>714</v>
      </c>
      <c r="C79" t="s">
        <v>69</v>
      </c>
      <c r="D79" t="s">
        <v>983</v>
      </c>
      <c r="F79" t="s">
        <v>715</v>
      </c>
      <c r="G79" t="s">
        <v>720</v>
      </c>
      <c r="H79" t="s">
        <v>1102</v>
      </c>
      <c r="I79" t="s">
        <v>728</v>
      </c>
      <c r="L79">
        <v>0</v>
      </c>
      <c r="M79" t="s">
        <v>6</v>
      </c>
    </row>
    <row r="80" spans="1:17">
      <c r="A80">
        <v>81</v>
      </c>
      <c r="B80" t="s">
        <v>714</v>
      </c>
      <c r="C80" t="s">
        <v>69</v>
      </c>
      <c r="D80" t="s">
        <v>983</v>
      </c>
      <c r="F80" t="s">
        <v>716</v>
      </c>
      <c r="G80" t="s">
        <v>720</v>
      </c>
      <c r="H80" t="s">
        <v>1102</v>
      </c>
      <c r="I80" t="s">
        <v>728</v>
      </c>
      <c r="L80">
        <v>0</v>
      </c>
      <c r="M80" t="s">
        <v>6</v>
      </c>
    </row>
    <row r="81" spans="1:17">
      <c r="A81">
        <v>82</v>
      </c>
      <c r="B81" t="s">
        <v>714</v>
      </c>
      <c r="C81" t="s">
        <v>69</v>
      </c>
      <c r="D81" t="s">
        <v>983</v>
      </c>
      <c r="F81" t="s">
        <v>717</v>
      </c>
      <c r="G81" t="s">
        <v>720</v>
      </c>
      <c r="H81" t="s">
        <v>1102</v>
      </c>
      <c r="I81" t="s">
        <v>728</v>
      </c>
      <c r="L81">
        <v>0</v>
      </c>
      <c r="M81" t="s">
        <v>6</v>
      </c>
    </row>
    <row r="82" spans="1:17">
      <c r="A82">
        <v>83</v>
      </c>
      <c r="B82" t="s">
        <v>714</v>
      </c>
      <c r="C82" t="s">
        <v>69</v>
      </c>
      <c r="D82" t="s">
        <v>983</v>
      </c>
      <c r="F82" t="s">
        <v>718</v>
      </c>
      <c r="G82" t="s">
        <v>720</v>
      </c>
      <c r="H82" t="s">
        <v>1102</v>
      </c>
      <c r="I82" t="s">
        <v>728</v>
      </c>
      <c r="L82">
        <v>0</v>
      </c>
      <c r="M82" t="s">
        <v>6</v>
      </c>
    </row>
    <row r="83" spans="1:17">
      <c r="A83">
        <v>84</v>
      </c>
      <c r="B83" t="s">
        <v>714</v>
      </c>
      <c r="C83" t="s">
        <v>69</v>
      </c>
      <c r="D83" t="s">
        <v>983</v>
      </c>
      <c r="F83" t="s">
        <v>719</v>
      </c>
      <c r="G83" t="s">
        <v>720</v>
      </c>
      <c r="H83" t="s">
        <v>1102</v>
      </c>
      <c r="I83" t="s">
        <v>728</v>
      </c>
      <c r="L83">
        <v>0</v>
      </c>
      <c r="M83" t="s">
        <v>6</v>
      </c>
    </row>
    <row r="84" spans="1:17">
      <c r="A84">
        <v>192</v>
      </c>
      <c r="B84" t="s">
        <v>547</v>
      </c>
      <c r="C84" t="s">
        <v>82</v>
      </c>
      <c r="D84" t="s">
        <v>512</v>
      </c>
      <c r="F84" t="s">
        <v>508</v>
      </c>
      <c r="G84" t="s">
        <v>507</v>
      </c>
      <c r="H84" t="s">
        <v>358</v>
      </c>
      <c r="I84" t="s">
        <v>509</v>
      </c>
      <c r="J84">
        <v>900</v>
      </c>
      <c r="K84">
        <v>2</v>
      </c>
      <c r="L84">
        <v>1800</v>
      </c>
      <c r="M84" t="s">
        <v>410</v>
      </c>
      <c r="N84" s="339">
        <v>44283</v>
      </c>
      <c r="O84" t="s">
        <v>891</v>
      </c>
      <c r="P84" s="339">
        <v>44291</v>
      </c>
      <c r="Q84" t="s">
        <v>892</v>
      </c>
    </row>
    <row r="85" spans="1:17" ht="135">
      <c r="A85">
        <v>193</v>
      </c>
      <c r="B85" t="s">
        <v>547</v>
      </c>
      <c r="C85" t="s">
        <v>82</v>
      </c>
      <c r="D85" t="s">
        <v>513</v>
      </c>
      <c r="F85" s="340" t="s">
        <v>532</v>
      </c>
      <c r="G85" t="s">
        <v>507</v>
      </c>
      <c r="H85" t="s">
        <v>358</v>
      </c>
      <c r="I85" t="s">
        <v>510</v>
      </c>
      <c r="J85">
        <v>83</v>
      </c>
      <c r="K85">
        <v>8</v>
      </c>
      <c r="L85">
        <v>664</v>
      </c>
      <c r="M85" t="s">
        <v>410</v>
      </c>
      <c r="N85" t="s">
        <v>576</v>
      </c>
      <c r="O85" t="s">
        <v>576</v>
      </c>
      <c r="P85" t="s">
        <v>576</v>
      </c>
      <c r="Q85" t="s">
        <v>533</v>
      </c>
    </row>
    <row r="86" spans="1:17">
      <c r="A86">
        <v>194</v>
      </c>
      <c r="B86" t="s">
        <v>547</v>
      </c>
      <c r="C86" t="s">
        <v>82</v>
      </c>
      <c r="D86" t="s">
        <v>514</v>
      </c>
      <c r="F86" t="s">
        <v>884</v>
      </c>
      <c r="G86" t="s">
        <v>507</v>
      </c>
      <c r="H86" t="s">
        <v>358</v>
      </c>
      <c r="I86" t="s">
        <v>511</v>
      </c>
      <c r="J86">
        <v>200</v>
      </c>
      <c r="K86">
        <v>2.6</v>
      </c>
      <c r="L86">
        <v>520</v>
      </c>
      <c r="M86" t="s">
        <v>410</v>
      </c>
      <c r="N86" s="339">
        <v>44286</v>
      </c>
      <c r="O86" t="s">
        <v>895</v>
      </c>
      <c r="P86" s="339">
        <v>44291</v>
      </c>
      <c r="Q86" t="s">
        <v>892</v>
      </c>
    </row>
    <row r="87" spans="1:17">
      <c r="A87">
        <v>85</v>
      </c>
      <c r="B87" t="s">
        <v>577</v>
      </c>
      <c r="C87" t="s">
        <v>17</v>
      </c>
      <c r="D87" t="s">
        <v>1098</v>
      </c>
      <c r="F87" t="s">
        <v>721</v>
      </c>
      <c r="G87" t="s">
        <v>725</v>
      </c>
      <c r="H87" t="s">
        <v>1102</v>
      </c>
      <c r="I87" t="s">
        <v>1097</v>
      </c>
      <c r="J87">
        <v>250</v>
      </c>
      <c r="K87">
        <v>35</v>
      </c>
      <c r="L87">
        <v>8750</v>
      </c>
      <c r="M87" t="s">
        <v>6</v>
      </c>
      <c r="N87" t="s">
        <v>1100</v>
      </c>
      <c r="O87" t="s">
        <v>1099</v>
      </c>
      <c r="P87" s="339">
        <v>44320</v>
      </c>
      <c r="Q87" t="s">
        <v>877</v>
      </c>
    </row>
    <row r="88" spans="1:17">
      <c r="A88">
        <v>86</v>
      </c>
      <c r="B88" t="s">
        <v>577</v>
      </c>
      <c r="C88" t="s">
        <v>17</v>
      </c>
      <c r="D88" t="s">
        <v>1098</v>
      </c>
      <c r="F88" t="s">
        <v>722</v>
      </c>
      <c r="G88" t="s">
        <v>725</v>
      </c>
      <c r="H88" t="s">
        <v>1102</v>
      </c>
      <c r="I88" t="s">
        <v>1097</v>
      </c>
      <c r="J88">
        <v>60</v>
      </c>
      <c r="K88">
        <v>35</v>
      </c>
      <c r="L88">
        <v>2100</v>
      </c>
      <c r="M88" t="s">
        <v>6</v>
      </c>
      <c r="N88" t="s">
        <v>1100</v>
      </c>
      <c r="O88" t="s">
        <v>1099</v>
      </c>
      <c r="P88" s="339">
        <v>44320</v>
      </c>
      <c r="Q88" t="s">
        <v>877</v>
      </c>
    </row>
    <row r="89" spans="1:17">
      <c r="A89">
        <v>87</v>
      </c>
      <c r="B89" t="s">
        <v>577</v>
      </c>
      <c r="C89" t="s">
        <v>17</v>
      </c>
      <c r="D89" t="s">
        <v>1098</v>
      </c>
      <c r="F89" t="s">
        <v>723</v>
      </c>
      <c r="G89" t="s">
        <v>725</v>
      </c>
      <c r="H89" t="s">
        <v>1102</v>
      </c>
      <c r="I89" t="s">
        <v>1097</v>
      </c>
      <c r="J89">
        <v>60</v>
      </c>
      <c r="K89">
        <v>46</v>
      </c>
      <c r="L89">
        <v>2760</v>
      </c>
      <c r="M89" t="s">
        <v>6</v>
      </c>
      <c r="N89" t="s">
        <v>1100</v>
      </c>
      <c r="O89" t="s">
        <v>1099</v>
      </c>
      <c r="P89" s="339">
        <v>44320</v>
      </c>
      <c r="Q89" t="s">
        <v>877</v>
      </c>
    </row>
    <row r="90" spans="1:17">
      <c r="A90">
        <v>88</v>
      </c>
      <c r="B90" t="s">
        <v>577</v>
      </c>
      <c r="C90" t="s">
        <v>17</v>
      </c>
      <c r="D90" t="s">
        <v>1098</v>
      </c>
      <c r="F90" t="s">
        <v>724</v>
      </c>
      <c r="G90" t="s">
        <v>725</v>
      </c>
      <c r="H90" t="s">
        <v>1102</v>
      </c>
      <c r="I90" t="s">
        <v>1097</v>
      </c>
      <c r="J90">
        <v>60</v>
      </c>
      <c r="K90">
        <v>46</v>
      </c>
      <c r="L90">
        <v>2760</v>
      </c>
      <c r="M90" t="s">
        <v>6</v>
      </c>
      <c r="N90" t="s">
        <v>1100</v>
      </c>
      <c r="O90" t="s">
        <v>1099</v>
      </c>
      <c r="P90" s="339">
        <v>44320</v>
      </c>
      <c r="Q90" t="s">
        <v>877</v>
      </c>
    </row>
    <row r="91" spans="1:17" ht="75">
      <c r="A91">
        <v>200</v>
      </c>
      <c r="B91" t="s">
        <v>565</v>
      </c>
      <c r="C91" t="s">
        <v>82</v>
      </c>
      <c r="D91" t="s">
        <v>868</v>
      </c>
      <c r="F91" t="s">
        <v>566</v>
      </c>
      <c r="G91" t="s">
        <v>569</v>
      </c>
      <c r="H91" t="s">
        <v>358</v>
      </c>
      <c r="I91" s="340" t="s">
        <v>570</v>
      </c>
      <c r="J91">
        <v>120</v>
      </c>
      <c r="K91">
        <v>1.03</v>
      </c>
      <c r="L91">
        <v>123.60000000000001</v>
      </c>
      <c r="M91" t="s">
        <v>410</v>
      </c>
      <c r="Q91" t="s">
        <v>572</v>
      </c>
    </row>
    <row r="92" spans="1:17">
      <c r="A92">
        <v>201</v>
      </c>
      <c r="B92" t="s">
        <v>565</v>
      </c>
      <c r="C92" t="s">
        <v>82</v>
      </c>
      <c r="D92" t="s">
        <v>869</v>
      </c>
      <c r="F92" t="s">
        <v>567</v>
      </c>
      <c r="G92" t="s">
        <v>569</v>
      </c>
      <c r="H92" t="s">
        <v>358</v>
      </c>
      <c r="I92" t="s">
        <v>571</v>
      </c>
      <c r="J92">
        <v>300</v>
      </c>
      <c r="K92">
        <v>4.9000000000000004</v>
      </c>
      <c r="L92">
        <v>1470</v>
      </c>
      <c r="M92" t="s">
        <v>410</v>
      </c>
      <c r="N92" s="339">
        <v>44283</v>
      </c>
      <c r="O92" t="s">
        <v>893</v>
      </c>
      <c r="P92" s="339">
        <v>44291</v>
      </c>
      <c r="Q92" t="s">
        <v>892</v>
      </c>
    </row>
    <row r="93" spans="1:17">
      <c r="A93">
        <v>202</v>
      </c>
      <c r="B93" t="s">
        <v>565</v>
      </c>
      <c r="C93" t="s">
        <v>82</v>
      </c>
      <c r="D93" t="s">
        <v>870</v>
      </c>
      <c r="F93" t="s">
        <v>568</v>
      </c>
      <c r="G93" t="s">
        <v>569</v>
      </c>
      <c r="H93" t="s">
        <v>358</v>
      </c>
      <c r="I93" t="s">
        <v>526</v>
      </c>
      <c r="J93">
        <v>30</v>
      </c>
      <c r="K93">
        <v>61</v>
      </c>
      <c r="L93">
        <v>1830</v>
      </c>
      <c r="M93" t="s">
        <v>410</v>
      </c>
      <c r="Q93" t="s">
        <v>573</v>
      </c>
    </row>
    <row r="94" spans="1:17">
      <c r="A94">
        <v>57</v>
      </c>
      <c r="B94" t="s">
        <v>548</v>
      </c>
      <c r="C94" t="s">
        <v>82</v>
      </c>
      <c r="D94" t="s">
        <v>515</v>
      </c>
      <c r="F94" t="s">
        <v>519</v>
      </c>
      <c r="G94" t="s">
        <v>524</v>
      </c>
      <c r="H94" t="s">
        <v>358</v>
      </c>
      <c r="I94" t="s">
        <v>525</v>
      </c>
      <c r="J94">
        <v>600</v>
      </c>
      <c r="K94">
        <v>6.3</v>
      </c>
      <c r="L94">
        <v>3780</v>
      </c>
      <c r="M94" t="s">
        <v>410</v>
      </c>
      <c r="N94" s="339">
        <v>44278</v>
      </c>
      <c r="O94" t="s">
        <v>923</v>
      </c>
      <c r="P94" s="339">
        <v>44293</v>
      </c>
      <c r="Q94" t="s">
        <v>892</v>
      </c>
    </row>
    <row r="95" spans="1:17">
      <c r="A95">
        <v>58</v>
      </c>
      <c r="B95" t="s">
        <v>548</v>
      </c>
      <c r="C95" t="s">
        <v>82</v>
      </c>
      <c r="D95" t="s">
        <v>516</v>
      </c>
      <c r="F95" t="s">
        <v>521</v>
      </c>
      <c r="G95" t="s">
        <v>524</v>
      </c>
      <c r="H95" t="s">
        <v>358</v>
      </c>
      <c r="I95" t="s">
        <v>527</v>
      </c>
      <c r="J95">
        <v>120</v>
      </c>
      <c r="K95">
        <v>0.57999999999999996</v>
      </c>
      <c r="L95">
        <v>69.599999999999994</v>
      </c>
      <c r="M95" t="s">
        <v>410</v>
      </c>
      <c r="N95" s="339">
        <v>44278</v>
      </c>
      <c r="O95" t="s">
        <v>922</v>
      </c>
      <c r="P95" s="339">
        <v>44293</v>
      </c>
      <c r="Q95" t="s">
        <v>892</v>
      </c>
    </row>
    <row r="96" spans="1:17">
      <c r="A96">
        <v>59</v>
      </c>
      <c r="B96" t="s">
        <v>548</v>
      </c>
      <c r="C96" t="s">
        <v>82</v>
      </c>
      <c r="D96" t="s">
        <v>517</v>
      </c>
      <c r="F96" t="s">
        <v>522</v>
      </c>
      <c r="G96" t="s">
        <v>524</v>
      </c>
      <c r="H96" t="s">
        <v>358</v>
      </c>
      <c r="I96" t="s">
        <v>527</v>
      </c>
      <c r="J96">
        <v>120</v>
      </c>
      <c r="K96">
        <v>1.89</v>
      </c>
      <c r="L96">
        <v>226.79999999999998</v>
      </c>
      <c r="M96" t="s">
        <v>410</v>
      </c>
      <c r="N96" s="339">
        <v>44278</v>
      </c>
      <c r="O96" t="s">
        <v>922</v>
      </c>
      <c r="P96" s="339">
        <v>44293</v>
      </c>
      <c r="Q96" t="s">
        <v>892</v>
      </c>
    </row>
    <row r="97" spans="1:17">
      <c r="A97">
        <v>60</v>
      </c>
      <c r="B97" t="s">
        <v>548</v>
      </c>
      <c r="C97" t="s">
        <v>82</v>
      </c>
      <c r="D97" t="s">
        <v>518</v>
      </c>
      <c r="F97" t="s">
        <v>523</v>
      </c>
      <c r="G97" t="s">
        <v>524</v>
      </c>
      <c r="H97" t="s">
        <v>358</v>
      </c>
      <c r="I97" t="s">
        <v>526</v>
      </c>
      <c r="J97">
        <v>60</v>
      </c>
      <c r="K97">
        <v>1.66</v>
      </c>
      <c r="L97">
        <v>99.6</v>
      </c>
      <c r="M97" t="s">
        <v>410</v>
      </c>
      <c r="N97" s="339">
        <v>44278</v>
      </c>
      <c r="O97" t="s">
        <v>924</v>
      </c>
      <c r="P97" s="339">
        <v>44293</v>
      </c>
      <c r="Q97" t="s">
        <v>892</v>
      </c>
    </row>
    <row r="98" spans="1:17">
      <c r="A98">
        <v>195</v>
      </c>
      <c r="B98" t="s">
        <v>548</v>
      </c>
      <c r="C98" t="s">
        <v>82</v>
      </c>
      <c r="D98" t="s">
        <v>516</v>
      </c>
      <c r="F98" t="s">
        <v>520</v>
      </c>
      <c r="G98" t="s">
        <v>524</v>
      </c>
      <c r="H98" t="s">
        <v>358</v>
      </c>
      <c r="I98" t="s">
        <v>526</v>
      </c>
      <c r="J98">
        <v>700</v>
      </c>
      <c r="K98">
        <v>0.28999999999999998</v>
      </c>
      <c r="L98">
        <v>203</v>
      </c>
      <c r="M98" t="s">
        <v>410</v>
      </c>
      <c r="N98" t="s">
        <v>576</v>
      </c>
      <c r="O98" t="s">
        <v>576</v>
      </c>
      <c r="P98" t="s">
        <v>576</v>
      </c>
      <c r="Q98" t="s">
        <v>534</v>
      </c>
    </row>
    <row r="99" spans="1:17">
      <c r="A99">
        <v>196</v>
      </c>
      <c r="B99" t="s">
        <v>549</v>
      </c>
      <c r="C99" t="s">
        <v>82</v>
      </c>
      <c r="D99" t="s">
        <v>529</v>
      </c>
      <c r="F99" t="s">
        <v>530</v>
      </c>
      <c r="G99" t="s">
        <v>531</v>
      </c>
      <c r="H99" t="s">
        <v>363</v>
      </c>
      <c r="I99" t="s">
        <v>528</v>
      </c>
      <c r="J99">
        <v>108</v>
      </c>
      <c r="K99">
        <v>64</v>
      </c>
      <c r="L99">
        <v>6912</v>
      </c>
      <c r="M99" t="s">
        <v>410</v>
      </c>
      <c r="N99" s="339">
        <v>44266</v>
      </c>
      <c r="O99" t="s">
        <v>554</v>
      </c>
      <c r="P99" s="339">
        <v>44266</v>
      </c>
      <c r="Q99" t="s">
        <v>877</v>
      </c>
    </row>
    <row r="100" spans="1:17">
      <c r="A100">
        <v>203</v>
      </c>
      <c r="B100" t="s">
        <v>579</v>
      </c>
      <c r="C100" t="s">
        <v>82</v>
      </c>
      <c r="D100" t="s">
        <v>588</v>
      </c>
      <c r="F100" t="s">
        <v>580</v>
      </c>
      <c r="G100" t="s">
        <v>603</v>
      </c>
      <c r="H100" t="s">
        <v>358</v>
      </c>
      <c r="I100" t="s">
        <v>604</v>
      </c>
      <c r="J100">
        <v>51</v>
      </c>
      <c r="K100">
        <v>2.06</v>
      </c>
      <c r="L100">
        <v>105.06</v>
      </c>
      <c r="M100" t="s">
        <v>410</v>
      </c>
      <c r="Q100" t="s">
        <v>618</v>
      </c>
    </row>
    <row r="101" spans="1:17">
      <c r="A101">
        <v>204</v>
      </c>
      <c r="B101" t="s">
        <v>579</v>
      </c>
      <c r="C101" t="s">
        <v>82</v>
      </c>
      <c r="D101" t="s">
        <v>588</v>
      </c>
      <c r="F101" t="s">
        <v>581</v>
      </c>
      <c r="G101" t="s">
        <v>603</v>
      </c>
      <c r="H101" t="s">
        <v>358</v>
      </c>
      <c r="I101" t="s">
        <v>604</v>
      </c>
      <c r="J101">
        <v>12</v>
      </c>
      <c r="K101">
        <v>2.2000000000000002</v>
      </c>
      <c r="L101">
        <v>26.400000000000002</v>
      </c>
      <c r="M101" t="s">
        <v>410</v>
      </c>
      <c r="Q101" t="s">
        <v>618</v>
      </c>
    </row>
    <row r="102" spans="1:17">
      <c r="A102">
        <v>205</v>
      </c>
      <c r="B102" t="s">
        <v>579</v>
      </c>
      <c r="C102" t="s">
        <v>82</v>
      </c>
      <c r="D102" t="s">
        <v>589</v>
      </c>
      <c r="F102" t="s">
        <v>582</v>
      </c>
      <c r="G102" t="s">
        <v>603</v>
      </c>
      <c r="H102" t="s">
        <v>358</v>
      </c>
      <c r="I102" t="s">
        <v>606</v>
      </c>
      <c r="J102" t="s">
        <v>592</v>
      </c>
      <c r="K102" t="s">
        <v>593</v>
      </c>
      <c r="L102">
        <v>785</v>
      </c>
      <c r="M102" t="s">
        <v>410</v>
      </c>
      <c r="Q102" t="s">
        <v>618</v>
      </c>
    </row>
    <row r="103" spans="1:17" ht="90">
      <c r="A103">
        <v>206</v>
      </c>
      <c r="B103" t="s">
        <v>579</v>
      </c>
      <c r="C103" t="s">
        <v>82</v>
      </c>
      <c r="D103" t="s">
        <v>590</v>
      </c>
      <c r="F103" s="340" t="s">
        <v>583</v>
      </c>
      <c r="G103" t="s">
        <v>603</v>
      </c>
      <c r="H103" t="s">
        <v>358</v>
      </c>
      <c r="I103" t="s">
        <v>606</v>
      </c>
      <c r="J103" t="s">
        <v>594</v>
      </c>
      <c r="K103" t="s">
        <v>595</v>
      </c>
      <c r="L103">
        <v>4302</v>
      </c>
      <c r="M103" t="s">
        <v>410</v>
      </c>
      <c r="Q103" t="s">
        <v>618</v>
      </c>
    </row>
    <row r="104" spans="1:17">
      <c r="A104">
        <v>207</v>
      </c>
      <c r="B104" t="s">
        <v>579</v>
      </c>
      <c r="C104" t="s">
        <v>82</v>
      </c>
      <c r="D104" t="s">
        <v>591</v>
      </c>
      <c r="F104" t="s">
        <v>600</v>
      </c>
      <c r="G104" t="s">
        <v>603</v>
      </c>
      <c r="H104" t="s">
        <v>358</v>
      </c>
      <c r="I104" t="s">
        <v>605</v>
      </c>
      <c r="J104" t="s">
        <v>596</v>
      </c>
      <c r="K104" t="s">
        <v>597</v>
      </c>
      <c r="L104">
        <v>58.44</v>
      </c>
      <c r="M104" t="s">
        <v>410</v>
      </c>
      <c r="Q104" t="s">
        <v>618</v>
      </c>
    </row>
    <row r="105" spans="1:17">
      <c r="A105">
        <v>208</v>
      </c>
      <c r="B105" t="s">
        <v>579</v>
      </c>
      <c r="C105" t="s">
        <v>82</v>
      </c>
      <c r="D105" t="s">
        <v>591</v>
      </c>
      <c r="F105" t="s">
        <v>584</v>
      </c>
      <c r="G105" t="s">
        <v>603</v>
      </c>
      <c r="H105" t="s">
        <v>358</v>
      </c>
      <c r="I105" t="s">
        <v>605</v>
      </c>
      <c r="J105" t="s">
        <v>596</v>
      </c>
      <c r="K105" t="s">
        <v>598</v>
      </c>
      <c r="L105">
        <v>168</v>
      </c>
      <c r="M105" t="s">
        <v>410</v>
      </c>
      <c r="Q105" t="s">
        <v>618</v>
      </c>
    </row>
    <row r="106" spans="1:17">
      <c r="A106">
        <v>209</v>
      </c>
      <c r="B106" t="s">
        <v>579</v>
      </c>
      <c r="C106" t="s">
        <v>82</v>
      </c>
      <c r="D106" t="s">
        <v>591</v>
      </c>
      <c r="F106" t="s">
        <v>585</v>
      </c>
      <c r="G106" t="s">
        <v>603</v>
      </c>
      <c r="H106" t="s">
        <v>358</v>
      </c>
      <c r="I106" t="s">
        <v>605</v>
      </c>
      <c r="J106" t="s">
        <v>596</v>
      </c>
      <c r="K106" t="s">
        <v>599</v>
      </c>
      <c r="L106">
        <v>24.839999999999996</v>
      </c>
      <c r="M106" t="s">
        <v>410</v>
      </c>
      <c r="Q106" t="s">
        <v>618</v>
      </c>
    </row>
    <row r="107" spans="1:17">
      <c r="A107">
        <v>210</v>
      </c>
      <c r="B107" t="s">
        <v>579</v>
      </c>
      <c r="C107" t="s">
        <v>82</v>
      </c>
      <c r="D107" t="s">
        <v>591</v>
      </c>
      <c r="F107" t="s">
        <v>586</v>
      </c>
      <c r="G107" t="s">
        <v>603</v>
      </c>
      <c r="H107" t="s">
        <v>358</v>
      </c>
      <c r="I107" t="s">
        <v>605</v>
      </c>
      <c r="J107" t="s">
        <v>596</v>
      </c>
      <c r="K107" t="s">
        <v>601</v>
      </c>
      <c r="L107">
        <v>46.44</v>
      </c>
      <c r="M107" t="s">
        <v>410</v>
      </c>
      <c r="Q107" t="s">
        <v>618</v>
      </c>
    </row>
    <row r="108" spans="1:17">
      <c r="A108">
        <v>211</v>
      </c>
      <c r="B108" t="s">
        <v>579</v>
      </c>
      <c r="C108" t="s">
        <v>82</v>
      </c>
      <c r="D108" t="s">
        <v>591</v>
      </c>
      <c r="F108" t="s">
        <v>587</v>
      </c>
      <c r="G108" t="s">
        <v>603</v>
      </c>
      <c r="H108" t="s">
        <v>358</v>
      </c>
      <c r="I108" t="s">
        <v>605</v>
      </c>
      <c r="J108" t="s">
        <v>596</v>
      </c>
      <c r="K108" t="s">
        <v>602</v>
      </c>
      <c r="L108">
        <v>126</v>
      </c>
      <c r="M108" t="s">
        <v>410</v>
      </c>
      <c r="Q108" t="s">
        <v>618</v>
      </c>
    </row>
    <row r="109" spans="1:17">
      <c r="A109">
        <v>61</v>
      </c>
      <c r="B109" t="s">
        <v>607</v>
      </c>
      <c r="C109" t="s">
        <v>82</v>
      </c>
      <c r="D109" t="s">
        <v>609</v>
      </c>
      <c r="F109" t="s">
        <v>608</v>
      </c>
      <c r="G109" t="s">
        <v>610</v>
      </c>
      <c r="H109" t="s">
        <v>363</v>
      </c>
      <c r="I109" t="s">
        <v>611</v>
      </c>
      <c r="J109">
        <v>5</v>
      </c>
      <c r="K109">
        <v>659</v>
      </c>
      <c r="L109">
        <v>3295</v>
      </c>
      <c r="M109" t="s">
        <v>410</v>
      </c>
    </row>
    <row r="110" spans="1:17">
      <c r="A110">
        <v>89</v>
      </c>
      <c r="B110" t="s">
        <v>726</v>
      </c>
      <c r="C110" t="s">
        <v>82</v>
      </c>
      <c r="D110" t="s">
        <v>761</v>
      </c>
      <c r="F110" t="s">
        <v>727</v>
      </c>
      <c r="G110" t="s">
        <v>785</v>
      </c>
      <c r="H110" t="s">
        <v>383</v>
      </c>
      <c r="I110" t="s">
        <v>786</v>
      </c>
      <c r="J110">
        <v>60</v>
      </c>
      <c r="K110">
        <v>3.3</v>
      </c>
      <c r="L110">
        <v>198</v>
      </c>
      <c r="M110" t="s">
        <v>410</v>
      </c>
      <c r="N110" s="339">
        <v>44301</v>
      </c>
      <c r="O110" t="s">
        <v>1024</v>
      </c>
      <c r="P110" s="339">
        <v>44308</v>
      </c>
      <c r="Q110" t="s">
        <v>1004</v>
      </c>
    </row>
    <row r="111" spans="1:17" ht="60">
      <c r="A111">
        <v>90</v>
      </c>
      <c r="B111" t="s">
        <v>726</v>
      </c>
      <c r="C111" t="s">
        <v>82</v>
      </c>
      <c r="D111" t="s">
        <v>762</v>
      </c>
      <c r="F111" s="340" t="s">
        <v>729</v>
      </c>
      <c r="G111" t="s">
        <v>785</v>
      </c>
      <c r="H111" t="s">
        <v>383</v>
      </c>
      <c r="I111" t="s">
        <v>490</v>
      </c>
      <c r="J111">
        <v>60</v>
      </c>
      <c r="K111">
        <v>6.06</v>
      </c>
      <c r="L111">
        <v>363.59999999999997</v>
      </c>
      <c r="M111" t="s">
        <v>410</v>
      </c>
      <c r="N111" s="339">
        <v>44301</v>
      </c>
      <c r="O111" t="s">
        <v>1022</v>
      </c>
      <c r="P111" s="339">
        <v>44308</v>
      </c>
      <c r="Q111" t="s">
        <v>1004</v>
      </c>
    </row>
    <row r="112" spans="1:17">
      <c r="A112">
        <v>91</v>
      </c>
      <c r="B112" t="s">
        <v>726</v>
      </c>
      <c r="C112" t="s">
        <v>82</v>
      </c>
      <c r="D112" t="s">
        <v>762</v>
      </c>
      <c r="F112" t="s">
        <v>730</v>
      </c>
      <c r="G112" t="s">
        <v>785</v>
      </c>
      <c r="H112" t="s">
        <v>383</v>
      </c>
      <c r="I112" t="s">
        <v>490</v>
      </c>
      <c r="J112">
        <v>150</v>
      </c>
      <c r="K112">
        <v>8.7799999999999994</v>
      </c>
      <c r="L112">
        <v>1317</v>
      </c>
      <c r="M112" t="s">
        <v>410</v>
      </c>
      <c r="N112" s="339">
        <v>44301</v>
      </c>
      <c r="O112" t="s">
        <v>1022</v>
      </c>
      <c r="P112" s="339">
        <v>44308</v>
      </c>
      <c r="Q112" t="s">
        <v>1004</v>
      </c>
    </row>
    <row r="113" spans="1:17">
      <c r="A113">
        <v>92</v>
      </c>
      <c r="B113" t="s">
        <v>726</v>
      </c>
      <c r="C113" t="s">
        <v>82</v>
      </c>
      <c r="D113" t="s">
        <v>763</v>
      </c>
      <c r="F113" t="s">
        <v>731</v>
      </c>
      <c r="G113" t="s">
        <v>785</v>
      </c>
      <c r="H113" t="s">
        <v>383</v>
      </c>
      <c r="I113" t="s">
        <v>787</v>
      </c>
      <c r="J113">
        <v>14000</v>
      </c>
      <c r="K113">
        <v>2.39</v>
      </c>
      <c r="L113">
        <v>33460</v>
      </c>
      <c r="M113" t="s">
        <v>410</v>
      </c>
      <c r="N113" s="339">
        <v>44302</v>
      </c>
      <c r="O113" t="s">
        <v>1034</v>
      </c>
      <c r="P113" s="339">
        <v>44308</v>
      </c>
      <c r="Q113" t="s">
        <v>1004</v>
      </c>
    </row>
    <row r="114" spans="1:17">
      <c r="A114">
        <v>93</v>
      </c>
      <c r="B114" t="s">
        <v>726</v>
      </c>
      <c r="C114" t="s">
        <v>82</v>
      </c>
      <c r="D114" t="s">
        <v>762</v>
      </c>
      <c r="F114" t="s">
        <v>732</v>
      </c>
      <c r="G114" t="s">
        <v>785</v>
      </c>
      <c r="H114" t="s">
        <v>383</v>
      </c>
      <c r="I114" t="s">
        <v>490</v>
      </c>
      <c r="J114">
        <v>1160</v>
      </c>
      <c r="K114">
        <v>19.66</v>
      </c>
      <c r="L114">
        <v>22805.599999999999</v>
      </c>
      <c r="M114" t="s">
        <v>410</v>
      </c>
      <c r="N114" s="339">
        <v>44301</v>
      </c>
      <c r="O114" t="s">
        <v>1022</v>
      </c>
      <c r="P114" s="339">
        <v>44308</v>
      </c>
      <c r="Q114" t="s">
        <v>1004</v>
      </c>
    </row>
    <row r="115" spans="1:17">
      <c r="A115">
        <v>94</v>
      </c>
      <c r="B115" t="s">
        <v>726</v>
      </c>
      <c r="C115" t="s">
        <v>82</v>
      </c>
      <c r="D115" t="s">
        <v>765</v>
      </c>
      <c r="F115" t="s">
        <v>734</v>
      </c>
      <c r="G115" t="s">
        <v>785</v>
      </c>
      <c r="H115" t="s">
        <v>383</v>
      </c>
      <c r="I115" t="s">
        <v>490</v>
      </c>
      <c r="J115">
        <v>120</v>
      </c>
      <c r="K115">
        <v>5.44</v>
      </c>
      <c r="L115">
        <v>652.80000000000007</v>
      </c>
      <c r="M115" t="s">
        <v>410</v>
      </c>
      <c r="N115" s="339">
        <v>44301</v>
      </c>
      <c r="O115" t="s">
        <v>1022</v>
      </c>
      <c r="P115" s="339">
        <v>44308</v>
      </c>
      <c r="Q115" t="s">
        <v>1004</v>
      </c>
    </row>
    <row r="116" spans="1:17">
      <c r="A116">
        <v>95</v>
      </c>
      <c r="B116" t="s">
        <v>726</v>
      </c>
      <c r="C116" t="s">
        <v>82</v>
      </c>
      <c r="D116" t="s">
        <v>766</v>
      </c>
      <c r="F116" t="s">
        <v>735</v>
      </c>
      <c r="G116" t="s">
        <v>785</v>
      </c>
      <c r="H116" t="s">
        <v>383</v>
      </c>
      <c r="I116" t="s">
        <v>787</v>
      </c>
      <c r="J116">
        <v>240</v>
      </c>
      <c r="K116">
        <v>3.19</v>
      </c>
      <c r="L116">
        <v>765.6</v>
      </c>
      <c r="M116" t="s">
        <v>410</v>
      </c>
      <c r="Q116" t="s">
        <v>533</v>
      </c>
    </row>
    <row r="117" spans="1:17">
      <c r="A117">
        <v>96</v>
      </c>
      <c r="B117" t="s">
        <v>726</v>
      </c>
      <c r="C117" t="s">
        <v>82</v>
      </c>
      <c r="D117" t="s">
        <v>767</v>
      </c>
      <c r="F117" t="s">
        <v>736</v>
      </c>
      <c r="G117" t="s">
        <v>785</v>
      </c>
      <c r="H117" t="s">
        <v>383</v>
      </c>
      <c r="I117" t="s">
        <v>788</v>
      </c>
      <c r="J117">
        <v>12480</v>
      </c>
      <c r="K117">
        <v>0.18</v>
      </c>
      <c r="L117">
        <v>2246.4</v>
      </c>
      <c r="M117" t="s">
        <v>410</v>
      </c>
      <c r="N117" s="339">
        <v>44301</v>
      </c>
      <c r="O117" t="s">
        <v>1032</v>
      </c>
      <c r="P117" s="339">
        <v>44308</v>
      </c>
      <c r="Q117" t="s">
        <v>1004</v>
      </c>
    </row>
    <row r="118" spans="1:17">
      <c r="A118">
        <v>97</v>
      </c>
      <c r="B118" t="s">
        <v>726</v>
      </c>
      <c r="C118" t="s">
        <v>82</v>
      </c>
      <c r="D118" t="s">
        <v>768</v>
      </c>
      <c r="F118" t="s">
        <v>737</v>
      </c>
      <c r="G118" t="s">
        <v>785</v>
      </c>
      <c r="H118" t="s">
        <v>383</v>
      </c>
      <c r="I118" t="s">
        <v>490</v>
      </c>
      <c r="J118">
        <v>120</v>
      </c>
      <c r="K118">
        <v>0.7</v>
      </c>
      <c r="L118">
        <v>84</v>
      </c>
      <c r="M118" t="s">
        <v>410</v>
      </c>
      <c r="N118" s="339">
        <v>44301</v>
      </c>
      <c r="O118" t="s">
        <v>1023</v>
      </c>
      <c r="P118" s="339">
        <v>44308</v>
      </c>
      <c r="Q118" t="s">
        <v>1004</v>
      </c>
    </row>
    <row r="119" spans="1:17">
      <c r="A119">
        <v>98</v>
      </c>
      <c r="B119" t="s">
        <v>726</v>
      </c>
      <c r="C119" t="s">
        <v>82</v>
      </c>
      <c r="D119" t="s">
        <v>769</v>
      </c>
      <c r="F119" t="s">
        <v>738</v>
      </c>
      <c r="G119" t="s">
        <v>785</v>
      </c>
      <c r="H119" t="s">
        <v>383</v>
      </c>
      <c r="I119" t="s">
        <v>789</v>
      </c>
      <c r="J119">
        <v>200</v>
      </c>
      <c r="K119">
        <v>23.3</v>
      </c>
      <c r="L119">
        <v>4660</v>
      </c>
      <c r="M119" t="s">
        <v>410</v>
      </c>
      <c r="N119" s="339">
        <v>44301</v>
      </c>
      <c r="O119" t="s">
        <v>1033</v>
      </c>
      <c r="P119" s="339">
        <v>44308</v>
      </c>
      <c r="Q119" t="s">
        <v>1004</v>
      </c>
    </row>
    <row r="120" spans="1:17">
      <c r="A120">
        <v>99</v>
      </c>
      <c r="B120" t="s">
        <v>726</v>
      </c>
      <c r="C120" t="s">
        <v>82</v>
      </c>
      <c r="D120" t="s">
        <v>770</v>
      </c>
      <c r="F120" t="s">
        <v>739</v>
      </c>
      <c r="G120" t="s">
        <v>785</v>
      </c>
      <c r="H120" t="s">
        <v>383</v>
      </c>
      <c r="I120" t="s">
        <v>790</v>
      </c>
      <c r="J120">
        <v>280</v>
      </c>
      <c r="K120">
        <v>7</v>
      </c>
      <c r="L120">
        <v>1960</v>
      </c>
      <c r="M120" t="s">
        <v>410</v>
      </c>
      <c r="N120" s="339">
        <v>44319</v>
      </c>
      <c r="O120" t="s">
        <v>1111</v>
      </c>
      <c r="P120" s="339">
        <v>44322</v>
      </c>
      <c r="Q120" t="s">
        <v>1004</v>
      </c>
    </row>
    <row r="121" spans="1:17">
      <c r="A121">
        <v>100</v>
      </c>
      <c r="B121" t="s">
        <v>726</v>
      </c>
      <c r="C121" t="s">
        <v>82</v>
      </c>
      <c r="D121" t="s">
        <v>771</v>
      </c>
      <c r="F121" t="s">
        <v>741</v>
      </c>
      <c r="G121" t="s">
        <v>785</v>
      </c>
      <c r="H121" t="s">
        <v>383</v>
      </c>
      <c r="I121" t="s">
        <v>792</v>
      </c>
      <c r="J121">
        <v>576</v>
      </c>
      <c r="K121">
        <v>8.36</v>
      </c>
      <c r="L121">
        <v>4815.3599999999997</v>
      </c>
      <c r="M121" t="s">
        <v>410</v>
      </c>
      <c r="N121" s="339">
        <v>44301</v>
      </c>
      <c r="O121" t="s">
        <v>1030</v>
      </c>
      <c r="P121" s="339">
        <v>44308</v>
      </c>
      <c r="Q121" t="s">
        <v>1004</v>
      </c>
    </row>
    <row r="122" spans="1:17">
      <c r="A122">
        <v>101</v>
      </c>
      <c r="B122" t="s">
        <v>726</v>
      </c>
      <c r="C122" t="s">
        <v>82</v>
      </c>
      <c r="D122" t="s">
        <v>772</v>
      </c>
      <c r="F122" t="s">
        <v>742</v>
      </c>
      <c r="G122" t="s">
        <v>785</v>
      </c>
      <c r="H122" t="s">
        <v>383</v>
      </c>
      <c r="I122" t="s">
        <v>490</v>
      </c>
      <c r="J122">
        <v>252</v>
      </c>
      <c r="K122">
        <v>4.9800000000000004</v>
      </c>
      <c r="L122">
        <v>1254.96</v>
      </c>
      <c r="M122" t="s">
        <v>410</v>
      </c>
      <c r="N122" s="339">
        <v>44301</v>
      </c>
      <c r="O122" t="s">
        <v>1023</v>
      </c>
      <c r="P122" s="339">
        <v>44308</v>
      </c>
      <c r="Q122" t="s">
        <v>1004</v>
      </c>
    </row>
    <row r="123" spans="1:17">
      <c r="A123">
        <v>102</v>
      </c>
      <c r="B123" t="s">
        <v>726</v>
      </c>
      <c r="C123" t="s">
        <v>82</v>
      </c>
      <c r="D123" t="s">
        <v>773</v>
      </c>
      <c r="F123" t="s">
        <v>743</v>
      </c>
      <c r="G123" t="s">
        <v>785</v>
      </c>
      <c r="H123" t="s">
        <v>383</v>
      </c>
      <c r="I123" t="s">
        <v>490</v>
      </c>
      <c r="J123" t="s">
        <v>798</v>
      </c>
      <c r="K123" t="s">
        <v>799</v>
      </c>
      <c r="L123">
        <v>1425.6000000000001</v>
      </c>
      <c r="M123" t="s">
        <v>410</v>
      </c>
      <c r="N123" s="339">
        <v>44301</v>
      </c>
      <c r="O123" t="s">
        <v>1023</v>
      </c>
      <c r="P123" s="339">
        <v>44308</v>
      </c>
      <c r="Q123" t="s">
        <v>1004</v>
      </c>
    </row>
    <row r="124" spans="1:17">
      <c r="A124">
        <v>103</v>
      </c>
      <c r="B124" t="s">
        <v>726</v>
      </c>
      <c r="C124" t="s">
        <v>82</v>
      </c>
      <c r="D124" t="s">
        <v>761</v>
      </c>
      <c r="F124" t="s">
        <v>744</v>
      </c>
      <c r="G124" t="s">
        <v>785</v>
      </c>
      <c r="H124" t="s">
        <v>383</v>
      </c>
      <c r="I124" t="s">
        <v>786</v>
      </c>
      <c r="J124">
        <v>24</v>
      </c>
      <c r="K124">
        <v>6.84</v>
      </c>
      <c r="L124">
        <v>164.16</v>
      </c>
      <c r="M124" t="s">
        <v>410</v>
      </c>
      <c r="N124" s="339">
        <v>44301</v>
      </c>
      <c r="O124" t="s">
        <v>1024</v>
      </c>
      <c r="P124" s="339">
        <v>44308</v>
      </c>
      <c r="Q124" t="s">
        <v>1004</v>
      </c>
    </row>
    <row r="125" spans="1:17">
      <c r="A125">
        <v>104</v>
      </c>
      <c r="B125" t="s">
        <v>726</v>
      </c>
      <c r="C125" t="s">
        <v>82</v>
      </c>
      <c r="D125" t="s">
        <v>774</v>
      </c>
      <c r="F125" t="s">
        <v>745</v>
      </c>
      <c r="G125" t="s">
        <v>785</v>
      </c>
      <c r="H125" t="s">
        <v>383</v>
      </c>
      <c r="I125" t="s">
        <v>490</v>
      </c>
      <c r="J125">
        <v>276</v>
      </c>
      <c r="K125">
        <v>78.3</v>
      </c>
      <c r="L125">
        <v>21610.799999999999</v>
      </c>
      <c r="M125" t="s">
        <v>410</v>
      </c>
      <c r="N125" s="339">
        <v>44301</v>
      </c>
      <c r="O125" t="s">
        <v>1022</v>
      </c>
      <c r="P125" s="339">
        <v>44308</v>
      </c>
      <c r="Q125" t="s">
        <v>1004</v>
      </c>
    </row>
    <row r="126" spans="1:17">
      <c r="A126">
        <v>105</v>
      </c>
      <c r="B126" t="s">
        <v>726</v>
      </c>
      <c r="C126" t="s">
        <v>82</v>
      </c>
      <c r="D126" t="s">
        <v>775</v>
      </c>
      <c r="F126" t="s">
        <v>746</v>
      </c>
      <c r="G126" t="s">
        <v>785</v>
      </c>
      <c r="H126" t="s">
        <v>383</v>
      </c>
      <c r="I126" t="s">
        <v>793</v>
      </c>
      <c r="J126">
        <v>9100</v>
      </c>
      <c r="K126">
        <v>1.3</v>
      </c>
      <c r="L126">
        <v>11830</v>
      </c>
      <c r="M126" t="s">
        <v>410</v>
      </c>
      <c r="N126" s="339">
        <v>44301</v>
      </c>
      <c r="O126" t="s">
        <v>1028</v>
      </c>
      <c r="P126" s="339">
        <v>44308</v>
      </c>
      <c r="Q126" t="s">
        <v>1004</v>
      </c>
    </row>
    <row r="127" spans="1:17">
      <c r="A127">
        <v>106</v>
      </c>
      <c r="B127" t="s">
        <v>726</v>
      </c>
      <c r="C127" t="s">
        <v>82</v>
      </c>
      <c r="D127" t="s">
        <v>776</v>
      </c>
      <c r="F127" t="s">
        <v>747</v>
      </c>
      <c r="G127" t="s">
        <v>785</v>
      </c>
      <c r="H127" t="s">
        <v>383</v>
      </c>
      <c r="I127" t="s">
        <v>443</v>
      </c>
      <c r="J127">
        <v>8000</v>
      </c>
      <c r="K127">
        <v>0.23</v>
      </c>
      <c r="L127">
        <v>1840</v>
      </c>
      <c r="M127" t="s">
        <v>410</v>
      </c>
      <c r="N127" s="339">
        <v>44301</v>
      </c>
      <c r="O127" t="s">
        <v>1025</v>
      </c>
      <c r="P127" s="339">
        <v>44308</v>
      </c>
      <c r="Q127" t="s">
        <v>1004</v>
      </c>
    </row>
    <row r="128" spans="1:17">
      <c r="A128">
        <v>107</v>
      </c>
      <c r="B128" t="s">
        <v>726</v>
      </c>
      <c r="C128" t="s">
        <v>82</v>
      </c>
      <c r="D128" t="s">
        <v>776</v>
      </c>
      <c r="F128" t="s">
        <v>748</v>
      </c>
      <c r="G128" t="s">
        <v>785</v>
      </c>
      <c r="H128" t="s">
        <v>383</v>
      </c>
      <c r="I128" t="s">
        <v>443</v>
      </c>
      <c r="J128">
        <v>14400</v>
      </c>
      <c r="K128">
        <v>0.22</v>
      </c>
      <c r="L128">
        <v>3168</v>
      </c>
      <c r="M128" t="s">
        <v>410</v>
      </c>
      <c r="N128" s="339">
        <v>44301</v>
      </c>
      <c r="O128" t="s">
        <v>1025</v>
      </c>
      <c r="P128" s="339">
        <v>44308</v>
      </c>
      <c r="Q128" t="s">
        <v>1004</v>
      </c>
    </row>
    <row r="129" spans="1:17">
      <c r="A129">
        <v>108</v>
      </c>
      <c r="B129" t="s">
        <v>726</v>
      </c>
      <c r="C129" t="s">
        <v>82</v>
      </c>
      <c r="D129" t="s">
        <v>776</v>
      </c>
      <c r="F129" t="s">
        <v>749</v>
      </c>
      <c r="G129" t="s">
        <v>785</v>
      </c>
      <c r="H129" t="s">
        <v>383</v>
      </c>
      <c r="I129" t="s">
        <v>443</v>
      </c>
      <c r="J129">
        <v>3600</v>
      </c>
      <c r="K129">
        <v>0.23</v>
      </c>
      <c r="L129">
        <v>828</v>
      </c>
      <c r="M129" t="s">
        <v>410</v>
      </c>
      <c r="N129" s="339">
        <v>44301</v>
      </c>
      <c r="O129" t="s">
        <v>1025</v>
      </c>
      <c r="P129" s="339">
        <v>44308</v>
      </c>
      <c r="Q129" t="s">
        <v>1004</v>
      </c>
    </row>
    <row r="130" spans="1:17">
      <c r="A130">
        <v>109</v>
      </c>
      <c r="B130" t="s">
        <v>726</v>
      </c>
      <c r="C130" t="s">
        <v>82</v>
      </c>
      <c r="D130" t="s">
        <v>776</v>
      </c>
      <c r="F130" t="s">
        <v>750</v>
      </c>
      <c r="G130" t="s">
        <v>785</v>
      </c>
      <c r="H130" t="s">
        <v>383</v>
      </c>
      <c r="I130" t="s">
        <v>443</v>
      </c>
      <c r="J130">
        <v>16500</v>
      </c>
      <c r="K130">
        <v>0.21</v>
      </c>
      <c r="L130">
        <v>3465</v>
      </c>
      <c r="M130" t="s">
        <v>410</v>
      </c>
      <c r="N130" s="339">
        <v>44301</v>
      </c>
      <c r="O130" t="s">
        <v>1025</v>
      </c>
      <c r="P130" s="339">
        <v>44308</v>
      </c>
      <c r="Q130" t="s">
        <v>1004</v>
      </c>
    </row>
    <row r="131" spans="1:17">
      <c r="A131">
        <v>110</v>
      </c>
      <c r="B131" t="s">
        <v>726</v>
      </c>
      <c r="C131" t="s">
        <v>82</v>
      </c>
      <c r="D131" t="s">
        <v>777</v>
      </c>
      <c r="F131" t="s">
        <v>751</v>
      </c>
      <c r="G131" t="s">
        <v>785</v>
      </c>
      <c r="H131" t="s">
        <v>383</v>
      </c>
      <c r="I131" t="s">
        <v>786</v>
      </c>
      <c r="J131">
        <v>900</v>
      </c>
      <c r="K131">
        <v>7.92</v>
      </c>
      <c r="L131">
        <v>7128</v>
      </c>
      <c r="M131" t="s">
        <v>410</v>
      </c>
      <c r="N131" s="339">
        <v>44301</v>
      </c>
      <c r="O131" t="s">
        <v>1024</v>
      </c>
      <c r="P131" s="339">
        <v>44308</v>
      </c>
      <c r="Q131" t="s">
        <v>1004</v>
      </c>
    </row>
    <row r="132" spans="1:17">
      <c r="A132">
        <v>111</v>
      </c>
      <c r="B132" t="s">
        <v>726</v>
      </c>
      <c r="C132" t="s">
        <v>82</v>
      </c>
      <c r="D132" t="s">
        <v>777</v>
      </c>
      <c r="F132" t="s">
        <v>752</v>
      </c>
      <c r="G132" t="s">
        <v>785</v>
      </c>
      <c r="H132" t="s">
        <v>383</v>
      </c>
      <c r="I132" t="s">
        <v>795</v>
      </c>
      <c r="J132">
        <v>60</v>
      </c>
      <c r="K132">
        <v>4</v>
      </c>
      <c r="L132">
        <v>240</v>
      </c>
      <c r="M132" t="s">
        <v>410</v>
      </c>
      <c r="N132" s="339">
        <v>44301</v>
      </c>
      <c r="O132" t="s">
        <v>1029</v>
      </c>
      <c r="P132" s="339">
        <v>44308</v>
      </c>
      <c r="Q132" t="s">
        <v>1004</v>
      </c>
    </row>
    <row r="133" spans="1:17">
      <c r="A133">
        <v>112</v>
      </c>
      <c r="B133" t="s">
        <v>726</v>
      </c>
      <c r="C133" t="s">
        <v>82</v>
      </c>
      <c r="D133" t="s">
        <v>778</v>
      </c>
      <c r="F133" t="s">
        <v>753</v>
      </c>
      <c r="G133" t="s">
        <v>785</v>
      </c>
      <c r="H133" t="s">
        <v>383</v>
      </c>
      <c r="I133" t="s">
        <v>796</v>
      </c>
      <c r="J133">
        <v>1500</v>
      </c>
      <c r="K133">
        <v>14.5</v>
      </c>
      <c r="L133">
        <v>21750</v>
      </c>
      <c r="M133" t="s">
        <v>410</v>
      </c>
      <c r="N133" s="339">
        <v>44301</v>
      </c>
      <c r="O133" t="s">
        <v>1026</v>
      </c>
      <c r="P133" s="339">
        <v>44308</v>
      </c>
      <c r="Q133" t="s">
        <v>1004</v>
      </c>
    </row>
    <row r="134" spans="1:17">
      <c r="A134">
        <v>113</v>
      </c>
      <c r="B134" t="s">
        <v>726</v>
      </c>
      <c r="C134" t="s">
        <v>82</v>
      </c>
      <c r="D134" t="s">
        <v>779</v>
      </c>
      <c r="F134" t="s">
        <v>754</v>
      </c>
      <c r="G134" t="s">
        <v>785</v>
      </c>
      <c r="H134" t="s">
        <v>383</v>
      </c>
      <c r="I134" t="s">
        <v>446</v>
      </c>
      <c r="J134">
        <v>80</v>
      </c>
      <c r="K134">
        <v>13</v>
      </c>
      <c r="L134">
        <v>1040</v>
      </c>
      <c r="M134" t="s">
        <v>410</v>
      </c>
      <c r="N134" s="339">
        <v>44301</v>
      </c>
      <c r="O134" t="s">
        <v>1027</v>
      </c>
      <c r="P134" s="339">
        <v>44308</v>
      </c>
      <c r="Q134" t="s">
        <v>1004</v>
      </c>
    </row>
    <row r="135" spans="1:17">
      <c r="A135">
        <v>114</v>
      </c>
      <c r="B135" t="s">
        <v>726</v>
      </c>
      <c r="C135" t="s">
        <v>82</v>
      </c>
      <c r="D135" t="s">
        <v>780</v>
      </c>
      <c r="F135" t="s">
        <v>755</v>
      </c>
      <c r="G135" t="s">
        <v>785</v>
      </c>
      <c r="H135" t="s">
        <v>383</v>
      </c>
      <c r="I135" t="s">
        <v>788</v>
      </c>
      <c r="J135">
        <v>3000</v>
      </c>
      <c r="K135">
        <v>0.88</v>
      </c>
      <c r="L135">
        <v>2640</v>
      </c>
      <c r="M135" t="s">
        <v>410</v>
      </c>
      <c r="N135" s="339">
        <v>44301</v>
      </c>
      <c r="O135" t="s">
        <v>1032</v>
      </c>
      <c r="P135" s="339">
        <v>44308</v>
      </c>
      <c r="Q135" t="s">
        <v>1004</v>
      </c>
    </row>
    <row r="136" spans="1:17">
      <c r="A136">
        <v>115</v>
      </c>
      <c r="B136" t="s">
        <v>726</v>
      </c>
      <c r="C136" t="s">
        <v>82</v>
      </c>
      <c r="D136" t="s">
        <v>780</v>
      </c>
      <c r="F136" t="s">
        <v>756</v>
      </c>
      <c r="G136" t="s">
        <v>785</v>
      </c>
      <c r="H136" t="s">
        <v>383</v>
      </c>
      <c r="I136" t="s">
        <v>446</v>
      </c>
      <c r="J136">
        <v>3000</v>
      </c>
      <c r="K136">
        <v>0.16</v>
      </c>
      <c r="L136">
        <v>480</v>
      </c>
      <c r="M136" t="s">
        <v>410</v>
      </c>
      <c r="N136" s="339">
        <v>44301</v>
      </c>
      <c r="O136" t="s">
        <v>1027</v>
      </c>
      <c r="P136" s="339">
        <v>44308</v>
      </c>
      <c r="Q136" t="s">
        <v>1004</v>
      </c>
    </row>
    <row r="137" spans="1:17">
      <c r="A137">
        <v>116</v>
      </c>
      <c r="B137" t="s">
        <v>726</v>
      </c>
      <c r="C137" t="s">
        <v>82</v>
      </c>
      <c r="D137" t="s">
        <v>781</v>
      </c>
      <c r="F137" t="s">
        <v>757</v>
      </c>
      <c r="G137" t="s">
        <v>785</v>
      </c>
      <c r="H137" t="s">
        <v>383</v>
      </c>
      <c r="I137" t="s">
        <v>788</v>
      </c>
      <c r="J137">
        <v>2700</v>
      </c>
      <c r="K137">
        <v>0.25</v>
      </c>
      <c r="L137">
        <v>675</v>
      </c>
      <c r="M137" t="s">
        <v>410</v>
      </c>
      <c r="N137" s="339">
        <v>44301</v>
      </c>
      <c r="O137" t="s">
        <v>1032</v>
      </c>
      <c r="P137" s="339">
        <v>44308</v>
      </c>
      <c r="Q137" t="s">
        <v>1004</v>
      </c>
    </row>
    <row r="138" spans="1:17">
      <c r="A138">
        <v>117</v>
      </c>
      <c r="B138" t="s">
        <v>726</v>
      </c>
      <c r="C138" t="s">
        <v>82</v>
      </c>
      <c r="D138" t="s">
        <v>782</v>
      </c>
      <c r="F138" t="s">
        <v>758</v>
      </c>
      <c r="G138" t="s">
        <v>785</v>
      </c>
      <c r="H138" t="s">
        <v>383</v>
      </c>
      <c r="I138" t="s">
        <v>786</v>
      </c>
      <c r="J138">
        <v>10</v>
      </c>
      <c r="K138">
        <v>13.1</v>
      </c>
      <c r="L138">
        <v>131</v>
      </c>
      <c r="M138" t="s">
        <v>410</v>
      </c>
      <c r="N138" s="339">
        <v>44301</v>
      </c>
      <c r="O138" t="s">
        <v>1024</v>
      </c>
      <c r="P138" s="339">
        <v>44308</v>
      </c>
      <c r="Q138" t="s">
        <v>1004</v>
      </c>
    </row>
    <row r="139" spans="1:17">
      <c r="A139">
        <v>118</v>
      </c>
      <c r="B139" t="s">
        <v>726</v>
      </c>
      <c r="C139" t="s">
        <v>82</v>
      </c>
      <c r="D139" t="s">
        <v>783</v>
      </c>
      <c r="F139" t="s">
        <v>759</v>
      </c>
      <c r="G139" t="s">
        <v>785</v>
      </c>
      <c r="H139" t="s">
        <v>383</v>
      </c>
      <c r="I139" t="s">
        <v>794</v>
      </c>
      <c r="J139">
        <v>10000</v>
      </c>
      <c r="K139">
        <v>0.09</v>
      </c>
      <c r="L139">
        <v>900</v>
      </c>
      <c r="M139" t="s">
        <v>410</v>
      </c>
      <c r="N139" s="339">
        <v>44301</v>
      </c>
      <c r="O139" t="s">
        <v>1031</v>
      </c>
      <c r="P139" s="339">
        <v>44308</v>
      </c>
      <c r="Q139" t="s">
        <v>1004</v>
      </c>
    </row>
    <row r="140" spans="1:17">
      <c r="A140">
        <v>119</v>
      </c>
      <c r="B140" t="s">
        <v>726</v>
      </c>
      <c r="C140" t="s">
        <v>82</v>
      </c>
      <c r="D140" t="s">
        <v>784</v>
      </c>
      <c r="F140" t="s">
        <v>760</v>
      </c>
      <c r="G140" t="s">
        <v>785</v>
      </c>
      <c r="H140" t="s">
        <v>383</v>
      </c>
      <c r="I140" t="s">
        <v>797</v>
      </c>
      <c r="J140">
        <v>3000</v>
      </c>
      <c r="K140">
        <v>0.3</v>
      </c>
      <c r="L140">
        <v>900</v>
      </c>
      <c r="M140" t="s">
        <v>410</v>
      </c>
    </row>
    <row r="141" spans="1:17">
      <c r="A141">
        <v>212</v>
      </c>
      <c r="B141" t="s">
        <v>726</v>
      </c>
      <c r="C141" t="s">
        <v>82</v>
      </c>
      <c r="D141" t="s">
        <v>764</v>
      </c>
      <c r="F141" t="s">
        <v>733</v>
      </c>
      <c r="G141" t="s">
        <v>785</v>
      </c>
      <c r="H141" t="s">
        <v>358</v>
      </c>
      <c r="I141" t="s">
        <v>794</v>
      </c>
      <c r="J141">
        <v>1800</v>
      </c>
      <c r="K141">
        <v>1.96</v>
      </c>
      <c r="L141">
        <v>3528</v>
      </c>
      <c r="M141" t="s">
        <v>410</v>
      </c>
      <c r="Q141" t="s">
        <v>800</v>
      </c>
    </row>
    <row r="142" spans="1:17">
      <c r="A142">
        <v>213</v>
      </c>
      <c r="B142" t="s">
        <v>726</v>
      </c>
      <c r="C142" t="s">
        <v>82</v>
      </c>
      <c r="D142" t="s">
        <v>765</v>
      </c>
      <c r="F142" t="s">
        <v>740</v>
      </c>
      <c r="G142" t="s">
        <v>785</v>
      </c>
      <c r="H142" t="s">
        <v>358</v>
      </c>
      <c r="I142" t="s">
        <v>791</v>
      </c>
      <c r="J142">
        <v>180</v>
      </c>
      <c r="K142">
        <v>4.4000000000000004</v>
      </c>
      <c r="L142">
        <v>792.00000000000011</v>
      </c>
      <c r="M142" t="s">
        <v>410</v>
      </c>
      <c r="Q142" t="s">
        <v>533</v>
      </c>
    </row>
    <row r="143" spans="1:17">
      <c r="A143">
        <v>62</v>
      </c>
      <c r="B143" t="s">
        <v>612</v>
      </c>
      <c r="C143" t="s">
        <v>17</v>
      </c>
      <c r="F143" t="s">
        <v>613</v>
      </c>
      <c r="G143" t="s">
        <v>409</v>
      </c>
      <c r="H143" t="s">
        <v>383</v>
      </c>
      <c r="J143">
        <v>1</v>
      </c>
      <c r="L143">
        <v>0</v>
      </c>
      <c r="M143" t="s">
        <v>410</v>
      </c>
    </row>
    <row r="144" spans="1:17">
      <c r="A144">
        <v>63</v>
      </c>
      <c r="B144" t="s">
        <v>612</v>
      </c>
      <c r="C144" t="s">
        <v>17</v>
      </c>
      <c r="F144" t="s">
        <v>413</v>
      </c>
      <c r="G144" t="s">
        <v>409</v>
      </c>
      <c r="H144" t="s">
        <v>383</v>
      </c>
      <c r="J144">
        <v>15</v>
      </c>
      <c r="L144">
        <v>0</v>
      </c>
      <c r="M144" t="s">
        <v>410</v>
      </c>
    </row>
    <row r="145" spans="1:17">
      <c r="A145">
        <v>64</v>
      </c>
      <c r="B145" t="s">
        <v>612</v>
      </c>
      <c r="C145" t="s">
        <v>17</v>
      </c>
      <c r="F145" t="s">
        <v>614</v>
      </c>
      <c r="G145" t="s">
        <v>409</v>
      </c>
      <c r="H145" t="s">
        <v>383</v>
      </c>
      <c r="J145">
        <v>21</v>
      </c>
      <c r="L145">
        <v>0</v>
      </c>
      <c r="M145" t="s">
        <v>410</v>
      </c>
    </row>
    <row r="146" spans="1:17">
      <c r="A146">
        <v>65</v>
      </c>
      <c r="B146" t="s">
        <v>612</v>
      </c>
      <c r="C146" t="s">
        <v>17</v>
      </c>
      <c r="F146" t="s">
        <v>615</v>
      </c>
      <c r="G146" t="s">
        <v>409</v>
      </c>
      <c r="H146" t="s">
        <v>383</v>
      </c>
      <c r="J146">
        <v>6</v>
      </c>
      <c r="L146">
        <v>0</v>
      </c>
      <c r="M146" t="s">
        <v>410</v>
      </c>
    </row>
    <row r="147" spans="1:17">
      <c r="A147">
        <v>66</v>
      </c>
      <c r="B147" t="s">
        <v>612</v>
      </c>
      <c r="C147" t="s">
        <v>17</v>
      </c>
      <c r="F147" t="s">
        <v>616</v>
      </c>
      <c r="G147" t="s">
        <v>409</v>
      </c>
      <c r="H147" t="s">
        <v>383</v>
      </c>
      <c r="J147">
        <v>21</v>
      </c>
      <c r="L147">
        <v>0</v>
      </c>
      <c r="M147" t="s">
        <v>410</v>
      </c>
    </row>
    <row r="148" spans="1:17" ht="90">
      <c r="A148">
        <v>152</v>
      </c>
      <c r="B148" t="s">
        <v>239</v>
      </c>
      <c r="C148" t="s">
        <v>92</v>
      </c>
      <c r="D148" t="s">
        <v>946</v>
      </c>
      <c r="F148" s="340" t="s">
        <v>240</v>
      </c>
      <c r="G148" t="s">
        <v>241</v>
      </c>
      <c r="H148" t="s">
        <v>363</v>
      </c>
      <c r="I148" t="s">
        <v>242</v>
      </c>
      <c r="J148">
        <v>3</v>
      </c>
      <c r="K148">
        <v>9545</v>
      </c>
      <c r="L148">
        <v>28635</v>
      </c>
      <c r="M148" t="s">
        <v>6</v>
      </c>
      <c r="N148" s="339">
        <v>44200</v>
      </c>
      <c r="O148" t="s">
        <v>389</v>
      </c>
      <c r="P148" s="339">
        <v>44229</v>
      </c>
      <c r="Q148" t="s">
        <v>877</v>
      </c>
    </row>
    <row r="149" spans="1:17" ht="30">
      <c r="A149">
        <v>247</v>
      </c>
      <c r="B149" t="s">
        <v>239</v>
      </c>
      <c r="C149" t="s">
        <v>92</v>
      </c>
      <c r="D149" t="s">
        <v>946</v>
      </c>
      <c r="F149" s="340" t="s">
        <v>1135</v>
      </c>
      <c r="G149" t="s">
        <v>241</v>
      </c>
      <c r="H149" t="s">
        <v>1104</v>
      </c>
      <c r="I149" t="s">
        <v>242</v>
      </c>
      <c r="J149">
        <v>1</v>
      </c>
      <c r="K149">
        <v>9545</v>
      </c>
      <c r="L149">
        <v>9545</v>
      </c>
      <c r="M149" t="s">
        <v>6</v>
      </c>
      <c r="N149" s="339">
        <v>44305</v>
      </c>
      <c r="O149" t="s">
        <v>1054</v>
      </c>
      <c r="P149" s="339">
        <v>44314</v>
      </c>
      <c r="Q149" t="s">
        <v>877</v>
      </c>
    </row>
    <row r="150" spans="1:17">
      <c r="A150">
        <v>219</v>
      </c>
      <c r="B150" t="s">
        <v>949</v>
      </c>
      <c r="C150" t="s">
        <v>17</v>
      </c>
      <c r="F150" t="s">
        <v>950</v>
      </c>
      <c r="G150" t="s">
        <v>957</v>
      </c>
      <c r="H150" t="s">
        <v>1102</v>
      </c>
      <c r="J150">
        <v>1</v>
      </c>
      <c r="L150">
        <v>0</v>
      </c>
    </row>
    <row r="151" spans="1:17" ht="150">
      <c r="A151">
        <v>179</v>
      </c>
      <c r="B151" t="s">
        <v>290</v>
      </c>
      <c r="C151" t="s">
        <v>85</v>
      </c>
      <c r="D151" t="s">
        <v>988</v>
      </c>
      <c r="F151" s="340" t="s">
        <v>291</v>
      </c>
      <c r="G151" t="s">
        <v>202</v>
      </c>
      <c r="H151" t="s">
        <v>1108</v>
      </c>
      <c r="I151" t="s">
        <v>292</v>
      </c>
      <c r="J151">
        <v>3</v>
      </c>
      <c r="K151">
        <v>660</v>
      </c>
      <c r="L151">
        <v>1980</v>
      </c>
      <c r="M151" t="s">
        <v>6</v>
      </c>
      <c r="N151" s="339">
        <v>44200</v>
      </c>
      <c r="O151" t="s">
        <v>404</v>
      </c>
      <c r="P151" s="339">
        <v>44231</v>
      </c>
      <c r="Q151" t="s">
        <v>877</v>
      </c>
    </row>
    <row r="152" spans="1:17" ht="45">
      <c r="A152">
        <v>274</v>
      </c>
      <c r="B152" t="s">
        <v>290</v>
      </c>
      <c r="C152" t="s">
        <v>85</v>
      </c>
      <c r="D152" t="s">
        <v>988</v>
      </c>
      <c r="F152" s="340" t="s">
        <v>1136</v>
      </c>
      <c r="G152" t="s">
        <v>202</v>
      </c>
      <c r="H152" t="s">
        <v>1108</v>
      </c>
      <c r="I152" t="s">
        <v>292</v>
      </c>
      <c r="J152">
        <v>1</v>
      </c>
      <c r="K152">
        <v>660</v>
      </c>
      <c r="L152">
        <v>660</v>
      </c>
      <c r="M152" t="s">
        <v>6</v>
      </c>
      <c r="N152" s="339">
        <v>44306</v>
      </c>
      <c r="O152" t="s">
        <v>1091</v>
      </c>
      <c r="P152" s="339">
        <v>44320</v>
      </c>
      <c r="Q152" t="s">
        <v>877</v>
      </c>
    </row>
    <row r="153" spans="1:17">
      <c r="A153">
        <v>120</v>
      </c>
      <c r="B153" t="s">
        <v>908</v>
      </c>
      <c r="C153" t="s">
        <v>82</v>
      </c>
      <c r="D153" t="s">
        <v>911</v>
      </c>
      <c r="F153" t="s">
        <v>896</v>
      </c>
      <c r="G153" t="s">
        <v>909</v>
      </c>
      <c r="H153" t="s">
        <v>383</v>
      </c>
      <c r="I153" t="s">
        <v>910</v>
      </c>
      <c r="J153">
        <v>100</v>
      </c>
      <c r="K153">
        <v>9.2200000000000006</v>
      </c>
      <c r="L153">
        <v>922.00000000000011</v>
      </c>
      <c r="M153" t="s">
        <v>410</v>
      </c>
    </row>
    <row r="154" spans="1:17">
      <c r="A154">
        <v>121</v>
      </c>
      <c r="B154" t="s">
        <v>908</v>
      </c>
      <c r="C154" t="s">
        <v>82</v>
      </c>
      <c r="D154" t="s">
        <v>912</v>
      </c>
      <c r="F154" t="s">
        <v>897</v>
      </c>
      <c r="G154" t="s">
        <v>909</v>
      </c>
      <c r="H154" t="s">
        <v>383</v>
      </c>
      <c r="I154" t="s">
        <v>910</v>
      </c>
      <c r="J154">
        <v>1</v>
      </c>
      <c r="K154">
        <v>38.89</v>
      </c>
      <c r="L154">
        <v>38.89</v>
      </c>
      <c r="M154" t="s">
        <v>410</v>
      </c>
    </row>
    <row r="155" spans="1:17">
      <c r="A155">
        <v>122</v>
      </c>
      <c r="B155" t="s">
        <v>908</v>
      </c>
      <c r="C155" t="s">
        <v>82</v>
      </c>
      <c r="D155" t="s">
        <v>913</v>
      </c>
      <c r="F155" t="s">
        <v>898</v>
      </c>
      <c r="G155" t="s">
        <v>909</v>
      </c>
      <c r="H155" t="s">
        <v>383</v>
      </c>
      <c r="I155" t="s">
        <v>910</v>
      </c>
      <c r="J155">
        <v>65</v>
      </c>
      <c r="K155">
        <v>26</v>
      </c>
      <c r="L155">
        <v>1690</v>
      </c>
      <c r="M155" t="s">
        <v>410</v>
      </c>
    </row>
    <row r="156" spans="1:17">
      <c r="A156">
        <v>123</v>
      </c>
      <c r="B156" t="s">
        <v>908</v>
      </c>
      <c r="C156" t="s">
        <v>82</v>
      </c>
      <c r="D156" t="s">
        <v>912</v>
      </c>
      <c r="F156" t="s">
        <v>899</v>
      </c>
      <c r="G156" t="s">
        <v>909</v>
      </c>
      <c r="H156" t="s">
        <v>383</v>
      </c>
      <c r="I156" t="s">
        <v>910</v>
      </c>
      <c r="J156">
        <v>60</v>
      </c>
      <c r="K156">
        <v>38.36</v>
      </c>
      <c r="L156">
        <v>2301.6</v>
      </c>
      <c r="M156" t="s">
        <v>410</v>
      </c>
    </row>
    <row r="157" spans="1:17" ht="90">
      <c r="A157">
        <v>124</v>
      </c>
      <c r="B157" t="s">
        <v>908</v>
      </c>
      <c r="C157" t="s">
        <v>82</v>
      </c>
      <c r="D157" t="s">
        <v>914</v>
      </c>
      <c r="F157" s="340" t="s">
        <v>900</v>
      </c>
      <c r="G157" t="s">
        <v>909</v>
      </c>
      <c r="H157" t="s">
        <v>383</v>
      </c>
      <c r="I157" t="s">
        <v>910</v>
      </c>
      <c r="J157">
        <v>4000</v>
      </c>
      <c r="K157">
        <v>0.87</v>
      </c>
      <c r="L157">
        <v>3480</v>
      </c>
      <c r="M157" t="s">
        <v>410</v>
      </c>
    </row>
    <row r="158" spans="1:17">
      <c r="A158">
        <v>125</v>
      </c>
      <c r="B158" t="s">
        <v>908</v>
      </c>
      <c r="C158" t="s">
        <v>82</v>
      </c>
      <c r="D158" t="s">
        <v>915</v>
      </c>
      <c r="F158" t="s">
        <v>901</v>
      </c>
      <c r="G158" t="s">
        <v>909</v>
      </c>
      <c r="H158" t="s">
        <v>383</v>
      </c>
      <c r="I158" t="s">
        <v>910</v>
      </c>
      <c r="J158">
        <v>13500</v>
      </c>
      <c r="K158">
        <v>0.1</v>
      </c>
      <c r="L158">
        <v>1350</v>
      </c>
      <c r="M158" t="s">
        <v>410</v>
      </c>
    </row>
    <row r="159" spans="1:17">
      <c r="A159">
        <v>126</v>
      </c>
      <c r="B159" t="s">
        <v>908</v>
      </c>
      <c r="C159" t="s">
        <v>82</v>
      </c>
      <c r="D159" t="s">
        <v>916</v>
      </c>
      <c r="F159" t="s">
        <v>902</v>
      </c>
      <c r="G159" t="s">
        <v>909</v>
      </c>
      <c r="H159" t="s">
        <v>383</v>
      </c>
      <c r="I159" t="s">
        <v>910</v>
      </c>
      <c r="J159">
        <v>35</v>
      </c>
      <c r="K159">
        <v>45</v>
      </c>
      <c r="L159">
        <v>1575</v>
      </c>
      <c r="M159" t="s">
        <v>410</v>
      </c>
    </row>
    <row r="160" spans="1:17">
      <c r="A160">
        <v>127</v>
      </c>
      <c r="B160" t="s">
        <v>908</v>
      </c>
      <c r="C160" t="s">
        <v>82</v>
      </c>
      <c r="D160" t="s">
        <v>917</v>
      </c>
      <c r="F160" t="s">
        <v>903</v>
      </c>
      <c r="G160" t="s">
        <v>909</v>
      </c>
      <c r="H160" t="s">
        <v>383</v>
      </c>
      <c r="I160" t="s">
        <v>910</v>
      </c>
      <c r="J160">
        <v>12</v>
      </c>
      <c r="K160">
        <v>15.72</v>
      </c>
      <c r="L160">
        <v>188.64000000000001</v>
      </c>
      <c r="M160" t="s">
        <v>410</v>
      </c>
    </row>
    <row r="161" spans="1:17">
      <c r="A161">
        <v>128</v>
      </c>
      <c r="B161" t="s">
        <v>908</v>
      </c>
      <c r="C161" t="s">
        <v>82</v>
      </c>
      <c r="D161" t="s">
        <v>918</v>
      </c>
      <c r="F161" t="s">
        <v>904</v>
      </c>
      <c r="G161" t="s">
        <v>909</v>
      </c>
      <c r="H161" t="s">
        <v>383</v>
      </c>
      <c r="I161" t="s">
        <v>910</v>
      </c>
      <c r="J161">
        <v>12</v>
      </c>
      <c r="K161">
        <v>15</v>
      </c>
      <c r="L161">
        <v>180</v>
      </c>
      <c r="M161" t="s">
        <v>410</v>
      </c>
    </row>
    <row r="162" spans="1:17">
      <c r="A162">
        <v>129</v>
      </c>
      <c r="B162" t="s">
        <v>908</v>
      </c>
      <c r="C162" t="s">
        <v>82</v>
      </c>
      <c r="D162" t="s">
        <v>919</v>
      </c>
      <c r="F162" t="s">
        <v>905</v>
      </c>
      <c r="G162" t="s">
        <v>909</v>
      </c>
      <c r="H162" t="s">
        <v>383</v>
      </c>
      <c r="I162" t="s">
        <v>910</v>
      </c>
      <c r="J162">
        <v>12</v>
      </c>
      <c r="K162">
        <v>26.99</v>
      </c>
      <c r="L162">
        <v>323.88</v>
      </c>
      <c r="M162" t="s">
        <v>410</v>
      </c>
    </row>
    <row r="163" spans="1:17">
      <c r="A163">
        <v>130</v>
      </c>
      <c r="B163" t="s">
        <v>908</v>
      </c>
      <c r="C163" t="s">
        <v>82</v>
      </c>
      <c r="D163" t="s">
        <v>916</v>
      </c>
      <c r="F163" t="s">
        <v>906</v>
      </c>
      <c r="G163" t="s">
        <v>909</v>
      </c>
      <c r="H163" t="s">
        <v>383</v>
      </c>
      <c r="I163" t="s">
        <v>910</v>
      </c>
      <c r="J163">
        <v>17600</v>
      </c>
      <c r="K163">
        <v>0.36</v>
      </c>
      <c r="L163">
        <v>6336</v>
      </c>
      <c r="M163" t="s">
        <v>410</v>
      </c>
    </row>
    <row r="164" spans="1:17" ht="120">
      <c r="A164">
        <v>131</v>
      </c>
      <c r="B164" t="s">
        <v>908</v>
      </c>
      <c r="C164" t="s">
        <v>82</v>
      </c>
      <c r="D164" t="s">
        <v>920</v>
      </c>
      <c r="F164" s="340" t="s">
        <v>907</v>
      </c>
      <c r="G164" t="s">
        <v>909</v>
      </c>
      <c r="H164" t="s">
        <v>383</v>
      </c>
      <c r="I164" t="s">
        <v>910</v>
      </c>
      <c r="J164">
        <v>17600</v>
      </c>
      <c r="K164">
        <v>0.72</v>
      </c>
      <c r="L164">
        <v>12672</v>
      </c>
      <c r="M164" t="s">
        <v>410</v>
      </c>
    </row>
    <row r="165" spans="1:17" ht="45">
      <c r="A165">
        <v>252</v>
      </c>
      <c r="B165" s="340" t="s">
        <v>1059</v>
      </c>
      <c r="C165" t="s">
        <v>69</v>
      </c>
      <c r="F165" t="s">
        <v>1060</v>
      </c>
      <c r="H165" t="s">
        <v>354</v>
      </c>
      <c r="J165">
        <v>2</v>
      </c>
      <c r="L165">
        <v>0</v>
      </c>
      <c r="M165" t="s">
        <v>6</v>
      </c>
    </row>
    <row r="166" spans="1:17" ht="45">
      <c r="A166">
        <v>253</v>
      </c>
      <c r="B166" s="340" t="s">
        <v>1059</v>
      </c>
      <c r="C166" t="s">
        <v>69</v>
      </c>
      <c r="F166" t="s">
        <v>1061</v>
      </c>
      <c r="H166" t="s">
        <v>354</v>
      </c>
      <c r="J166">
        <v>3</v>
      </c>
      <c r="L166">
        <v>0</v>
      </c>
      <c r="M166" t="s">
        <v>6</v>
      </c>
    </row>
    <row r="167" spans="1:17" ht="45">
      <c r="A167">
        <v>254</v>
      </c>
      <c r="B167" s="340" t="s">
        <v>1059</v>
      </c>
      <c r="C167" t="s">
        <v>69</v>
      </c>
      <c r="F167" t="s">
        <v>1062</v>
      </c>
      <c r="H167" t="s">
        <v>354</v>
      </c>
      <c r="J167">
        <v>13</v>
      </c>
      <c r="L167">
        <v>0</v>
      </c>
      <c r="M167" t="s">
        <v>6</v>
      </c>
    </row>
    <row r="168" spans="1:17" ht="45">
      <c r="A168">
        <v>255</v>
      </c>
      <c r="B168" s="340" t="s">
        <v>1059</v>
      </c>
      <c r="C168" t="s">
        <v>69</v>
      </c>
      <c r="F168" t="s">
        <v>1063</v>
      </c>
      <c r="H168" t="s">
        <v>354</v>
      </c>
      <c r="J168">
        <v>13</v>
      </c>
      <c r="L168">
        <v>0</v>
      </c>
      <c r="M168" t="s">
        <v>6</v>
      </c>
    </row>
    <row r="169" spans="1:17" ht="45">
      <c r="A169">
        <v>256</v>
      </c>
      <c r="B169" s="340" t="s">
        <v>1059</v>
      </c>
      <c r="C169" t="s">
        <v>69</v>
      </c>
      <c r="F169" t="s">
        <v>1064</v>
      </c>
      <c r="H169" t="s">
        <v>354</v>
      </c>
      <c r="J169">
        <v>1</v>
      </c>
      <c r="L169">
        <v>0</v>
      </c>
      <c r="M169" t="s">
        <v>6</v>
      </c>
    </row>
    <row r="170" spans="1:17" ht="45">
      <c r="A170">
        <v>257</v>
      </c>
      <c r="B170" s="340" t="s">
        <v>1059</v>
      </c>
      <c r="C170" t="s">
        <v>69</v>
      </c>
      <c r="F170" t="s">
        <v>1065</v>
      </c>
      <c r="H170" t="s">
        <v>354</v>
      </c>
      <c r="J170">
        <v>1</v>
      </c>
      <c r="L170">
        <v>0</v>
      </c>
      <c r="M170" t="s">
        <v>6</v>
      </c>
    </row>
    <row r="171" spans="1:17">
      <c r="A171">
        <v>218</v>
      </c>
      <c r="B171" t="s">
        <v>944</v>
      </c>
      <c r="C171" t="s">
        <v>92</v>
      </c>
      <c r="D171" t="s">
        <v>946</v>
      </c>
      <c r="F171" t="s">
        <v>947</v>
      </c>
      <c r="G171" t="s">
        <v>948</v>
      </c>
      <c r="H171" t="s">
        <v>1104</v>
      </c>
      <c r="I171" t="s">
        <v>242</v>
      </c>
      <c r="L171">
        <v>0</v>
      </c>
    </row>
    <row r="172" spans="1:17" ht="150">
      <c r="A172">
        <v>159</v>
      </c>
      <c r="B172" t="s">
        <v>248</v>
      </c>
      <c r="C172" t="s">
        <v>69</v>
      </c>
      <c r="D172" t="s">
        <v>983</v>
      </c>
      <c r="F172" s="340" t="s">
        <v>1085</v>
      </c>
      <c r="G172" t="s">
        <v>250</v>
      </c>
      <c r="H172" t="s">
        <v>1102</v>
      </c>
      <c r="I172" t="s">
        <v>728</v>
      </c>
      <c r="J172">
        <v>2079.46</v>
      </c>
      <c r="K172">
        <v>10.29</v>
      </c>
      <c r="L172">
        <v>21397.643399999997</v>
      </c>
      <c r="M172" t="s">
        <v>6</v>
      </c>
      <c r="N172" s="339">
        <v>44200</v>
      </c>
      <c r="O172" t="s">
        <v>386</v>
      </c>
      <c r="P172" s="339">
        <v>44231</v>
      </c>
      <c r="Q172" t="s">
        <v>877</v>
      </c>
    </row>
    <row r="173" spans="1:17" ht="165">
      <c r="A173">
        <v>160</v>
      </c>
      <c r="B173" t="s">
        <v>248</v>
      </c>
      <c r="C173" t="s">
        <v>69</v>
      </c>
      <c r="D173" t="s">
        <v>983</v>
      </c>
      <c r="F173" s="340" t="s">
        <v>1086</v>
      </c>
      <c r="G173" t="s">
        <v>250</v>
      </c>
      <c r="H173" t="s">
        <v>1102</v>
      </c>
      <c r="I173" t="s">
        <v>728</v>
      </c>
      <c r="J173">
        <v>2574</v>
      </c>
      <c r="K173">
        <v>7.9</v>
      </c>
      <c r="L173">
        <v>20334.600000000002</v>
      </c>
      <c r="M173" t="s">
        <v>6</v>
      </c>
      <c r="N173" s="339">
        <v>44200</v>
      </c>
      <c r="O173" t="s">
        <v>386</v>
      </c>
      <c r="P173" s="339">
        <v>44231</v>
      </c>
      <c r="Q173" t="s">
        <v>877</v>
      </c>
    </row>
    <row r="174" spans="1:17" ht="165">
      <c r="A174">
        <v>161</v>
      </c>
      <c r="B174" t="s">
        <v>248</v>
      </c>
      <c r="C174" t="s">
        <v>69</v>
      </c>
      <c r="D174" t="s">
        <v>983</v>
      </c>
      <c r="F174" s="340" t="s">
        <v>252</v>
      </c>
      <c r="G174" t="s">
        <v>250</v>
      </c>
      <c r="H174" t="s">
        <v>1102</v>
      </c>
      <c r="I174" t="s">
        <v>728</v>
      </c>
      <c r="J174">
        <v>5212.8419999999996</v>
      </c>
      <c r="K174">
        <v>2.83</v>
      </c>
      <c r="L174">
        <v>14752.342859999999</v>
      </c>
      <c r="M174" t="s">
        <v>6</v>
      </c>
      <c r="N174" s="339">
        <v>44200</v>
      </c>
      <c r="O174" t="s">
        <v>386</v>
      </c>
      <c r="P174" s="339">
        <v>44231</v>
      </c>
      <c r="Q174" t="s">
        <v>877</v>
      </c>
    </row>
    <row r="175" spans="1:17" ht="180">
      <c r="A175">
        <v>162</v>
      </c>
      <c r="B175" t="s">
        <v>248</v>
      </c>
      <c r="C175" t="s">
        <v>69</v>
      </c>
      <c r="D175" t="s">
        <v>983</v>
      </c>
      <c r="F175" s="340" t="s">
        <v>253</v>
      </c>
      <c r="G175" t="s">
        <v>250</v>
      </c>
      <c r="H175" t="s">
        <v>1102</v>
      </c>
      <c r="I175" t="s">
        <v>728</v>
      </c>
      <c r="J175">
        <v>3184.84</v>
      </c>
      <c r="K175">
        <v>5.66</v>
      </c>
      <c r="L175">
        <v>18026.1944</v>
      </c>
      <c r="M175" t="s">
        <v>6</v>
      </c>
      <c r="N175" s="339">
        <v>44200</v>
      </c>
      <c r="O175" t="s">
        <v>386</v>
      </c>
      <c r="P175" s="339">
        <v>44231</v>
      </c>
      <c r="Q175" t="s">
        <v>877</v>
      </c>
    </row>
    <row r="176" spans="1:17" ht="240">
      <c r="A176">
        <v>163</v>
      </c>
      <c r="B176" t="s">
        <v>248</v>
      </c>
      <c r="C176" t="s">
        <v>69</v>
      </c>
      <c r="D176" t="s">
        <v>983</v>
      </c>
      <c r="F176" s="340" t="s">
        <v>254</v>
      </c>
      <c r="G176" t="s">
        <v>250</v>
      </c>
      <c r="H176" t="s">
        <v>1102</v>
      </c>
      <c r="I176" t="s">
        <v>728</v>
      </c>
      <c r="J176">
        <v>940.64</v>
      </c>
      <c r="K176">
        <v>0.11</v>
      </c>
      <c r="L176">
        <v>103.4704</v>
      </c>
      <c r="M176" t="s">
        <v>6</v>
      </c>
      <c r="N176" s="339">
        <v>44200</v>
      </c>
      <c r="O176" t="s">
        <v>386</v>
      </c>
      <c r="P176" s="339">
        <v>44231</v>
      </c>
      <c r="Q176" t="s">
        <v>877</v>
      </c>
    </row>
    <row r="177" spans="1:17" ht="409.5">
      <c r="A177">
        <v>234</v>
      </c>
      <c r="B177" t="s">
        <v>248</v>
      </c>
      <c r="C177" t="s">
        <v>69</v>
      </c>
      <c r="D177" t="s">
        <v>983</v>
      </c>
      <c r="E177" s="340" t="s">
        <v>249</v>
      </c>
      <c r="F177" s="340" t="s">
        <v>1036</v>
      </c>
      <c r="G177" t="s">
        <v>250</v>
      </c>
      <c r="H177" t="s">
        <v>1102</v>
      </c>
      <c r="I177" t="s">
        <v>728</v>
      </c>
      <c r="J177">
        <v>622.82000000000005</v>
      </c>
      <c r="K177">
        <v>10.29</v>
      </c>
      <c r="L177">
        <v>6408.8177999999998</v>
      </c>
      <c r="M177" t="s">
        <v>6</v>
      </c>
      <c r="N177" s="339">
        <v>44295</v>
      </c>
      <c r="O177" t="s">
        <v>1040</v>
      </c>
      <c r="P177" s="339">
        <v>44309</v>
      </c>
      <c r="Q177" t="s">
        <v>1041</v>
      </c>
    </row>
    <row r="178" spans="1:17" ht="409.5">
      <c r="A178">
        <v>235</v>
      </c>
      <c r="B178" t="s">
        <v>248</v>
      </c>
      <c r="C178" t="s">
        <v>69</v>
      </c>
      <c r="D178" t="s">
        <v>983</v>
      </c>
      <c r="E178" s="340" t="s">
        <v>251</v>
      </c>
      <c r="F178" t="s">
        <v>1088</v>
      </c>
      <c r="G178" t="s">
        <v>250</v>
      </c>
      <c r="H178" t="s">
        <v>1102</v>
      </c>
      <c r="I178" t="s">
        <v>728</v>
      </c>
      <c r="J178">
        <v>772.5</v>
      </c>
      <c r="K178">
        <v>7.9</v>
      </c>
      <c r="L178">
        <v>6102.75</v>
      </c>
      <c r="M178" t="s">
        <v>6</v>
      </c>
      <c r="N178" s="339">
        <v>44295</v>
      </c>
      <c r="O178" t="s">
        <v>1040</v>
      </c>
      <c r="P178" s="339">
        <v>44309</v>
      </c>
      <c r="Q178" t="s">
        <v>1041</v>
      </c>
    </row>
    <row r="179" spans="1:17" ht="409.5">
      <c r="A179">
        <v>236</v>
      </c>
      <c r="B179" t="s">
        <v>248</v>
      </c>
      <c r="C179" t="s">
        <v>69</v>
      </c>
      <c r="D179" t="s">
        <v>983</v>
      </c>
      <c r="E179" s="340" t="s">
        <v>252</v>
      </c>
      <c r="F179" s="340" t="s">
        <v>1037</v>
      </c>
      <c r="G179" t="s">
        <v>250</v>
      </c>
      <c r="H179" t="s">
        <v>1102</v>
      </c>
      <c r="I179" t="s">
        <v>728</v>
      </c>
      <c r="J179">
        <v>1564.73</v>
      </c>
      <c r="K179">
        <v>2.83</v>
      </c>
      <c r="L179">
        <v>4428.1859000000004</v>
      </c>
      <c r="M179" t="s">
        <v>6</v>
      </c>
      <c r="N179" s="339">
        <v>44295</v>
      </c>
      <c r="O179" t="s">
        <v>1040</v>
      </c>
      <c r="P179" s="339">
        <v>44309</v>
      </c>
      <c r="Q179" t="s">
        <v>1041</v>
      </c>
    </row>
    <row r="180" spans="1:17" ht="409.5">
      <c r="A180">
        <v>237</v>
      </c>
      <c r="B180" t="s">
        <v>248</v>
      </c>
      <c r="C180" t="s">
        <v>69</v>
      </c>
      <c r="D180" t="s">
        <v>983</v>
      </c>
      <c r="E180" s="340" t="s">
        <v>253</v>
      </c>
      <c r="F180" s="340" t="s">
        <v>1038</v>
      </c>
      <c r="G180" t="s">
        <v>250</v>
      </c>
      <c r="H180" t="s">
        <v>1102</v>
      </c>
      <c r="I180" t="s">
        <v>728</v>
      </c>
      <c r="J180">
        <v>956.45</v>
      </c>
      <c r="K180">
        <v>5.66</v>
      </c>
      <c r="L180">
        <v>5413.5070000000005</v>
      </c>
      <c r="M180" t="s">
        <v>6</v>
      </c>
      <c r="N180" s="339">
        <v>44295</v>
      </c>
      <c r="O180" t="s">
        <v>1040</v>
      </c>
      <c r="P180" s="339">
        <v>44309</v>
      </c>
      <c r="Q180" t="s">
        <v>1041</v>
      </c>
    </row>
    <row r="181" spans="1:17" ht="409.5">
      <c r="A181">
        <v>238</v>
      </c>
      <c r="B181" t="s">
        <v>248</v>
      </c>
      <c r="C181" t="s">
        <v>69</v>
      </c>
      <c r="D181" t="s">
        <v>983</v>
      </c>
      <c r="E181" s="340" t="s">
        <v>254</v>
      </c>
      <c r="F181" s="340" t="s">
        <v>1039</v>
      </c>
      <c r="G181" t="s">
        <v>250</v>
      </c>
      <c r="H181" t="s">
        <v>1102</v>
      </c>
      <c r="I181" t="s">
        <v>728</v>
      </c>
      <c r="J181">
        <v>282.25</v>
      </c>
      <c r="K181">
        <v>0.11</v>
      </c>
      <c r="L181">
        <v>31.047499999999999</v>
      </c>
      <c r="M181" t="s">
        <v>6</v>
      </c>
      <c r="N181" s="339">
        <v>44295</v>
      </c>
      <c r="O181" t="s">
        <v>1040</v>
      </c>
      <c r="P181" s="339">
        <v>44309</v>
      </c>
      <c r="Q181" t="s">
        <v>1041</v>
      </c>
    </row>
    <row r="182" spans="1:17" ht="409.5">
      <c r="A182">
        <v>239</v>
      </c>
      <c r="B182" t="s">
        <v>248</v>
      </c>
      <c r="C182" t="s">
        <v>69</v>
      </c>
      <c r="D182" t="s">
        <v>983</v>
      </c>
      <c r="E182" s="340" t="s">
        <v>249</v>
      </c>
      <c r="F182" s="340" t="s">
        <v>1137</v>
      </c>
      <c r="G182" t="s">
        <v>250</v>
      </c>
      <c r="H182" t="s">
        <v>1102</v>
      </c>
      <c r="I182" t="s">
        <v>728</v>
      </c>
      <c r="J182">
        <v>1</v>
      </c>
      <c r="K182">
        <v>14922.84</v>
      </c>
      <c r="L182">
        <v>14922.84</v>
      </c>
      <c r="M182" t="s">
        <v>6</v>
      </c>
      <c r="N182" s="339">
        <v>44298</v>
      </c>
      <c r="O182" t="s">
        <v>1042</v>
      </c>
      <c r="P182" s="339">
        <v>44309</v>
      </c>
      <c r="Q182" t="s">
        <v>877</v>
      </c>
    </row>
    <row r="183" spans="1:17" ht="30">
      <c r="A183">
        <v>280</v>
      </c>
      <c r="B183" t="s">
        <v>248</v>
      </c>
      <c r="C183" t="s">
        <v>69</v>
      </c>
      <c r="D183" t="s">
        <v>983</v>
      </c>
      <c r="F183" s="340" t="s">
        <v>1138</v>
      </c>
      <c r="G183" t="s">
        <v>250</v>
      </c>
      <c r="H183" t="s">
        <v>1102</v>
      </c>
      <c r="I183" t="s">
        <v>728</v>
      </c>
      <c r="J183">
        <v>1</v>
      </c>
      <c r="K183">
        <v>37307.120000000003</v>
      </c>
      <c r="L183">
        <v>37307.120000000003</v>
      </c>
      <c r="M183" t="s">
        <v>6</v>
      </c>
      <c r="N183" s="339">
        <v>44298</v>
      </c>
      <c r="O183" t="s">
        <v>1110</v>
      </c>
      <c r="P183" s="339">
        <v>44321</v>
      </c>
      <c r="Q183" t="s">
        <v>1041</v>
      </c>
    </row>
    <row r="184" spans="1:17" ht="60">
      <c r="A184">
        <v>148</v>
      </c>
      <c r="B184" t="s">
        <v>230</v>
      </c>
      <c r="C184" t="s">
        <v>69</v>
      </c>
      <c r="D184" t="s">
        <v>978</v>
      </c>
      <c r="F184" s="340" t="s">
        <v>231</v>
      </c>
      <c r="G184" t="s">
        <v>232</v>
      </c>
      <c r="H184" t="s">
        <v>1102</v>
      </c>
      <c r="I184" t="s">
        <v>233</v>
      </c>
      <c r="J184">
        <v>3</v>
      </c>
      <c r="K184">
        <v>4655</v>
      </c>
      <c r="L184">
        <v>13965</v>
      </c>
      <c r="M184" t="s">
        <v>6</v>
      </c>
      <c r="N184" s="339">
        <v>44200</v>
      </c>
      <c r="O184" t="s">
        <v>391</v>
      </c>
      <c r="P184" s="339">
        <v>44229</v>
      </c>
      <c r="Q184" t="s">
        <v>877</v>
      </c>
    </row>
    <row r="185" spans="1:17">
      <c r="A185">
        <v>214</v>
      </c>
      <c r="B185" t="s">
        <v>945</v>
      </c>
      <c r="C185" t="s">
        <v>17</v>
      </c>
      <c r="D185" t="s">
        <v>247</v>
      </c>
      <c r="F185" t="s">
        <v>210</v>
      </c>
      <c r="G185" t="s">
        <v>211</v>
      </c>
      <c r="H185" t="s">
        <v>1102</v>
      </c>
      <c r="I185" t="s">
        <v>212</v>
      </c>
      <c r="L185">
        <v>0</v>
      </c>
    </row>
    <row r="186" spans="1:17">
      <c r="A186">
        <v>215</v>
      </c>
      <c r="B186" t="s">
        <v>945</v>
      </c>
      <c r="C186" t="s">
        <v>17</v>
      </c>
      <c r="D186" t="s">
        <v>247</v>
      </c>
      <c r="F186" t="s">
        <v>213</v>
      </c>
      <c r="G186" t="s">
        <v>211</v>
      </c>
      <c r="H186" t="s">
        <v>1102</v>
      </c>
      <c r="I186" t="s">
        <v>212</v>
      </c>
      <c r="L186">
        <v>0</v>
      </c>
    </row>
    <row r="187" spans="1:17">
      <c r="A187">
        <v>216</v>
      </c>
      <c r="B187" t="s">
        <v>945</v>
      </c>
      <c r="C187" t="s">
        <v>17</v>
      </c>
      <c r="D187" t="s">
        <v>247</v>
      </c>
      <c r="F187" t="s">
        <v>214</v>
      </c>
      <c r="G187" t="s">
        <v>211</v>
      </c>
      <c r="H187" t="s">
        <v>1102</v>
      </c>
      <c r="I187" t="s">
        <v>212</v>
      </c>
      <c r="L187">
        <v>0</v>
      </c>
    </row>
    <row r="188" spans="1:17">
      <c r="A188">
        <v>217</v>
      </c>
      <c r="B188" t="s">
        <v>945</v>
      </c>
      <c r="C188" t="s">
        <v>17</v>
      </c>
      <c r="D188" t="s">
        <v>247</v>
      </c>
      <c r="F188" t="s">
        <v>215</v>
      </c>
      <c r="G188" t="s">
        <v>211</v>
      </c>
      <c r="H188" t="s">
        <v>1102</v>
      </c>
      <c r="I188" t="s">
        <v>212</v>
      </c>
      <c r="L188">
        <v>0</v>
      </c>
    </row>
    <row r="189" spans="1:17">
      <c r="A189">
        <v>220</v>
      </c>
      <c r="B189" t="s">
        <v>951</v>
      </c>
      <c r="C189" t="s">
        <v>85</v>
      </c>
      <c r="F189" t="s">
        <v>952</v>
      </c>
      <c r="G189" t="s">
        <v>956</v>
      </c>
      <c r="H189" t="s">
        <v>1108</v>
      </c>
      <c r="I189" t="s">
        <v>245</v>
      </c>
      <c r="J189">
        <v>780</v>
      </c>
      <c r="K189">
        <v>167.2</v>
      </c>
      <c r="L189">
        <v>130415.99999999999</v>
      </c>
    </row>
    <row r="190" spans="1:17">
      <c r="A190">
        <v>221</v>
      </c>
      <c r="B190" t="s">
        <v>951</v>
      </c>
      <c r="C190" t="s">
        <v>85</v>
      </c>
      <c r="F190" t="s">
        <v>953</v>
      </c>
      <c r="G190" t="s">
        <v>956</v>
      </c>
      <c r="H190" t="s">
        <v>1108</v>
      </c>
      <c r="I190" t="s">
        <v>245</v>
      </c>
      <c r="J190">
        <v>780</v>
      </c>
      <c r="K190">
        <v>17.2</v>
      </c>
      <c r="L190">
        <v>13416</v>
      </c>
    </row>
    <row r="191" spans="1:17">
      <c r="A191">
        <v>222</v>
      </c>
      <c r="B191" t="s">
        <v>951</v>
      </c>
      <c r="C191" t="s">
        <v>85</v>
      </c>
      <c r="F191" t="s">
        <v>954</v>
      </c>
      <c r="G191" t="s">
        <v>956</v>
      </c>
      <c r="H191" t="s">
        <v>1108</v>
      </c>
      <c r="I191" t="s">
        <v>245</v>
      </c>
      <c r="J191">
        <v>180</v>
      </c>
      <c r="K191">
        <v>265</v>
      </c>
      <c r="L191">
        <v>47700</v>
      </c>
    </row>
    <row r="192" spans="1:17">
      <c r="A192">
        <v>223</v>
      </c>
      <c r="B192" t="s">
        <v>951</v>
      </c>
      <c r="C192" t="s">
        <v>85</v>
      </c>
      <c r="F192" t="s">
        <v>955</v>
      </c>
      <c r="G192" t="s">
        <v>956</v>
      </c>
      <c r="H192" t="s">
        <v>1108</v>
      </c>
      <c r="I192" t="s">
        <v>245</v>
      </c>
      <c r="J192">
        <v>600</v>
      </c>
      <c r="K192">
        <v>640</v>
      </c>
      <c r="L192">
        <v>384000</v>
      </c>
    </row>
    <row r="193" spans="1:17">
      <c r="A193">
        <v>224</v>
      </c>
      <c r="B193" t="s">
        <v>998</v>
      </c>
      <c r="C193" t="s">
        <v>17</v>
      </c>
      <c r="F193" t="s">
        <v>999</v>
      </c>
      <c r="G193" t="s">
        <v>909</v>
      </c>
      <c r="H193" t="s">
        <v>383</v>
      </c>
      <c r="J193">
        <v>12</v>
      </c>
      <c r="L193">
        <v>0</v>
      </c>
    </row>
    <row r="194" spans="1:17">
      <c r="A194">
        <v>225</v>
      </c>
      <c r="B194" t="s">
        <v>998</v>
      </c>
      <c r="C194" t="s">
        <v>17</v>
      </c>
      <c r="F194" t="s">
        <v>1000</v>
      </c>
      <c r="G194" t="s">
        <v>909</v>
      </c>
      <c r="H194" t="s">
        <v>383</v>
      </c>
      <c r="J194">
        <v>5000</v>
      </c>
      <c r="L194">
        <v>0</v>
      </c>
    </row>
    <row r="195" spans="1:17">
      <c r="A195">
        <v>226</v>
      </c>
      <c r="B195" t="s">
        <v>998</v>
      </c>
      <c r="C195" t="s">
        <v>17</v>
      </c>
      <c r="F195" t="s">
        <v>1001</v>
      </c>
      <c r="G195" t="s">
        <v>909</v>
      </c>
      <c r="H195" t="s">
        <v>383</v>
      </c>
      <c r="J195">
        <v>40</v>
      </c>
      <c r="L195">
        <v>0</v>
      </c>
    </row>
    <row r="196" spans="1:17">
      <c r="A196">
        <v>227</v>
      </c>
      <c r="B196" t="s">
        <v>998</v>
      </c>
      <c r="C196" t="s">
        <v>17</v>
      </c>
      <c r="F196" t="s">
        <v>1002</v>
      </c>
      <c r="G196" t="s">
        <v>909</v>
      </c>
      <c r="H196" t="s">
        <v>383</v>
      </c>
      <c r="J196">
        <v>4</v>
      </c>
      <c r="L196">
        <v>0</v>
      </c>
    </row>
    <row r="197" spans="1:17" ht="45">
      <c r="A197">
        <v>228</v>
      </c>
      <c r="B197" t="s">
        <v>998</v>
      </c>
      <c r="C197" t="s">
        <v>17</v>
      </c>
      <c r="F197" t="s">
        <v>1089</v>
      </c>
      <c r="G197" t="s">
        <v>909</v>
      </c>
      <c r="H197" t="s">
        <v>383</v>
      </c>
      <c r="J197">
        <v>30</v>
      </c>
      <c r="L197">
        <v>0</v>
      </c>
      <c r="Q197" s="340" t="s">
        <v>1090</v>
      </c>
    </row>
    <row r="198" spans="1:17">
      <c r="A198">
        <v>229</v>
      </c>
      <c r="B198" t="s">
        <v>998</v>
      </c>
      <c r="C198" t="s">
        <v>17</v>
      </c>
      <c r="F198" t="s">
        <v>1003</v>
      </c>
      <c r="G198" t="s">
        <v>909</v>
      </c>
      <c r="H198" t="s">
        <v>383</v>
      </c>
      <c r="J198">
        <v>2000</v>
      </c>
      <c r="L198">
        <v>0</v>
      </c>
    </row>
    <row r="199" spans="1:17" ht="90">
      <c r="A199">
        <v>230</v>
      </c>
      <c r="B199" t="s">
        <v>1035</v>
      </c>
      <c r="C199" t="s">
        <v>92</v>
      </c>
      <c r="D199" t="s">
        <v>984</v>
      </c>
      <c r="F199" s="340" t="s">
        <v>235</v>
      </c>
      <c r="G199" t="s">
        <v>1046</v>
      </c>
      <c r="H199" t="s">
        <v>1102</v>
      </c>
      <c r="I199" t="s">
        <v>237</v>
      </c>
      <c r="L199">
        <v>0</v>
      </c>
    </row>
    <row r="200" spans="1:17">
      <c r="A200">
        <v>231</v>
      </c>
      <c r="B200" t="s">
        <v>1035</v>
      </c>
      <c r="C200" t="s">
        <v>92</v>
      </c>
      <c r="D200" t="s">
        <v>984</v>
      </c>
      <c r="F200" t="s">
        <v>1078</v>
      </c>
      <c r="G200" t="s">
        <v>1046</v>
      </c>
      <c r="H200" t="s">
        <v>1102</v>
      </c>
      <c r="I200" t="s">
        <v>237</v>
      </c>
      <c r="L200">
        <v>0</v>
      </c>
    </row>
    <row r="201" spans="1:17">
      <c r="A201">
        <v>232</v>
      </c>
      <c r="B201" t="s">
        <v>1035</v>
      </c>
      <c r="C201" t="s">
        <v>92</v>
      </c>
      <c r="D201" t="s">
        <v>984</v>
      </c>
      <c r="F201" t="s">
        <v>238</v>
      </c>
      <c r="G201" t="s">
        <v>1046</v>
      </c>
      <c r="H201" t="s">
        <v>1102</v>
      </c>
      <c r="I201" t="s">
        <v>237</v>
      </c>
      <c r="L201">
        <v>0</v>
      </c>
    </row>
    <row r="202" spans="1:17">
      <c r="A202">
        <v>233</v>
      </c>
      <c r="B202" t="s">
        <v>1035</v>
      </c>
      <c r="C202" t="s">
        <v>92</v>
      </c>
      <c r="D202" t="s">
        <v>946</v>
      </c>
      <c r="F202" t="s">
        <v>1087</v>
      </c>
      <c r="G202" t="s">
        <v>241</v>
      </c>
      <c r="H202" t="s">
        <v>1104</v>
      </c>
      <c r="I202" t="s">
        <v>242</v>
      </c>
      <c r="L202">
        <v>0</v>
      </c>
    </row>
    <row r="203" spans="1:17" ht="45">
      <c r="A203">
        <v>258</v>
      </c>
      <c r="B203" s="340" t="s">
        <v>1067</v>
      </c>
      <c r="C203" t="s">
        <v>69</v>
      </c>
      <c r="D203" t="s">
        <v>968</v>
      </c>
      <c r="F203" t="s">
        <v>217</v>
      </c>
      <c r="H203" t="s">
        <v>1105</v>
      </c>
      <c r="J203">
        <v>10</v>
      </c>
      <c r="L203">
        <v>0</v>
      </c>
      <c r="M203" t="s">
        <v>6</v>
      </c>
    </row>
    <row r="204" spans="1:17" ht="45">
      <c r="A204">
        <v>259</v>
      </c>
      <c r="B204" s="340" t="s">
        <v>1067</v>
      </c>
      <c r="C204" t="s">
        <v>69</v>
      </c>
      <c r="D204" t="s">
        <v>968</v>
      </c>
      <c r="F204" t="s">
        <v>220</v>
      </c>
      <c r="H204" t="s">
        <v>1105</v>
      </c>
      <c r="J204">
        <v>10</v>
      </c>
      <c r="L204">
        <v>0</v>
      </c>
      <c r="M204" t="s">
        <v>6</v>
      </c>
    </row>
    <row r="205" spans="1:17" ht="45">
      <c r="A205">
        <v>260</v>
      </c>
      <c r="B205" s="340" t="s">
        <v>1067</v>
      </c>
      <c r="C205" t="s">
        <v>69</v>
      </c>
      <c r="D205" t="s">
        <v>968</v>
      </c>
      <c r="F205" t="s">
        <v>221</v>
      </c>
      <c r="H205" t="s">
        <v>1105</v>
      </c>
      <c r="J205">
        <v>10</v>
      </c>
      <c r="L205">
        <v>0</v>
      </c>
      <c r="M205" t="s">
        <v>6</v>
      </c>
    </row>
    <row r="206" spans="1:17" ht="45">
      <c r="A206">
        <v>261</v>
      </c>
      <c r="B206" s="340" t="s">
        <v>1067</v>
      </c>
      <c r="C206" t="s">
        <v>69</v>
      </c>
      <c r="D206" t="s">
        <v>968</v>
      </c>
      <c r="F206" t="s">
        <v>222</v>
      </c>
      <c r="H206" t="s">
        <v>1105</v>
      </c>
      <c r="J206">
        <v>10</v>
      </c>
      <c r="L206">
        <v>0</v>
      </c>
      <c r="M206" t="s">
        <v>6</v>
      </c>
    </row>
    <row r="207" spans="1:17" ht="45">
      <c r="A207">
        <v>262</v>
      </c>
      <c r="B207" s="340" t="s">
        <v>1067</v>
      </c>
      <c r="C207" t="s">
        <v>69</v>
      </c>
      <c r="D207" t="s">
        <v>968</v>
      </c>
      <c r="F207" t="s">
        <v>223</v>
      </c>
      <c r="H207" t="s">
        <v>1105</v>
      </c>
      <c r="J207">
        <v>10</v>
      </c>
      <c r="L207">
        <v>0</v>
      </c>
      <c r="M207" t="s">
        <v>6</v>
      </c>
    </row>
    <row r="208" spans="1:17" ht="45">
      <c r="A208">
        <v>263</v>
      </c>
      <c r="B208" s="340" t="s">
        <v>1067</v>
      </c>
      <c r="C208" t="s">
        <v>69</v>
      </c>
      <c r="D208" t="s">
        <v>968</v>
      </c>
      <c r="F208" t="s">
        <v>224</v>
      </c>
      <c r="H208" t="s">
        <v>1105</v>
      </c>
      <c r="J208">
        <v>10</v>
      </c>
      <c r="L208">
        <v>0</v>
      </c>
      <c r="M208" t="s">
        <v>6</v>
      </c>
    </row>
    <row r="209" spans="1:17" ht="45">
      <c r="A209">
        <v>264</v>
      </c>
      <c r="B209" s="340" t="s">
        <v>1067</v>
      </c>
      <c r="C209" t="s">
        <v>69</v>
      </c>
      <c r="D209" t="s">
        <v>968</v>
      </c>
      <c r="F209" t="s">
        <v>225</v>
      </c>
      <c r="H209" t="s">
        <v>1105</v>
      </c>
      <c r="J209">
        <v>10</v>
      </c>
      <c r="L209">
        <v>0</v>
      </c>
      <c r="M209" t="s">
        <v>6</v>
      </c>
    </row>
    <row r="210" spans="1:17" ht="45">
      <c r="A210">
        <v>265</v>
      </c>
      <c r="B210" s="340" t="s">
        <v>1067</v>
      </c>
      <c r="C210" t="s">
        <v>69</v>
      </c>
      <c r="D210" t="s">
        <v>968</v>
      </c>
      <c r="F210" t="s">
        <v>226</v>
      </c>
      <c r="H210" t="s">
        <v>1105</v>
      </c>
      <c r="J210">
        <v>10</v>
      </c>
      <c r="L210">
        <v>0</v>
      </c>
      <c r="M210" t="s">
        <v>6</v>
      </c>
    </row>
    <row r="211" spans="1:17">
      <c r="A211">
        <v>281</v>
      </c>
      <c r="B211" t="s">
        <v>1112</v>
      </c>
      <c r="C211" t="s">
        <v>92</v>
      </c>
      <c r="D211" t="s">
        <v>987</v>
      </c>
      <c r="F211" t="s">
        <v>1113</v>
      </c>
      <c r="G211" t="s">
        <v>218</v>
      </c>
      <c r="H211" t="s">
        <v>1105</v>
      </c>
      <c r="I211" t="s">
        <v>288</v>
      </c>
      <c r="L211">
        <v>0</v>
      </c>
    </row>
    <row r="212" spans="1:17">
      <c r="A212">
        <v>282</v>
      </c>
      <c r="B212" t="s">
        <v>1112</v>
      </c>
      <c r="C212" t="s">
        <v>92</v>
      </c>
      <c r="D212" t="s">
        <v>987</v>
      </c>
      <c r="F212" t="s">
        <v>1114</v>
      </c>
      <c r="G212" t="s">
        <v>218</v>
      </c>
      <c r="H212" t="s">
        <v>1105</v>
      </c>
      <c r="I212" t="s">
        <v>288</v>
      </c>
      <c r="L212">
        <v>0</v>
      </c>
    </row>
    <row r="213" spans="1:17" ht="45">
      <c r="A213">
        <v>266</v>
      </c>
      <c r="B213" s="340" t="s">
        <v>1066</v>
      </c>
      <c r="C213" t="s">
        <v>69</v>
      </c>
      <c r="F213" t="s">
        <v>1068</v>
      </c>
      <c r="H213" t="s">
        <v>1102</v>
      </c>
      <c r="L213">
        <v>0</v>
      </c>
      <c r="M213" t="s">
        <v>6</v>
      </c>
    </row>
    <row r="214" spans="1:17">
      <c r="A214">
        <v>134</v>
      </c>
      <c r="B214" t="s">
        <v>204</v>
      </c>
      <c r="C214" t="s">
        <v>69</v>
      </c>
      <c r="D214" t="s">
        <v>991</v>
      </c>
      <c r="F214" t="s">
        <v>206</v>
      </c>
      <c r="G214" t="s">
        <v>207</v>
      </c>
      <c r="H214" t="s">
        <v>1105</v>
      </c>
      <c r="I214" t="s">
        <v>208</v>
      </c>
      <c r="J214">
        <v>3</v>
      </c>
      <c r="K214">
        <v>8000</v>
      </c>
      <c r="L214">
        <v>24000</v>
      </c>
      <c r="M214" t="s">
        <v>6</v>
      </c>
      <c r="N214" s="339">
        <v>44200</v>
      </c>
      <c r="O214" t="s">
        <v>395</v>
      </c>
      <c r="P214" s="339">
        <v>44229</v>
      </c>
      <c r="Q214" t="s">
        <v>877</v>
      </c>
    </row>
    <row r="215" spans="1:17" ht="45">
      <c r="A215">
        <v>267</v>
      </c>
      <c r="B215" s="340" t="s">
        <v>1069</v>
      </c>
      <c r="C215" t="s">
        <v>69</v>
      </c>
      <c r="F215" t="s">
        <v>1070</v>
      </c>
      <c r="H215" t="s">
        <v>1102</v>
      </c>
      <c r="J215">
        <v>600</v>
      </c>
      <c r="L215">
        <v>0</v>
      </c>
      <c r="M215" t="s">
        <v>6</v>
      </c>
    </row>
    <row r="216" spans="1:17" ht="45">
      <c r="A216">
        <v>268</v>
      </c>
      <c r="B216" s="340" t="s">
        <v>1069</v>
      </c>
      <c r="C216" t="s">
        <v>69</v>
      </c>
      <c r="F216" t="s">
        <v>1071</v>
      </c>
      <c r="H216" t="s">
        <v>1102</v>
      </c>
      <c r="J216">
        <v>100</v>
      </c>
      <c r="L216">
        <v>0</v>
      </c>
      <c r="M216" t="s">
        <v>6</v>
      </c>
    </row>
    <row r="217" spans="1:17" ht="45">
      <c r="A217">
        <v>269</v>
      </c>
      <c r="B217" s="340" t="s">
        <v>1069</v>
      </c>
      <c r="C217" t="s">
        <v>69</v>
      </c>
      <c r="F217" t="s">
        <v>1072</v>
      </c>
      <c r="H217" t="s">
        <v>1102</v>
      </c>
      <c r="J217">
        <v>20</v>
      </c>
      <c r="L217">
        <v>0</v>
      </c>
      <c r="M217" t="s">
        <v>6</v>
      </c>
    </row>
    <row r="218" spans="1:17" ht="45">
      <c r="A218">
        <v>270</v>
      </c>
      <c r="B218" s="340" t="s">
        <v>1069</v>
      </c>
      <c r="C218" t="s">
        <v>69</v>
      </c>
      <c r="F218" t="s">
        <v>1073</v>
      </c>
      <c r="H218" t="s">
        <v>1102</v>
      </c>
      <c r="J218">
        <v>100</v>
      </c>
      <c r="L218">
        <v>0</v>
      </c>
      <c r="M218" t="s">
        <v>6</v>
      </c>
    </row>
    <row r="219" spans="1:17" ht="45">
      <c r="A219">
        <v>271</v>
      </c>
      <c r="B219" s="340" t="s">
        <v>1069</v>
      </c>
      <c r="C219" t="s">
        <v>69</v>
      </c>
      <c r="F219" t="s">
        <v>1074</v>
      </c>
      <c r="H219" t="s">
        <v>1102</v>
      </c>
      <c r="J219">
        <v>18</v>
      </c>
      <c r="L219">
        <v>0</v>
      </c>
      <c r="M219" t="s">
        <v>6</v>
      </c>
    </row>
    <row r="220" spans="1:17" ht="45">
      <c r="A220">
        <v>272</v>
      </c>
      <c r="B220" s="340" t="s">
        <v>1069</v>
      </c>
      <c r="C220" t="s">
        <v>69</v>
      </c>
      <c r="F220" t="s">
        <v>1075</v>
      </c>
      <c r="H220" t="s">
        <v>1102</v>
      </c>
      <c r="J220">
        <v>120</v>
      </c>
      <c r="L220">
        <v>0</v>
      </c>
      <c r="M220" t="s">
        <v>6</v>
      </c>
    </row>
    <row r="221" spans="1:17" ht="45">
      <c r="A221">
        <v>273</v>
      </c>
      <c r="B221" s="340" t="s">
        <v>1069</v>
      </c>
      <c r="C221" t="s">
        <v>69</v>
      </c>
      <c r="F221" t="s">
        <v>1076</v>
      </c>
      <c r="H221" t="s">
        <v>1102</v>
      </c>
      <c r="J221">
        <v>30</v>
      </c>
      <c r="L221">
        <v>0</v>
      </c>
      <c r="M221" t="s">
        <v>6</v>
      </c>
    </row>
    <row r="222" spans="1:17">
      <c r="A222">
        <v>283</v>
      </c>
      <c r="B222" t="s">
        <v>1116</v>
      </c>
      <c r="C222" t="s">
        <v>69</v>
      </c>
      <c r="D222" t="s">
        <v>978</v>
      </c>
      <c r="F222" t="s">
        <v>1115</v>
      </c>
      <c r="G222" t="s">
        <v>232</v>
      </c>
      <c r="H222" t="s">
        <v>1102</v>
      </c>
      <c r="I222" t="s">
        <v>233</v>
      </c>
      <c r="L222">
        <v>0</v>
      </c>
    </row>
    <row r="223" spans="1:17">
      <c r="A223">
        <v>135</v>
      </c>
      <c r="B223" t="s">
        <v>209</v>
      </c>
      <c r="C223" t="s">
        <v>17</v>
      </c>
      <c r="D223" t="s">
        <v>247</v>
      </c>
      <c r="F223" t="s">
        <v>210</v>
      </c>
      <c r="G223" t="s">
        <v>211</v>
      </c>
      <c r="H223" t="s">
        <v>1102</v>
      </c>
      <c r="I223" t="s">
        <v>212</v>
      </c>
      <c r="J223">
        <v>6000</v>
      </c>
      <c r="K223">
        <v>0.1578</v>
      </c>
      <c r="L223">
        <v>946.8</v>
      </c>
      <c r="M223" t="s">
        <v>6</v>
      </c>
      <c r="N223" s="339">
        <v>44200</v>
      </c>
      <c r="O223" t="s">
        <v>394</v>
      </c>
      <c r="P223" s="339">
        <v>44229</v>
      </c>
      <c r="Q223" t="s">
        <v>877</v>
      </c>
    </row>
    <row r="224" spans="1:17">
      <c r="A224">
        <v>136</v>
      </c>
      <c r="B224" t="s">
        <v>209</v>
      </c>
      <c r="C224" t="s">
        <v>17</v>
      </c>
      <c r="D224" t="s">
        <v>247</v>
      </c>
      <c r="F224" t="s">
        <v>213</v>
      </c>
      <c r="G224" t="s">
        <v>211</v>
      </c>
      <c r="H224" t="s">
        <v>1102</v>
      </c>
      <c r="I224" t="s">
        <v>212</v>
      </c>
      <c r="J224">
        <v>1500</v>
      </c>
      <c r="K224">
        <v>0.98419999999999996</v>
      </c>
      <c r="L224">
        <v>1476.3</v>
      </c>
      <c r="M224" t="s">
        <v>6</v>
      </c>
      <c r="N224" s="339">
        <v>44200</v>
      </c>
      <c r="O224" t="s">
        <v>394</v>
      </c>
      <c r="P224" s="339">
        <v>44229</v>
      </c>
      <c r="Q224" t="s">
        <v>877</v>
      </c>
    </row>
    <row r="225" spans="1:17">
      <c r="A225">
        <v>137</v>
      </c>
      <c r="B225" t="s">
        <v>209</v>
      </c>
      <c r="C225" t="s">
        <v>17</v>
      </c>
      <c r="D225" t="s">
        <v>247</v>
      </c>
      <c r="F225" t="s">
        <v>214</v>
      </c>
      <c r="G225" t="s">
        <v>211</v>
      </c>
      <c r="H225" t="s">
        <v>1102</v>
      </c>
      <c r="I225" t="s">
        <v>212</v>
      </c>
      <c r="J225">
        <v>600</v>
      </c>
      <c r="K225">
        <v>0.98419999999999996</v>
      </c>
      <c r="L225">
        <v>590.52</v>
      </c>
      <c r="M225" t="s">
        <v>6</v>
      </c>
      <c r="N225" s="339">
        <v>44200</v>
      </c>
      <c r="O225" t="s">
        <v>394</v>
      </c>
      <c r="P225" s="339">
        <v>44229</v>
      </c>
      <c r="Q225" t="s">
        <v>877</v>
      </c>
    </row>
    <row r="226" spans="1:17">
      <c r="A226">
        <v>138</v>
      </c>
      <c r="B226" t="s">
        <v>209</v>
      </c>
      <c r="C226" t="s">
        <v>17</v>
      </c>
      <c r="D226" t="s">
        <v>247</v>
      </c>
      <c r="F226" t="s">
        <v>215</v>
      </c>
      <c r="G226" t="s">
        <v>211</v>
      </c>
      <c r="H226" t="s">
        <v>1102</v>
      </c>
      <c r="I226" t="s">
        <v>212</v>
      </c>
      <c r="J226">
        <v>3750.05</v>
      </c>
      <c r="K226">
        <v>0.35749999999999998</v>
      </c>
      <c r="L226">
        <v>1340.642875</v>
      </c>
      <c r="M226" t="s">
        <v>6</v>
      </c>
      <c r="N226" s="339">
        <v>44200</v>
      </c>
      <c r="O226" t="s">
        <v>394</v>
      </c>
      <c r="P226" s="339">
        <v>44229</v>
      </c>
      <c r="Q226" t="s">
        <v>877</v>
      </c>
    </row>
    <row r="227" spans="1:17">
      <c r="A227">
        <v>284</v>
      </c>
      <c r="B227" t="s">
        <v>1117</v>
      </c>
      <c r="C227" t="s">
        <v>82</v>
      </c>
      <c r="D227" t="s">
        <v>1126</v>
      </c>
      <c r="F227" t="s">
        <v>1089</v>
      </c>
      <c r="G227" t="s">
        <v>1119</v>
      </c>
      <c r="H227" t="s">
        <v>383</v>
      </c>
      <c r="I227" t="s">
        <v>1120</v>
      </c>
      <c r="J227" t="s">
        <v>1122</v>
      </c>
      <c r="K227" t="s">
        <v>1124</v>
      </c>
      <c r="L227">
        <v>510</v>
      </c>
    </row>
    <row r="228" spans="1:17" ht="45">
      <c r="A228">
        <v>285</v>
      </c>
      <c r="B228" t="s">
        <v>1117</v>
      </c>
      <c r="C228" t="s">
        <v>82</v>
      </c>
      <c r="D228" t="s">
        <v>1127</v>
      </c>
      <c r="F228" t="s">
        <v>1118</v>
      </c>
      <c r="G228" t="s">
        <v>1119</v>
      </c>
      <c r="H228" t="s">
        <v>383</v>
      </c>
      <c r="I228" s="340" t="s">
        <v>1121</v>
      </c>
      <c r="J228" t="s">
        <v>1123</v>
      </c>
      <c r="K228" t="s">
        <v>1125</v>
      </c>
      <c r="L228">
        <v>860</v>
      </c>
    </row>
    <row r="229" spans="1:17" ht="120">
      <c r="A229">
        <v>177</v>
      </c>
      <c r="B229" t="s">
        <v>286</v>
      </c>
      <c r="C229" t="s">
        <v>92</v>
      </c>
      <c r="D229" t="s">
        <v>987</v>
      </c>
      <c r="F229" s="340" t="s">
        <v>287</v>
      </c>
      <c r="G229" t="s">
        <v>218</v>
      </c>
      <c r="H229" t="s">
        <v>1105</v>
      </c>
      <c r="I229" t="s">
        <v>288</v>
      </c>
      <c r="J229">
        <v>21</v>
      </c>
      <c r="K229">
        <v>400</v>
      </c>
      <c r="L229">
        <v>8400</v>
      </c>
      <c r="M229" t="s">
        <v>6</v>
      </c>
      <c r="N229" s="339">
        <v>44200</v>
      </c>
      <c r="O229" t="s">
        <v>403</v>
      </c>
      <c r="P229" s="339">
        <v>44231</v>
      </c>
      <c r="Q229" t="s">
        <v>561</v>
      </c>
    </row>
    <row r="230" spans="1:17" ht="135">
      <c r="A230">
        <v>178</v>
      </c>
      <c r="B230" t="s">
        <v>286</v>
      </c>
      <c r="C230" t="s">
        <v>92</v>
      </c>
      <c r="D230" t="s">
        <v>987</v>
      </c>
      <c r="F230" s="340" t="s">
        <v>289</v>
      </c>
      <c r="G230" t="s">
        <v>218</v>
      </c>
      <c r="H230" t="s">
        <v>1105</v>
      </c>
      <c r="I230" t="s">
        <v>288</v>
      </c>
      <c r="J230">
        <v>75</v>
      </c>
      <c r="K230">
        <v>350</v>
      </c>
      <c r="L230">
        <v>26250</v>
      </c>
      <c r="M230" t="s">
        <v>6</v>
      </c>
      <c r="N230" s="339">
        <v>44200</v>
      </c>
      <c r="O230" t="s">
        <v>403</v>
      </c>
      <c r="P230" s="339">
        <v>44231</v>
      </c>
      <c r="Q230" t="s">
        <v>561</v>
      </c>
    </row>
    <row r="231" spans="1:17" ht="45">
      <c r="A231">
        <v>244</v>
      </c>
      <c r="B231" t="s">
        <v>286</v>
      </c>
      <c r="C231" t="s">
        <v>92</v>
      </c>
      <c r="D231" t="s">
        <v>987</v>
      </c>
      <c r="F231" s="340" t="s">
        <v>1139</v>
      </c>
      <c r="G231" t="s">
        <v>218</v>
      </c>
      <c r="H231" t="s">
        <v>1105</v>
      </c>
      <c r="I231" t="s">
        <v>288</v>
      </c>
      <c r="J231">
        <v>1</v>
      </c>
      <c r="K231">
        <v>23100</v>
      </c>
      <c r="L231">
        <v>23100</v>
      </c>
      <c r="M231" t="s">
        <v>6</v>
      </c>
      <c r="N231" s="339">
        <v>44302</v>
      </c>
      <c r="O231" t="s">
        <v>1047</v>
      </c>
      <c r="P231" s="339">
        <v>44314</v>
      </c>
      <c r="Q231" t="s">
        <v>561</v>
      </c>
    </row>
    <row r="232" spans="1:17" ht="180">
      <c r="A232">
        <v>70</v>
      </c>
      <c r="B232" t="s">
        <v>234</v>
      </c>
      <c r="C232" t="s">
        <v>92</v>
      </c>
      <c r="D232" t="s">
        <v>984</v>
      </c>
      <c r="F232" s="340" t="s">
        <v>940</v>
      </c>
      <c r="G232" t="s">
        <v>236</v>
      </c>
      <c r="H232" t="s">
        <v>1102</v>
      </c>
      <c r="I232" t="s">
        <v>237</v>
      </c>
      <c r="J232">
        <v>1</v>
      </c>
      <c r="K232">
        <v>46433.279999999999</v>
      </c>
      <c r="L232">
        <v>46433.279999999999</v>
      </c>
      <c r="M232" t="s">
        <v>6</v>
      </c>
      <c r="N232" s="339">
        <v>44291</v>
      </c>
      <c r="O232" t="s">
        <v>941</v>
      </c>
      <c r="P232" s="339">
        <v>44293</v>
      </c>
      <c r="Q232" t="s">
        <v>892</v>
      </c>
    </row>
    <row r="233" spans="1:17">
      <c r="A233">
        <v>149</v>
      </c>
      <c r="B233" t="s">
        <v>234</v>
      </c>
      <c r="C233" t="s">
        <v>92</v>
      </c>
      <c r="D233" t="s">
        <v>984</v>
      </c>
      <c r="F233" t="s">
        <v>1077</v>
      </c>
      <c r="G233" t="s">
        <v>236</v>
      </c>
      <c r="H233" t="s">
        <v>1102</v>
      </c>
      <c r="I233" t="s">
        <v>237</v>
      </c>
      <c r="J233">
        <v>6</v>
      </c>
      <c r="K233">
        <v>9218.7900000000009</v>
      </c>
      <c r="L233">
        <v>42913467.450000003</v>
      </c>
      <c r="M233" t="s">
        <v>6</v>
      </c>
      <c r="N233" s="339">
        <v>44200</v>
      </c>
      <c r="O233" t="s">
        <v>390</v>
      </c>
      <c r="P233" s="339">
        <v>44229</v>
      </c>
      <c r="Q233" t="s">
        <v>877</v>
      </c>
    </row>
    <row r="234" spans="1:17">
      <c r="A234">
        <v>150</v>
      </c>
      <c r="B234" t="s">
        <v>234</v>
      </c>
      <c r="C234" t="s">
        <v>92</v>
      </c>
      <c r="D234" t="s">
        <v>984</v>
      </c>
      <c r="F234" t="s">
        <v>1078</v>
      </c>
      <c r="G234" t="s">
        <v>236</v>
      </c>
      <c r="H234" t="s">
        <v>1102</v>
      </c>
      <c r="I234" t="s">
        <v>237</v>
      </c>
      <c r="J234">
        <v>3</v>
      </c>
      <c r="K234">
        <v>4861.9799999999996</v>
      </c>
      <c r="L234">
        <v>44821572.604199998</v>
      </c>
      <c r="M234" t="s">
        <v>6</v>
      </c>
      <c r="N234" s="339">
        <v>44200</v>
      </c>
      <c r="O234" t="s">
        <v>390</v>
      </c>
      <c r="P234" s="339">
        <v>44229</v>
      </c>
      <c r="Q234" t="s">
        <v>877</v>
      </c>
    </row>
    <row r="235" spans="1:17">
      <c r="A235">
        <v>151</v>
      </c>
      <c r="B235" t="s">
        <v>234</v>
      </c>
      <c r="C235" t="s">
        <v>92</v>
      </c>
      <c r="D235" t="s">
        <v>984</v>
      </c>
      <c r="F235" t="s">
        <v>238</v>
      </c>
      <c r="G235" t="s">
        <v>236</v>
      </c>
      <c r="H235" t="s">
        <v>1102</v>
      </c>
      <c r="I235" t="s">
        <v>237</v>
      </c>
      <c r="J235">
        <v>6</v>
      </c>
      <c r="K235">
        <v>11566.86</v>
      </c>
      <c r="L235">
        <v>56237841.982799999</v>
      </c>
      <c r="M235" t="s">
        <v>6</v>
      </c>
      <c r="N235" s="339">
        <v>44200</v>
      </c>
      <c r="O235" t="s">
        <v>390</v>
      </c>
      <c r="P235" s="339">
        <v>44229</v>
      </c>
      <c r="Q235" t="s">
        <v>877</v>
      </c>
    </row>
    <row r="236" spans="1:17" ht="30">
      <c r="A236">
        <v>73</v>
      </c>
      <c r="B236" t="s">
        <v>255</v>
      </c>
      <c r="C236" t="s">
        <v>69</v>
      </c>
      <c r="D236" t="s">
        <v>962</v>
      </c>
      <c r="F236" t="s">
        <v>963</v>
      </c>
      <c r="G236" s="340" t="s">
        <v>256</v>
      </c>
      <c r="H236" t="s">
        <v>1104</v>
      </c>
      <c r="I236" t="s">
        <v>257</v>
      </c>
      <c r="J236">
        <v>1</v>
      </c>
      <c r="K236">
        <v>13700</v>
      </c>
      <c r="L236">
        <v>13700</v>
      </c>
      <c r="M236" t="s">
        <v>6</v>
      </c>
      <c r="N236" s="339">
        <v>44291</v>
      </c>
      <c r="O236" t="s">
        <v>965</v>
      </c>
      <c r="P236" s="339">
        <v>44298</v>
      </c>
      <c r="Q236" t="s">
        <v>877</v>
      </c>
    </row>
    <row r="237" spans="1:17">
      <c r="A237">
        <v>74</v>
      </c>
      <c r="B237" t="s">
        <v>255</v>
      </c>
      <c r="C237" t="s">
        <v>69</v>
      </c>
      <c r="D237" t="s">
        <v>962</v>
      </c>
      <c r="F237" t="s">
        <v>966</v>
      </c>
      <c r="G237" t="s">
        <v>260</v>
      </c>
      <c r="H237" t="s">
        <v>1104</v>
      </c>
      <c r="I237" t="s">
        <v>257</v>
      </c>
      <c r="J237">
        <v>1</v>
      </c>
      <c r="K237">
        <v>5600</v>
      </c>
      <c r="L237">
        <v>5600</v>
      </c>
      <c r="M237" t="s">
        <v>6</v>
      </c>
      <c r="N237" s="339">
        <v>44291</v>
      </c>
      <c r="O237" t="s">
        <v>967</v>
      </c>
      <c r="P237" s="339">
        <v>44298</v>
      </c>
      <c r="Q237" t="s">
        <v>877</v>
      </c>
    </row>
    <row r="238" spans="1:17" ht="30">
      <c r="A238">
        <v>164</v>
      </c>
      <c r="B238" t="s">
        <v>255</v>
      </c>
      <c r="C238" t="s">
        <v>69</v>
      </c>
      <c r="D238" t="s">
        <v>962</v>
      </c>
      <c r="F238" t="s">
        <v>963</v>
      </c>
      <c r="G238" s="340" t="s">
        <v>256</v>
      </c>
      <c r="H238" t="s">
        <v>1104</v>
      </c>
      <c r="I238" t="s">
        <v>257</v>
      </c>
      <c r="J238">
        <v>1</v>
      </c>
      <c r="K238">
        <v>20550</v>
      </c>
      <c r="L238">
        <v>20550</v>
      </c>
      <c r="M238" t="s">
        <v>6</v>
      </c>
      <c r="N238" s="339">
        <v>44200</v>
      </c>
      <c r="O238" t="s">
        <v>258</v>
      </c>
      <c r="P238" s="339">
        <v>44231</v>
      </c>
      <c r="Q238" t="s">
        <v>877</v>
      </c>
    </row>
    <row r="239" spans="1:17">
      <c r="A239">
        <v>165</v>
      </c>
      <c r="B239" t="s">
        <v>255</v>
      </c>
      <c r="C239" t="s">
        <v>69</v>
      </c>
      <c r="D239" t="s">
        <v>962</v>
      </c>
      <c r="F239" t="s">
        <v>964</v>
      </c>
      <c r="G239" t="s">
        <v>259</v>
      </c>
      <c r="H239" t="s">
        <v>1104</v>
      </c>
      <c r="I239" t="s">
        <v>257</v>
      </c>
      <c r="J239">
        <v>1</v>
      </c>
      <c r="K239">
        <v>20550</v>
      </c>
      <c r="L239">
        <v>20550</v>
      </c>
      <c r="M239" t="s">
        <v>6</v>
      </c>
      <c r="N239" s="339">
        <v>44200</v>
      </c>
      <c r="O239" t="s">
        <v>258</v>
      </c>
      <c r="P239" s="339">
        <v>44231</v>
      </c>
      <c r="Q239" t="s">
        <v>877</v>
      </c>
    </row>
    <row r="240" spans="1:17">
      <c r="A240">
        <v>166</v>
      </c>
      <c r="B240" t="s">
        <v>255</v>
      </c>
      <c r="C240" t="s">
        <v>69</v>
      </c>
      <c r="D240" t="s">
        <v>962</v>
      </c>
      <c r="F240" t="s">
        <v>966</v>
      </c>
      <c r="G240" t="s">
        <v>260</v>
      </c>
      <c r="H240" t="s">
        <v>1104</v>
      </c>
      <c r="I240" t="s">
        <v>257</v>
      </c>
      <c r="J240">
        <v>1</v>
      </c>
      <c r="K240">
        <v>16800</v>
      </c>
      <c r="L240">
        <v>16800</v>
      </c>
      <c r="M240" t="s">
        <v>6</v>
      </c>
      <c r="N240" s="339">
        <v>44200</v>
      </c>
      <c r="O240" t="s">
        <v>261</v>
      </c>
      <c r="P240" s="339">
        <v>44231</v>
      </c>
      <c r="Q240" t="s">
        <v>877</v>
      </c>
    </row>
    <row r="241" spans="1:17">
      <c r="A241">
        <v>67</v>
      </c>
      <c r="B241" t="s">
        <v>617</v>
      </c>
      <c r="C241" t="s">
        <v>82</v>
      </c>
      <c r="D241" t="s">
        <v>925</v>
      </c>
      <c r="F241" t="s">
        <v>1021</v>
      </c>
      <c r="G241" t="s">
        <v>926</v>
      </c>
      <c r="H241" t="s">
        <v>1104</v>
      </c>
      <c r="I241" t="s">
        <v>927</v>
      </c>
      <c r="J241">
        <v>320</v>
      </c>
      <c r="K241">
        <v>484.5</v>
      </c>
      <c r="L241">
        <v>155040</v>
      </c>
      <c r="M241" t="s">
        <v>6</v>
      </c>
      <c r="N241" s="339">
        <v>44279</v>
      </c>
      <c r="O241" t="s">
        <v>928</v>
      </c>
      <c r="P241" s="339">
        <v>44293</v>
      </c>
      <c r="Q241" t="s">
        <v>892</v>
      </c>
    </row>
    <row r="242" spans="1:17">
      <c r="A242">
        <v>245</v>
      </c>
      <c r="B242" t="s">
        <v>102</v>
      </c>
      <c r="C242" t="s">
        <v>69</v>
      </c>
      <c r="D242" t="s">
        <v>1048</v>
      </c>
      <c r="F242" t="s">
        <v>1140</v>
      </c>
      <c r="G242" t="s">
        <v>1049</v>
      </c>
      <c r="H242" t="s">
        <v>338</v>
      </c>
      <c r="I242" t="s">
        <v>1050</v>
      </c>
      <c r="J242">
        <v>332</v>
      </c>
      <c r="K242">
        <v>315.89999999999998</v>
      </c>
      <c r="L242">
        <v>104878.79999999999</v>
      </c>
      <c r="M242" t="s">
        <v>1051</v>
      </c>
      <c r="N242" s="339">
        <v>44305</v>
      </c>
      <c r="O242" t="s">
        <v>1052</v>
      </c>
      <c r="P242" s="339">
        <v>44314</v>
      </c>
      <c r="Q242" t="s">
        <v>1004</v>
      </c>
    </row>
    <row r="243" spans="1:17">
      <c r="A243">
        <v>72</v>
      </c>
      <c r="B243" t="s">
        <v>276</v>
      </c>
      <c r="C243" t="s">
        <v>17</v>
      </c>
      <c r="D243" t="s">
        <v>960</v>
      </c>
      <c r="F243" t="s">
        <v>959</v>
      </c>
      <c r="G243" t="s">
        <v>958</v>
      </c>
      <c r="H243" t="s">
        <v>1102</v>
      </c>
      <c r="I243" t="s">
        <v>278</v>
      </c>
      <c r="J243">
        <v>2</v>
      </c>
      <c r="K243">
        <v>314.66000000000003</v>
      </c>
      <c r="L243">
        <v>629.32000000000005</v>
      </c>
      <c r="M243" t="s">
        <v>410</v>
      </c>
      <c r="N243" s="339">
        <v>44291</v>
      </c>
      <c r="O243" t="s">
        <v>961</v>
      </c>
      <c r="P243" s="339">
        <v>44298</v>
      </c>
      <c r="Q243" t="s">
        <v>877</v>
      </c>
    </row>
    <row r="244" spans="1:17">
      <c r="A244">
        <v>172</v>
      </c>
      <c r="B244" t="s">
        <v>276</v>
      </c>
      <c r="C244" t="s">
        <v>17</v>
      </c>
      <c r="D244" t="s">
        <v>960</v>
      </c>
      <c r="F244" t="s">
        <v>277</v>
      </c>
      <c r="G244" t="s">
        <v>958</v>
      </c>
      <c r="H244" t="s">
        <v>1102</v>
      </c>
      <c r="I244" t="s">
        <v>278</v>
      </c>
      <c r="J244">
        <v>2</v>
      </c>
      <c r="K244">
        <v>314.66000000000003</v>
      </c>
      <c r="L244">
        <v>629.32000000000005</v>
      </c>
      <c r="M244" t="s">
        <v>6</v>
      </c>
      <c r="N244" s="339">
        <v>44200</v>
      </c>
      <c r="O244" t="s">
        <v>401</v>
      </c>
      <c r="P244" s="339">
        <v>44231</v>
      </c>
      <c r="Q244" t="s">
        <v>877</v>
      </c>
    </row>
    <row r="245" spans="1:17" ht="45">
      <c r="A245">
        <v>185</v>
      </c>
      <c r="B245" t="s">
        <v>304</v>
      </c>
      <c r="C245" t="s">
        <v>85</v>
      </c>
      <c r="D245" t="s">
        <v>985</v>
      </c>
      <c r="F245" t="s">
        <v>305</v>
      </c>
      <c r="G245" s="340" t="s">
        <v>306</v>
      </c>
      <c r="H245" t="s">
        <v>1102</v>
      </c>
      <c r="I245" t="s">
        <v>307</v>
      </c>
      <c r="J245">
        <v>12.0001</v>
      </c>
      <c r="K245">
        <v>333.33300000000003</v>
      </c>
      <c r="L245">
        <v>4000.0293333000004</v>
      </c>
      <c r="M245" t="s">
        <v>6</v>
      </c>
      <c r="N245" s="339">
        <v>44200</v>
      </c>
      <c r="O245" t="s">
        <v>406</v>
      </c>
      <c r="P245" s="339">
        <v>44231</v>
      </c>
      <c r="Q245" t="s">
        <v>877</v>
      </c>
    </row>
    <row r="246" spans="1:17" ht="45">
      <c r="A246">
        <v>246</v>
      </c>
      <c r="B246" t="s">
        <v>304</v>
      </c>
      <c r="C246" t="s">
        <v>85</v>
      </c>
      <c r="D246" t="s">
        <v>985</v>
      </c>
      <c r="F246" s="340" t="s">
        <v>1141</v>
      </c>
      <c r="G246" s="340" t="s">
        <v>306</v>
      </c>
      <c r="H246" t="s">
        <v>1102</v>
      </c>
      <c r="I246" t="s">
        <v>307</v>
      </c>
      <c r="J246">
        <v>1</v>
      </c>
      <c r="K246">
        <v>800</v>
      </c>
      <c r="L246">
        <v>800</v>
      </c>
      <c r="M246" t="s">
        <v>6</v>
      </c>
      <c r="N246" s="339">
        <v>44305</v>
      </c>
      <c r="O246" t="s">
        <v>1053</v>
      </c>
      <c r="P246" s="339">
        <v>44314</v>
      </c>
      <c r="Q246" t="s">
        <v>877</v>
      </c>
    </row>
    <row r="247" spans="1:17" ht="45">
      <c r="A247">
        <v>278</v>
      </c>
      <c r="B247" t="s">
        <v>304</v>
      </c>
      <c r="C247" t="s">
        <v>85</v>
      </c>
      <c r="D247" t="s">
        <v>985</v>
      </c>
      <c r="F247" s="340" t="s">
        <v>1141</v>
      </c>
      <c r="G247" s="340" t="s">
        <v>306</v>
      </c>
      <c r="H247" t="s">
        <v>1102</v>
      </c>
      <c r="I247" t="s">
        <v>307</v>
      </c>
      <c r="J247">
        <v>1</v>
      </c>
      <c r="K247">
        <v>400</v>
      </c>
      <c r="L247">
        <v>400</v>
      </c>
      <c r="M247" t="s">
        <v>6</v>
      </c>
      <c r="N247" s="339">
        <v>44315</v>
      </c>
      <c r="O247" t="s">
        <v>1096</v>
      </c>
      <c r="P247" s="339">
        <v>44320</v>
      </c>
      <c r="Q247" t="s">
        <v>877</v>
      </c>
    </row>
    <row r="248" spans="1:17" ht="150">
      <c r="A248">
        <v>197</v>
      </c>
      <c r="B248" t="s">
        <v>96</v>
      </c>
      <c r="C248" t="s">
        <v>69</v>
      </c>
      <c r="D248" t="s">
        <v>550</v>
      </c>
      <c r="F248" t="s">
        <v>551</v>
      </c>
      <c r="G248" t="s">
        <v>552</v>
      </c>
      <c r="H248" t="s">
        <v>383</v>
      </c>
      <c r="I248" t="s">
        <v>553</v>
      </c>
      <c r="J248">
        <v>240</v>
      </c>
      <c r="K248">
        <v>6.89</v>
      </c>
      <c r="L248">
        <v>1653.6</v>
      </c>
      <c r="M248" t="s">
        <v>410</v>
      </c>
      <c r="N248" s="339">
        <v>44263</v>
      </c>
      <c r="O248" t="s">
        <v>554</v>
      </c>
      <c r="P248" s="339">
        <v>44270</v>
      </c>
      <c r="Q248" s="340" t="s">
        <v>562</v>
      </c>
    </row>
    <row r="249" spans="1:17" ht="150">
      <c r="A249">
        <v>198</v>
      </c>
      <c r="B249" t="s">
        <v>96</v>
      </c>
      <c r="C249" t="s">
        <v>69</v>
      </c>
      <c r="D249" t="s">
        <v>550</v>
      </c>
      <c r="F249" t="s">
        <v>563</v>
      </c>
      <c r="G249" t="s">
        <v>552</v>
      </c>
      <c r="H249" t="s">
        <v>383</v>
      </c>
      <c r="I249" t="s">
        <v>446</v>
      </c>
      <c r="J249" t="s">
        <v>555</v>
      </c>
      <c r="K249" t="s">
        <v>556</v>
      </c>
      <c r="L249">
        <v>478.8</v>
      </c>
      <c r="M249" t="s">
        <v>410</v>
      </c>
      <c r="N249" s="339">
        <v>44263</v>
      </c>
      <c r="O249" t="s">
        <v>557</v>
      </c>
      <c r="P249" s="339">
        <v>44270</v>
      </c>
      <c r="Q249" s="340" t="s">
        <v>562</v>
      </c>
    </row>
    <row r="250" spans="1:17" ht="150">
      <c r="A250">
        <v>199</v>
      </c>
      <c r="B250" t="s">
        <v>96</v>
      </c>
      <c r="C250" t="s">
        <v>69</v>
      </c>
      <c r="D250" t="s">
        <v>550</v>
      </c>
      <c r="F250" t="s">
        <v>564</v>
      </c>
      <c r="G250" t="s">
        <v>552</v>
      </c>
      <c r="H250" t="s">
        <v>383</v>
      </c>
      <c r="I250" t="s">
        <v>559</v>
      </c>
      <c r="J250">
        <v>20000</v>
      </c>
      <c r="K250">
        <v>0.1</v>
      </c>
      <c r="L250">
        <v>2000</v>
      </c>
      <c r="M250" t="s">
        <v>410</v>
      </c>
      <c r="N250" s="339">
        <v>44265</v>
      </c>
      <c r="O250" t="s">
        <v>558</v>
      </c>
      <c r="P250" s="339">
        <v>44270</v>
      </c>
      <c r="Q250" s="340" t="s">
        <v>562</v>
      </c>
    </row>
    <row r="251" spans="1:17">
      <c r="A251">
        <v>187</v>
      </c>
      <c r="B251" t="s">
        <v>56</v>
      </c>
      <c r="C251" t="s">
        <v>994</v>
      </c>
      <c r="D251" t="s">
        <v>995</v>
      </c>
      <c r="F251" t="s">
        <v>312</v>
      </c>
      <c r="G251" t="s">
        <v>313</v>
      </c>
      <c r="H251" t="s">
        <v>1104</v>
      </c>
      <c r="I251" t="s">
        <v>314</v>
      </c>
      <c r="J251">
        <v>1260</v>
      </c>
      <c r="K251">
        <v>4.7</v>
      </c>
      <c r="L251">
        <v>5922</v>
      </c>
      <c r="M251" t="s">
        <v>6</v>
      </c>
      <c r="N251" s="339">
        <v>44200</v>
      </c>
      <c r="O251" t="s">
        <v>408</v>
      </c>
      <c r="P251" s="339">
        <v>44231</v>
      </c>
      <c r="Q251" t="s">
        <v>877</v>
      </c>
    </row>
    <row r="252" spans="1:17" ht="30">
      <c r="A252">
        <v>275</v>
      </c>
      <c r="B252" t="s">
        <v>56</v>
      </c>
      <c r="C252" t="s">
        <v>994</v>
      </c>
      <c r="D252" t="s">
        <v>995</v>
      </c>
      <c r="F252" s="340" t="s">
        <v>1142</v>
      </c>
      <c r="G252" t="s">
        <v>313</v>
      </c>
      <c r="H252" t="s">
        <v>1104</v>
      </c>
      <c r="I252" t="s">
        <v>314</v>
      </c>
      <c r="J252">
        <v>1</v>
      </c>
      <c r="K252">
        <v>5922</v>
      </c>
      <c r="L252">
        <v>5922</v>
      </c>
      <c r="M252" t="s">
        <v>6</v>
      </c>
      <c r="N252" s="339">
        <v>44309</v>
      </c>
      <c r="O252" t="s">
        <v>1093</v>
      </c>
      <c r="P252" s="339">
        <v>44320</v>
      </c>
      <c r="Q252" t="s">
        <v>877</v>
      </c>
    </row>
    <row r="253" spans="1:17">
      <c r="A253">
        <v>71</v>
      </c>
      <c r="B253" t="s">
        <v>279</v>
      </c>
      <c r="C253" t="s">
        <v>17</v>
      </c>
      <c r="D253" t="s">
        <v>993</v>
      </c>
      <c r="F253" t="s">
        <v>942</v>
      </c>
      <c r="G253" t="s">
        <v>281</v>
      </c>
      <c r="H253" t="s">
        <v>1102</v>
      </c>
      <c r="I253" t="s">
        <v>282</v>
      </c>
      <c r="J253">
        <v>1</v>
      </c>
      <c r="K253">
        <v>1014.26</v>
      </c>
      <c r="L253">
        <v>1014.26</v>
      </c>
      <c r="M253" t="s">
        <v>6</v>
      </c>
      <c r="N253" s="339">
        <v>44291</v>
      </c>
      <c r="O253" t="s">
        <v>943</v>
      </c>
      <c r="P253" s="339">
        <v>44293</v>
      </c>
      <c r="Q253" t="s">
        <v>877</v>
      </c>
    </row>
    <row r="254" spans="1:17" ht="150">
      <c r="A254">
        <v>173</v>
      </c>
      <c r="B254" t="s">
        <v>279</v>
      </c>
      <c r="C254" t="s">
        <v>17</v>
      </c>
      <c r="D254" t="s">
        <v>993</v>
      </c>
      <c r="F254" s="340" t="s">
        <v>280</v>
      </c>
      <c r="G254" t="s">
        <v>281</v>
      </c>
      <c r="H254" t="s">
        <v>1102</v>
      </c>
      <c r="I254" t="s">
        <v>282</v>
      </c>
      <c r="J254">
        <v>1241.97</v>
      </c>
      <c r="K254">
        <v>0.6</v>
      </c>
      <c r="L254">
        <v>745.18200000000002</v>
      </c>
      <c r="M254" t="s">
        <v>6</v>
      </c>
      <c r="N254" s="339">
        <v>44200</v>
      </c>
      <c r="O254" t="s">
        <v>402</v>
      </c>
      <c r="P254" s="339">
        <v>44231</v>
      </c>
      <c r="Q254" t="s">
        <v>877</v>
      </c>
    </row>
    <row r="255" spans="1:17">
      <c r="A255">
        <v>174</v>
      </c>
      <c r="B255" t="s">
        <v>279</v>
      </c>
      <c r="C255" t="s">
        <v>17</v>
      </c>
      <c r="D255" t="s">
        <v>993</v>
      </c>
      <c r="F255" t="s">
        <v>283</v>
      </c>
      <c r="G255" t="s">
        <v>281</v>
      </c>
      <c r="H255" t="s">
        <v>1102</v>
      </c>
      <c r="I255" t="s">
        <v>282</v>
      </c>
      <c r="J255">
        <v>1241.94</v>
      </c>
      <c r="K255">
        <v>0.5</v>
      </c>
      <c r="L255">
        <v>620.97</v>
      </c>
      <c r="M255" t="s">
        <v>6</v>
      </c>
      <c r="N255" s="339">
        <v>44200</v>
      </c>
      <c r="O255" t="s">
        <v>402</v>
      </c>
      <c r="P255" s="339">
        <v>44231</v>
      </c>
      <c r="Q255" t="s">
        <v>877</v>
      </c>
    </row>
    <row r="256" spans="1:17" ht="150">
      <c r="A256">
        <v>175</v>
      </c>
      <c r="B256" t="s">
        <v>279</v>
      </c>
      <c r="C256" t="s">
        <v>17</v>
      </c>
      <c r="D256" t="s">
        <v>993</v>
      </c>
      <c r="F256" s="340" t="s">
        <v>284</v>
      </c>
      <c r="G256" t="s">
        <v>281</v>
      </c>
      <c r="H256" t="s">
        <v>1102</v>
      </c>
      <c r="I256" t="s">
        <v>282</v>
      </c>
      <c r="J256">
        <v>1241.94</v>
      </c>
      <c r="K256">
        <v>0.5</v>
      </c>
      <c r="L256">
        <v>620.97</v>
      </c>
      <c r="M256" t="s">
        <v>6</v>
      </c>
      <c r="N256" s="339">
        <v>44200</v>
      </c>
      <c r="O256" t="s">
        <v>402</v>
      </c>
      <c r="P256" s="339">
        <v>44231</v>
      </c>
      <c r="Q256" t="s">
        <v>877</v>
      </c>
    </row>
    <row r="257" spans="1:17" ht="150">
      <c r="A257">
        <v>176</v>
      </c>
      <c r="B257" t="s">
        <v>279</v>
      </c>
      <c r="C257" t="s">
        <v>17</v>
      </c>
      <c r="D257" t="s">
        <v>993</v>
      </c>
      <c r="F257" s="340" t="s">
        <v>285</v>
      </c>
      <c r="G257" t="s">
        <v>281</v>
      </c>
      <c r="H257" t="s">
        <v>1102</v>
      </c>
      <c r="I257" t="s">
        <v>282</v>
      </c>
      <c r="J257">
        <v>1241.953</v>
      </c>
      <c r="K257">
        <v>0.85</v>
      </c>
      <c r="L257">
        <v>1055.66005</v>
      </c>
      <c r="M257" t="s">
        <v>6</v>
      </c>
      <c r="N257" s="339">
        <v>44200</v>
      </c>
      <c r="O257" t="s">
        <v>402</v>
      </c>
      <c r="P257" s="339">
        <v>44231</v>
      </c>
      <c r="Q257" t="s">
        <v>877</v>
      </c>
    </row>
    <row r="258" spans="1:17">
      <c r="A258">
        <v>189</v>
      </c>
      <c r="B258" t="s">
        <v>574</v>
      </c>
      <c r="C258" t="s">
        <v>69</v>
      </c>
      <c r="D258" t="s">
        <v>441</v>
      </c>
      <c r="F258" t="s">
        <v>442</v>
      </c>
      <c r="G258" t="s">
        <v>409</v>
      </c>
      <c r="H258" t="s">
        <v>383</v>
      </c>
      <c r="I258" t="s">
        <v>443</v>
      </c>
      <c r="J258">
        <v>3600</v>
      </c>
      <c r="K258">
        <v>0.9</v>
      </c>
      <c r="L258">
        <v>3240</v>
      </c>
      <c r="M258" t="s">
        <v>410</v>
      </c>
      <c r="N258" s="339">
        <v>44245</v>
      </c>
      <c r="O258" t="s">
        <v>444</v>
      </c>
      <c r="P258" s="339">
        <v>44271</v>
      </c>
      <c r="Q258" t="s">
        <v>877</v>
      </c>
    </row>
    <row r="259" spans="1:17">
      <c r="A259">
        <v>190</v>
      </c>
      <c r="B259" t="s">
        <v>574</v>
      </c>
      <c r="C259" t="s">
        <v>69</v>
      </c>
      <c r="D259" t="s">
        <v>441</v>
      </c>
      <c r="F259" t="s">
        <v>445</v>
      </c>
      <c r="G259" t="s">
        <v>409</v>
      </c>
      <c r="H259" t="s">
        <v>383</v>
      </c>
      <c r="I259" t="s">
        <v>446</v>
      </c>
      <c r="J259">
        <v>360</v>
      </c>
      <c r="K259">
        <v>9.5</v>
      </c>
      <c r="L259">
        <v>3420</v>
      </c>
      <c r="M259" t="s">
        <v>410</v>
      </c>
      <c r="N259" s="339">
        <v>44245</v>
      </c>
      <c r="O259" t="s">
        <v>447</v>
      </c>
      <c r="P259" s="339">
        <v>44271</v>
      </c>
      <c r="Q259" t="s">
        <v>877</v>
      </c>
    </row>
    <row r="260" spans="1:17">
      <c r="A260">
        <v>191</v>
      </c>
      <c r="B260" t="s">
        <v>574</v>
      </c>
      <c r="C260" t="s">
        <v>69</v>
      </c>
      <c r="D260" t="s">
        <v>441</v>
      </c>
      <c r="F260" t="s">
        <v>449</v>
      </c>
      <c r="G260" t="s">
        <v>448</v>
      </c>
      <c r="H260" t="s">
        <v>383</v>
      </c>
      <c r="I260" t="s">
        <v>446</v>
      </c>
      <c r="J260">
        <v>48</v>
      </c>
      <c r="K260">
        <v>297.5</v>
      </c>
      <c r="L260">
        <v>14280</v>
      </c>
      <c r="M260" t="s">
        <v>410</v>
      </c>
      <c r="N260" s="339">
        <v>44245</v>
      </c>
      <c r="O260" t="s">
        <v>450</v>
      </c>
      <c r="P260" s="339">
        <v>44271</v>
      </c>
      <c r="Q260" t="s">
        <v>877</v>
      </c>
    </row>
    <row r="261" spans="1:17" ht="135">
      <c r="A261">
        <v>75</v>
      </c>
      <c r="B261" t="s">
        <v>216</v>
      </c>
      <c r="C261" t="s">
        <v>69</v>
      </c>
      <c r="D261" t="s">
        <v>969</v>
      </c>
      <c r="F261" s="340" t="s">
        <v>971</v>
      </c>
      <c r="G261" t="s">
        <v>972</v>
      </c>
      <c r="H261" t="s">
        <v>1105</v>
      </c>
      <c r="I261" t="s">
        <v>970</v>
      </c>
      <c r="J261">
        <v>1</v>
      </c>
      <c r="K261">
        <v>2355</v>
      </c>
      <c r="L261">
        <v>2355</v>
      </c>
      <c r="M261" t="s">
        <v>6</v>
      </c>
      <c r="N261" s="339">
        <v>44291</v>
      </c>
      <c r="O261" t="s">
        <v>973</v>
      </c>
      <c r="P261" s="339">
        <v>44298</v>
      </c>
      <c r="Q261" t="s">
        <v>877</v>
      </c>
    </row>
    <row r="262" spans="1:17">
      <c r="A262">
        <v>139</v>
      </c>
      <c r="B262" t="s">
        <v>216</v>
      </c>
      <c r="C262" t="s">
        <v>69</v>
      </c>
      <c r="D262" t="s">
        <v>968</v>
      </c>
      <c r="F262" t="s">
        <v>217</v>
      </c>
      <c r="G262" t="s">
        <v>218</v>
      </c>
      <c r="H262" t="s">
        <v>1105</v>
      </c>
      <c r="I262" t="s">
        <v>219</v>
      </c>
      <c r="J262">
        <v>30</v>
      </c>
      <c r="K262">
        <v>28</v>
      </c>
      <c r="L262">
        <v>840</v>
      </c>
      <c r="M262" t="s">
        <v>6</v>
      </c>
      <c r="N262" s="339">
        <v>44200</v>
      </c>
      <c r="O262" t="s">
        <v>393</v>
      </c>
      <c r="P262" s="339">
        <v>44229</v>
      </c>
      <c r="Q262" t="s">
        <v>877</v>
      </c>
    </row>
    <row r="263" spans="1:17">
      <c r="A263">
        <v>140</v>
      </c>
      <c r="B263" t="s">
        <v>216</v>
      </c>
      <c r="C263" t="s">
        <v>69</v>
      </c>
      <c r="D263" t="s">
        <v>968</v>
      </c>
      <c r="F263" t="s">
        <v>220</v>
      </c>
      <c r="G263" t="s">
        <v>218</v>
      </c>
      <c r="H263" t="s">
        <v>1105</v>
      </c>
      <c r="I263" t="s">
        <v>219</v>
      </c>
      <c r="J263">
        <v>30</v>
      </c>
      <c r="K263">
        <v>32</v>
      </c>
      <c r="L263">
        <v>960</v>
      </c>
      <c r="M263" t="s">
        <v>6</v>
      </c>
      <c r="N263" s="339">
        <v>44200</v>
      </c>
      <c r="O263" t="s">
        <v>393</v>
      </c>
      <c r="P263" s="339">
        <v>44229</v>
      </c>
      <c r="Q263" t="s">
        <v>877</v>
      </c>
    </row>
    <row r="264" spans="1:17">
      <c r="A264">
        <v>141</v>
      </c>
      <c r="B264" t="s">
        <v>216</v>
      </c>
      <c r="C264" t="s">
        <v>69</v>
      </c>
      <c r="D264" t="s">
        <v>968</v>
      </c>
      <c r="F264" t="s">
        <v>221</v>
      </c>
      <c r="G264" t="s">
        <v>218</v>
      </c>
      <c r="H264" t="s">
        <v>1105</v>
      </c>
      <c r="I264" t="s">
        <v>219</v>
      </c>
      <c r="J264">
        <v>30</v>
      </c>
      <c r="K264">
        <v>44.5</v>
      </c>
      <c r="L264">
        <v>1335</v>
      </c>
      <c r="M264" t="s">
        <v>6</v>
      </c>
      <c r="N264" s="339">
        <v>44200</v>
      </c>
      <c r="O264" t="s">
        <v>393</v>
      </c>
      <c r="P264" s="339">
        <v>44229</v>
      </c>
      <c r="Q264" t="s">
        <v>877</v>
      </c>
    </row>
    <row r="265" spans="1:17">
      <c r="A265">
        <v>142</v>
      </c>
      <c r="B265" t="s">
        <v>216</v>
      </c>
      <c r="C265" t="s">
        <v>69</v>
      </c>
      <c r="D265" t="s">
        <v>968</v>
      </c>
      <c r="F265" t="s">
        <v>222</v>
      </c>
      <c r="G265" t="s">
        <v>218</v>
      </c>
      <c r="H265" t="s">
        <v>1105</v>
      </c>
      <c r="I265" t="s">
        <v>219</v>
      </c>
      <c r="J265">
        <v>30</v>
      </c>
      <c r="K265">
        <v>26</v>
      </c>
      <c r="L265">
        <v>780</v>
      </c>
      <c r="M265" t="s">
        <v>6</v>
      </c>
      <c r="N265" s="339">
        <v>44200</v>
      </c>
      <c r="O265" t="s">
        <v>393</v>
      </c>
      <c r="P265" s="339">
        <v>44229</v>
      </c>
      <c r="Q265" t="s">
        <v>877</v>
      </c>
    </row>
    <row r="266" spans="1:17">
      <c r="A266">
        <v>143</v>
      </c>
      <c r="B266" t="s">
        <v>216</v>
      </c>
      <c r="C266" t="s">
        <v>69</v>
      </c>
      <c r="D266" t="s">
        <v>968</v>
      </c>
      <c r="F266" t="s">
        <v>223</v>
      </c>
      <c r="G266" t="s">
        <v>218</v>
      </c>
      <c r="H266" t="s">
        <v>1105</v>
      </c>
      <c r="I266" t="s">
        <v>219</v>
      </c>
      <c r="J266">
        <v>30</v>
      </c>
      <c r="K266">
        <v>25</v>
      </c>
      <c r="L266">
        <v>750</v>
      </c>
      <c r="M266" t="s">
        <v>6</v>
      </c>
      <c r="N266" s="339">
        <v>44200</v>
      </c>
      <c r="O266" t="s">
        <v>393</v>
      </c>
      <c r="P266" s="339">
        <v>44229</v>
      </c>
      <c r="Q266" t="s">
        <v>877</v>
      </c>
    </row>
    <row r="267" spans="1:17">
      <c r="A267">
        <v>144</v>
      </c>
      <c r="B267" t="s">
        <v>216</v>
      </c>
      <c r="C267" t="s">
        <v>69</v>
      </c>
      <c r="D267" t="s">
        <v>968</v>
      </c>
      <c r="F267" t="s">
        <v>224</v>
      </c>
      <c r="G267" t="s">
        <v>218</v>
      </c>
      <c r="H267" t="s">
        <v>1105</v>
      </c>
      <c r="I267" t="s">
        <v>219</v>
      </c>
      <c r="J267">
        <v>30</v>
      </c>
      <c r="K267">
        <v>32</v>
      </c>
      <c r="L267">
        <v>960</v>
      </c>
      <c r="M267" t="s">
        <v>6</v>
      </c>
      <c r="N267" s="339">
        <v>44200</v>
      </c>
      <c r="O267" t="s">
        <v>393</v>
      </c>
      <c r="P267" s="339">
        <v>44229</v>
      </c>
      <c r="Q267" t="s">
        <v>877</v>
      </c>
    </row>
    <row r="268" spans="1:17">
      <c r="A268">
        <v>145</v>
      </c>
      <c r="B268" t="s">
        <v>216</v>
      </c>
      <c r="C268" t="s">
        <v>69</v>
      </c>
      <c r="D268" t="s">
        <v>968</v>
      </c>
      <c r="F268" t="s">
        <v>225</v>
      </c>
      <c r="G268" t="s">
        <v>218</v>
      </c>
      <c r="H268" t="s">
        <v>1105</v>
      </c>
      <c r="I268" t="s">
        <v>219</v>
      </c>
      <c r="J268">
        <v>30</v>
      </c>
      <c r="K268">
        <v>23</v>
      </c>
      <c r="L268">
        <v>690</v>
      </c>
      <c r="M268" t="s">
        <v>6</v>
      </c>
      <c r="N268" s="339">
        <v>44200</v>
      </c>
      <c r="O268" t="s">
        <v>393</v>
      </c>
      <c r="P268" s="339">
        <v>44229</v>
      </c>
      <c r="Q268" t="s">
        <v>877</v>
      </c>
    </row>
    <row r="269" spans="1:17">
      <c r="A269">
        <v>146</v>
      </c>
      <c r="B269" t="s">
        <v>216</v>
      </c>
      <c r="C269" t="s">
        <v>69</v>
      </c>
      <c r="D269" t="s">
        <v>968</v>
      </c>
      <c r="F269" t="s">
        <v>226</v>
      </c>
      <c r="G269" t="s">
        <v>218</v>
      </c>
      <c r="H269" t="s">
        <v>1105</v>
      </c>
      <c r="I269" t="s">
        <v>219</v>
      </c>
      <c r="J269">
        <v>30</v>
      </c>
      <c r="K269">
        <v>25</v>
      </c>
      <c r="L269">
        <v>750</v>
      </c>
      <c r="M269" t="s">
        <v>6</v>
      </c>
      <c r="N269" s="339">
        <v>44200</v>
      </c>
      <c r="O269" t="s">
        <v>393</v>
      </c>
      <c r="P269" s="339">
        <v>44229</v>
      </c>
      <c r="Q269" t="s">
        <v>877</v>
      </c>
    </row>
    <row r="270" spans="1:17">
      <c r="A270">
        <v>153</v>
      </c>
      <c r="B270" t="s">
        <v>243</v>
      </c>
      <c r="C270" t="s">
        <v>85</v>
      </c>
      <c r="D270" t="s">
        <v>205</v>
      </c>
      <c r="F270" t="s">
        <v>1079</v>
      </c>
      <c r="G270" t="s">
        <v>244</v>
      </c>
      <c r="H270" t="s">
        <v>1108</v>
      </c>
      <c r="I270" t="s">
        <v>245</v>
      </c>
      <c r="J270">
        <v>108</v>
      </c>
      <c r="K270">
        <v>17.2</v>
      </c>
      <c r="L270">
        <v>1857.6</v>
      </c>
      <c r="M270" t="s">
        <v>6</v>
      </c>
      <c r="N270" s="339">
        <v>44200</v>
      </c>
      <c r="O270" t="s">
        <v>388</v>
      </c>
      <c r="P270" s="339">
        <v>44229</v>
      </c>
      <c r="Q270" t="s">
        <v>877</v>
      </c>
    </row>
    <row r="271" spans="1:17">
      <c r="A271">
        <v>154</v>
      </c>
      <c r="B271" t="s">
        <v>243</v>
      </c>
      <c r="C271" t="s">
        <v>85</v>
      </c>
      <c r="D271" t="s">
        <v>205</v>
      </c>
      <c r="F271" t="s">
        <v>1080</v>
      </c>
      <c r="G271" t="s">
        <v>244</v>
      </c>
      <c r="H271" t="s">
        <v>1108</v>
      </c>
      <c r="I271" t="s">
        <v>245</v>
      </c>
      <c r="J271">
        <v>108</v>
      </c>
      <c r="K271">
        <v>640</v>
      </c>
      <c r="L271">
        <v>69120</v>
      </c>
      <c r="M271" t="s">
        <v>6</v>
      </c>
      <c r="N271" s="339">
        <v>44200</v>
      </c>
      <c r="O271" t="s">
        <v>388</v>
      </c>
      <c r="P271" s="339">
        <v>44229</v>
      </c>
      <c r="Q271" t="s">
        <v>877</v>
      </c>
    </row>
    <row r="272" spans="1:17">
      <c r="A272">
        <v>155</v>
      </c>
      <c r="B272" t="s">
        <v>243</v>
      </c>
      <c r="C272" t="s">
        <v>85</v>
      </c>
      <c r="D272" t="s">
        <v>205</v>
      </c>
      <c r="F272" t="s">
        <v>1081</v>
      </c>
      <c r="G272" t="s">
        <v>244</v>
      </c>
      <c r="H272" t="s">
        <v>1108</v>
      </c>
      <c r="I272" t="s">
        <v>245</v>
      </c>
      <c r="J272">
        <v>108</v>
      </c>
      <c r="K272">
        <v>167.2</v>
      </c>
      <c r="L272">
        <v>18057.599999999999</v>
      </c>
      <c r="M272" t="s">
        <v>6</v>
      </c>
      <c r="N272" s="339">
        <v>44200</v>
      </c>
      <c r="O272" t="s">
        <v>388</v>
      </c>
      <c r="P272" s="339">
        <v>44229</v>
      </c>
      <c r="Q272" t="s">
        <v>877</v>
      </c>
    </row>
    <row r="273" spans="1:17">
      <c r="A273">
        <v>186</v>
      </c>
      <c r="B273" t="s">
        <v>308</v>
      </c>
      <c r="C273" t="s">
        <v>69</v>
      </c>
      <c r="D273" t="s">
        <v>992</v>
      </c>
      <c r="F273" t="s">
        <v>309</v>
      </c>
      <c r="G273" t="s">
        <v>310</v>
      </c>
      <c r="H273" t="s">
        <v>1102</v>
      </c>
      <c r="I273" t="s">
        <v>311</v>
      </c>
      <c r="J273">
        <v>11730</v>
      </c>
      <c r="K273">
        <v>2.75</v>
      </c>
      <c r="L273">
        <v>32257.5</v>
      </c>
      <c r="M273" t="s">
        <v>6</v>
      </c>
      <c r="N273" s="339">
        <v>44200</v>
      </c>
      <c r="O273" t="s">
        <v>407</v>
      </c>
      <c r="P273" s="339">
        <v>44231</v>
      </c>
      <c r="Q273" t="s">
        <v>877</v>
      </c>
    </row>
    <row r="274" spans="1:17" ht="30">
      <c r="A274">
        <v>250</v>
      </c>
      <c r="B274" t="s">
        <v>308</v>
      </c>
      <c r="C274" t="s">
        <v>69</v>
      </c>
      <c r="D274" t="s">
        <v>992</v>
      </c>
      <c r="F274" s="340" t="s">
        <v>1143</v>
      </c>
      <c r="G274" t="s">
        <v>310</v>
      </c>
      <c r="H274" t="s">
        <v>1102</v>
      </c>
      <c r="I274" t="s">
        <v>311</v>
      </c>
      <c r="J274">
        <v>1</v>
      </c>
      <c r="K274">
        <v>10752.5</v>
      </c>
      <c r="L274">
        <v>10752.5</v>
      </c>
      <c r="M274" t="s">
        <v>6</v>
      </c>
      <c r="N274" s="339">
        <v>44305</v>
      </c>
      <c r="O274" t="s">
        <v>1057</v>
      </c>
      <c r="P274" s="339">
        <v>44314</v>
      </c>
      <c r="Q274" t="s">
        <v>877</v>
      </c>
    </row>
    <row r="275" spans="1:17">
      <c r="A275">
        <v>156</v>
      </c>
      <c r="B275" t="s">
        <v>246</v>
      </c>
      <c r="C275" t="s">
        <v>85</v>
      </c>
      <c r="D275" t="s">
        <v>996</v>
      </c>
      <c r="F275" t="s">
        <v>1082</v>
      </c>
      <c r="G275" t="s">
        <v>244</v>
      </c>
      <c r="H275" t="s">
        <v>1108</v>
      </c>
      <c r="I275" t="s">
        <v>245</v>
      </c>
      <c r="J275">
        <v>45</v>
      </c>
      <c r="K275">
        <v>17.2</v>
      </c>
      <c r="L275">
        <v>774</v>
      </c>
      <c r="M275" t="s">
        <v>6</v>
      </c>
      <c r="N275" s="339">
        <v>44200</v>
      </c>
      <c r="O275" t="s">
        <v>387</v>
      </c>
      <c r="P275" s="339">
        <v>44229</v>
      </c>
      <c r="Q275" t="s">
        <v>877</v>
      </c>
    </row>
    <row r="276" spans="1:17">
      <c r="A276">
        <v>157</v>
      </c>
      <c r="B276" t="s">
        <v>246</v>
      </c>
      <c r="C276" t="s">
        <v>85</v>
      </c>
      <c r="D276" t="s">
        <v>996</v>
      </c>
      <c r="F276" t="s">
        <v>1083</v>
      </c>
      <c r="G276" t="s">
        <v>244</v>
      </c>
      <c r="H276" t="s">
        <v>1108</v>
      </c>
      <c r="I276" t="s">
        <v>245</v>
      </c>
      <c r="J276">
        <v>45</v>
      </c>
      <c r="K276">
        <v>167.2</v>
      </c>
      <c r="L276">
        <v>7523.9999999999991</v>
      </c>
      <c r="M276" t="s">
        <v>6</v>
      </c>
      <c r="N276" s="339">
        <v>44200</v>
      </c>
      <c r="O276" t="s">
        <v>387</v>
      </c>
      <c r="P276" s="339">
        <v>44229</v>
      </c>
      <c r="Q276" t="s">
        <v>877</v>
      </c>
    </row>
    <row r="277" spans="1:17">
      <c r="A277">
        <v>158</v>
      </c>
      <c r="B277" t="s">
        <v>246</v>
      </c>
      <c r="C277" t="s">
        <v>85</v>
      </c>
      <c r="D277" t="s">
        <v>996</v>
      </c>
      <c r="F277" t="s">
        <v>1084</v>
      </c>
      <c r="G277" t="s">
        <v>244</v>
      </c>
      <c r="H277" t="s">
        <v>1108</v>
      </c>
      <c r="I277" t="s">
        <v>245</v>
      </c>
      <c r="J277">
        <v>45</v>
      </c>
      <c r="K277">
        <v>265</v>
      </c>
      <c r="L277">
        <v>11925</v>
      </c>
      <c r="M277" t="s">
        <v>6</v>
      </c>
      <c r="N277" s="339">
        <v>44200</v>
      </c>
      <c r="O277" t="s">
        <v>387</v>
      </c>
      <c r="P277" s="339">
        <v>44229</v>
      </c>
      <c r="Q277" t="s">
        <v>877</v>
      </c>
    </row>
    <row r="278" spans="1:17" ht="45">
      <c r="A278">
        <v>248</v>
      </c>
      <c r="B278" t="s">
        <v>246</v>
      </c>
      <c r="C278" t="s">
        <v>85</v>
      </c>
      <c r="D278" t="s">
        <v>996</v>
      </c>
      <c r="F278" s="340" t="s">
        <v>1144</v>
      </c>
      <c r="G278" t="s">
        <v>244</v>
      </c>
      <c r="H278" t="s">
        <v>1108</v>
      </c>
      <c r="I278" t="s">
        <v>245</v>
      </c>
      <c r="J278">
        <v>1</v>
      </c>
      <c r="K278">
        <v>6741</v>
      </c>
      <c r="L278">
        <v>6741</v>
      </c>
      <c r="M278" t="s">
        <v>6</v>
      </c>
      <c r="N278" s="339">
        <v>44305</v>
      </c>
      <c r="O278" t="s">
        <v>1055</v>
      </c>
      <c r="P278" s="339">
        <v>44314</v>
      </c>
      <c r="Q278" t="s">
        <v>877</v>
      </c>
    </row>
    <row r="279" spans="1:17" ht="45">
      <c r="A279">
        <v>249</v>
      </c>
      <c r="B279" t="s">
        <v>246</v>
      </c>
      <c r="C279" t="s">
        <v>85</v>
      </c>
      <c r="D279" t="s">
        <v>205</v>
      </c>
      <c r="F279" s="340" t="s">
        <v>1145</v>
      </c>
      <c r="G279" t="s">
        <v>244</v>
      </c>
      <c r="H279" t="s">
        <v>1108</v>
      </c>
      <c r="I279" t="s">
        <v>245</v>
      </c>
      <c r="J279">
        <v>1</v>
      </c>
      <c r="K279">
        <v>29678.400000000001</v>
      </c>
      <c r="L279">
        <v>29678.400000000001</v>
      </c>
      <c r="M279" t="s">
        <v>6</v>
      </c>
      <c r="N279" s="339">
        <v>44305</v>
      </c>
      <c r="O279" t="s">
        <v>1056</v>
      </c>
      <c r="P279" s="339">
        <v>44314</v>
      </c>
      <c r="Q279" t="s">
        <v>877</v>
      </c>
    </row>
    <row r="280" spans="1:17" ht="105">
      <c r="A280">
        <v>170</v>
      </c>
      <c r="B280" t="s">
        <v>269</v>
      </c>
      <c r="C280" t="s">
        <v>92</v>
      </c>
      <c r="D280" t="s">
        <v>996</v>
      </c>
      <c r="F280" s="340" t="s">
        <v>270</v>
      </c>
      <c r="G280" t="s">
        <v>271</v>
      </c>
      <c r="H280" t="s">
        <v>363</v>
      </c>
      <c r="I280" t="s">
        <v>272</v>
      </c>
      <c r="J280">
        <v>2</v>
      </c>
      <c r="K280">
        <v>4032.37</v>
      </c>
      <c r="L280">
        <v>8064.74</v>
      </c>
      <c r="M280" t="s">
        <v>6</v>
      </c>
      <c r="N280" s="339">
        <v>44200</v>
      </c>
      <c r="O280" t="s">
        <v>399</v>
      </c>
      <c r="P280" s="339">
        <v>44231</v>
      </c>
      <c r="Q280" t="s">
        <v>877</v>
      </c>
    </row>
    <row r="281" spans="1:17" ht="30">
      <c r="A281">
        <v>276</v>
      </c>
      <c r="B281" t="s">
        <v>269</v>
      </c>
      <c r="C281" t="s">
        <v>92</v>
      </c>
      <c r="D281" t="s">
        <v>996</v>
      </c>
      <c r="F281" s="340" t="s">
        <v>1146</v>
      </c>
      <c r="G281" t="s">
        <v>271</v>
      </c>
      <c r="H281" t="s">
        <v>363</v>
      </c>
      <c r="I281" t="s">
        <v>272</v>
      </c>
      <c r="J281">
        <v>1</v>
      </c>
      <c r="K281" s="337">
        <v>4032.37</v>
      </c>
      <c r="L281">
        <v>4032.37</v>
      </c>
      <c r="M281" t="s">
        <v>6</v>
      </c>
      <c r="N281" s="339">
        <v>44312</v>
      </c>
      <c r="O281" t="s">
        <v>1094</v>
      </c>
      <c r="P281" s="339">
        <v>44320</v>
      </c>
      <c r="Q281" t="s">
        <v>877</v>
      </c>
    </row>
    <row r="282" spans="1:17">
      <c r="A282">
        <v>171</v>
      </c>
      <c r="B282" t="s">
        <v>273</v>
      </c>
      <c r="C282" t="s">
        <v>92</v>
      </c>
      <c r="D282" t="s">
        <v>997</v>
      </c>
      <c r="F282" t="s">
        <v>274</v>
      </c>
      <c r="G282" t="s">
        <v>275</v>
      </c>
      <c r="H282" t="s">
        <v>363</v>
      </c>
      <c r="I282" t="s">
        <v>272</v>
      </c>
      <c r="J282">
        <v>60.265099999999997</v>
      </c>
      <c r="K282">
        <v>107.54</v>
      </c>
      <c r="L282">
        <v>6480.9088540000002</v>
      </c>
      <c r="M282" t="s">
        <v>6</v>
      </c>
      <c r="N282" s="339">
        <v>44200</v>
      </c>
      <c r="O282" t="s">
        <v>400</v>
      </c>
      <c r="P282" s="339">
        <v>44231</v>
      </c>
      <c r="Q282" t="s">
        <v>877</v>
      </c>
    </row>
    <row r="283" spans="1:17" ht="409.5">
      <c r="A283">
        <v>241</v>
      </c>
      <c r="B283" t="s">
        <v>273</v>
      </c>
      <c r="C283" t="s">
        <v>92</v>
      </c>
      <c r="D283" t="s">
        <v>997</v>
      </c>
      <c r="E283" s="340" t="s">
        <v>252</v>
      </c>
      <c r="F283" s="340" t="s">
        <v>1147</v>
      </c>
      <c r="G283" t="s">
        <v>275</v>
      </c>
      <c r="H283" t="s">
        <v>363</v>
      </c>
      <c r="I283" t="s">
        <v>272</v>
      </c>
      <c r="J283">
        <v>1</v>
      </c>
      <c r="K283">
        <v>2160.3000000000002</v>
      </c>
      <c r="L283">
        <v>2160.3000000000002</v>
      </c>
      <c r="M283" t="s">
        <v>6</v>
      </c>
      <c r="N283" s="339">
        <v>44298</v>
      </c>
      <c r="O283" t="s">
        <v>1045</v>
      </c>
      <c r="P283" s="339">
        <v>44309</v>
      </c>
      <c r="Q283" t="s">
        <v>877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M1557"/>
  <sheetViews>
    <sheetView tabSelected="1" view="pageBreakPreview" zoomScale="55" zoomScaleNormal="55" zoomScaleSheetLayoutView="55" zoomScalePageLayoutView="40" workbookViewId="0">
      <selection activeCell="A5" sqref="A5:M5"/>
    </sheetView>
  </sheetViews>
  <sheetFormatPr defaultColWidth="9" defaultRowHeight="15"/>
  <cols>
    <col min="1" max="1" width="10.42578125" style="67" customWidth="1"/>
    <col min="2" max="2" width="46.5703125" style="67" customWidth="1"/>
    <col min="3" max="3" width="23.28515625" style="143" customWidth="1"/>
    <col min="4" max="4" width="25.85546875" style="67" customWidth="1"/>
    <col min="5" max="5" width="94.85546875" style="381" customWidth="1"/>
    <col min="6" max="6" width="57.28515625" style="143" customWidth="1"/>
    <col min="7" max="7" width="16" style="366" customWidth="1"/>
    <col min="8" max="8" width="22.7109375" style="348" customWidth="1"/>
    <col min="9" max="9" width="35.7109375" style="349" customWidth="1"/>
    <col min="10" max="10" width="44" style="143" customWidth="1"/>
    <col min="11" max="11" width="19.85546875" style="347" customWidth="1"/>
    <col min="12" max="12" width="27.5703125" style="377" customWidth="1"/>
    <col min="13" max="13" width="69.28515625" style="367" customWidth="1"/>
    <col min="14" max="16384" width="9" style="67"/>
  </cols>
  <sheetData>
    <row r="1" spans="1:13" ht="48.75" customHeight="1">
      <c r="A1" s="411" t="s">
        <v>1167</v>
      </c>
      <c r="B1" s="411"/>
      <c r="C1" s="411"/>
      <c r="D1" s="411"/>
      <c r="E1" s="411"/>
      <c r="F1" s="411"/>
      <c r="G1" s="411"/>
      <c r="H1" s="411"/>
      <c r="I1" s="411"/>
      <c r="J1" s="411"/>
      <c r="K1" s="411"/>
      <c r="L1" s="411"/>
      <c r="M1" s="411"/>
    </row>
    <row r="2" spans="1:13" s="352" customFormat="1" ht="48.75" customHeight="1">
      <c r="A2" s="411" t="s">
        <v>1161</v>
      </c>
      <c r="B2" s="411"/>
      <c r="C2" s="411"/>
      <c r="D2" s="411"/>
      <c r="E2" s="411"/>
      <c r="F2" s="411"/>
      <c r="G2" s="411"/>
      <c r="H2" s="411"/>
      <c r="I2" s="411"/>
      <c r="J2" s="411"/>
      <c r="K2" s="411"/>
      <c r="L2" s="411"/>
      <c r="M2" s="411"/>
    </row>
    <row r="3" spans="1:13" s="352" customFormat="1" ht="48.75" customHeight="1">
      <c r="A3" s="411" t="s">
        <v>1162</v>
      </c>
      <c r="B3" s="411"/>
      <c r="C3" s="411"/>
      <c r="D3" s="411"/>
      <c r="E3" s="411"/>
      <c r="F3" s="411"/>
      <c r="G3" s="411"/>
      <c r="H3" s="411"/>
      <c r="I3" s="411"/>
      <c r="J3" s="411"/>
      <c r="K3" s="411"/>
      <c r="L3" s="411"/>
      <c r="M3" s="411"/>
    </row>
    <row r="4" spans="1:13" s="352" customFormat="1" ht="48.75" customHeight="1">
      <c r="A4" s="411" t="s">
        <v>1168</v>
      </c>
      <c r="B4" s="411"/>
      <c r="C4" s="411"/>
      <c r="D4" s="411"/>
      <c r="E4" s="411"/>
      <c r="F4" s="411"/>
      <c r="G4" s="411"/>
      <c r="H4" s="411"/>
      <c r="I4" s="411"/>
      <c r="J4" s="411"/>
      <c r="K4" s="411"/>
      <c r="L4" s="411"/>
      <c r="M4" s="411"/>
    </row>
    <row r="5" spans="1:13" s="352" customFormat="1" ht="48.75" customHeight="1">
      <c r="A5" s="411" t="s">
        <v>1163</v>
      </c>
      <c r="B5" s="411"/>
      <c r="C5" s="411"/>
      <c r="D5" s="411"/>
      <c r="E5" s="411"/>
      <c r="F5" s="411"/>
      <c r="G5" s="411"/>
      <c r="H5" s="411"/>
      <c r="I5" s="411"/>
      <c r="J5" s="411"/>
      <c r="K5" s="411"/>
      <c r="L5" s="411"/>
      <c r="M5" s="411"/>
    </row>
    <row r="6" spans="1:13" s="352" customFormat="1" ht="48.75" customHeight="1">
      <c r="A6" s="411" t="s">
        <v>1196</v>
      </c>
      <c r="B6" s="411"/>
      <c r="C6" s="411"/>
      <c r="D6" s="411"/>
      <c r="E6" s="411"/>
      <c r="F6" s="411"/>
      <c r="G6" s="411"/>
      <c r="H6" s="411"/>
      <c r="I6" s="411"/>
      <c r="J6" s="411"/>
      <c r="K6" s="411"/>
      <c r="L6" s="411"/>
      <c r="M6" s="411"/>
    </row>
    <row r="7" spans="1:13" s="352" customFormat="1" ht="48.75" customHeight="1">
      <c r="A7" s="411" t="s">
        <v>1197</v>
      </c>
      <c r="B7" s="411"/>
      <c r="C7" s="411"/>
      <c r="D7" s="411"/>
      <c r="E7" s="411"/>
      <c r="F7" s="411"/>
      <c r="G7" s="411"/>
      <c r="H7" s="411"/>
      <c r="I7" s="411"/>
      <c r="J7" s="411"/>
      <c r="K7" s="411"/>
      <c r="L7" s="411"/>
      <c r="M7" s="411"/>
    </row>
    <row r="8" spans="1:13" s="352" customFormat="1" ht="21" customHeight="1">
      <c r="A8" s="410"/>
      <c r="B8" s="410"/>
      <c r="C8" s="410"/>
      <c r="D8" s="410"/>
      <c r="E8" s="410"/>
      <c r="F8" s="410"/>
      <c r="G8" s="410"/>
      <c r="H8" s="410"/>
      <c r="I8" s="410"/>
      <c r="J8" s="410"/>
      <c r="K8" s="410"/>
      <c r="L8" s="410"/>
      <c r="M8" s="410"/>
    </row>
    <row r="9" spans="1:13" s="357" customFormat="1" ht="78" customHeight="1">
      <c r="A9" s="353" t="s">
        <v>182</v>
      </c>
      <c r="B9" s="353" t="s">
        <v>623</v>
      </c>
      <c r="C9" s="353" t="s">
        <v>1165</v>
      </c>
      <c r="D9" s="353" t="s">
        <v>1166</v>
      </c>
      <c r="E9" s="368" t="s">
        <v>186</v>
      </c>
      <c r="F9" s="353" t="s">
        <v>188</v>
      </c>
      <c r="G9" s="364" t="s">
        <v>1164</v>
      </c>
      <c r="H9" s="354" t="s">
        <v>190</v>
      </c>
      <c r="I9" s="374" t="s">
        <v>191</v>
      </c>
      <c r="J9" s="355" t="s">
        <v>187</v>
      </c>
      <c r="K9" s="356" t="s">
        <v>193</v>
      </c>
      <c r="L9" s="363" t="s">
        <v>194</v>
      </c>
      <c r="M9" s="353" t="s">
        <v>560</v>
      </c>
    </row>
    <row r="10" spans="1:13" s="357" customFormat="1" ht="126" customHeight="1">
      <c r="A10" s="358">
        <v>1</v>
      </c>
      <c r="B10" s="358" t="s">
        <v>1169</v>
      </c>
      <c r="C10" s="359" t="s">
        <v>82</v>
      </c>
      <c r="D10" s="358" t="s">
        <v>1170</v>
      </c>
      <c r="E10" s="519" t="s">
        <v>1171</v>
      </c>
      <c r="F10" s="359" t="s">
        <v>1172</v>
      </c>
      <c r="G10" s="358">
        <v>1</v>
      </c>
      <c r="H10" s="399">
        <v>1497.6</v>
      </c>
      <c r="I10" s="400">
        <f>H10*G10</f>
        <v>1497.6</v>
      </c>
      <c r="J10" s="359" t="s">
        <v>1173</v>
      </c>
      <c r="K10" s="360">
        <v>44746</v>
      </c>
      <c r="L10" s="375" t="s">
        <v>1174</v>
      </c>
      <c r="M10" s="362" t="s">
        <v>1175</v>
      </c>
    </row>
    <row r="11" spans="1:13" s="357" customFormat="1" ht="90" customHeight="1">
      <c r="A11" s="358">
        <v>2</v>
      </c>
      <c r="B11" s="358" t="s">
        <v>1176</v>
      </c>
      <c r="C11" s="359" t="s">
        <v>82</v>
      </c>
      <c r="D11" s="358" t="s">
        <v>1177</v>
      </c>
      <c r="E11" s="519" t="s">
        <v>1178</v>
      </c>
      <c r="F11" s="359" t="s">
        <v>1179</v>
      </c>
      <c r="G11" s="358">
        <v>1</v>
      </c>
      <c r="H11" s="399">
        <v>5872</v>
      </c>
      <c r="I11" s="400">
        <f>H11*G11</f>
        <v>5872</v>
      </c>
      <c r="J11" s="359" t="s">
        <v>1180</v>
      </c>
      <c r="K11" s="360">
        <v>44746</v>
      </c>
      <c r="L11" s="375" t="s">
        <v>1181</v>
      </c>
      <c r="M11" s="361" t="s">
        <v>1182</v>
      </c>
    </row>
    <row r="12" spans="1:13" s="357" customFormat="1" ht="105" customHeight="1">
      <c r="A12" s="358">
        <v>3</v>
      </c>
      <c r="B12" s="358" t="s">
        <v>1183</v>
      </c>
      <c r="C12" s="359" t="s">
        <v>69</v>
      </c>
      <c r="D12" s="358" t="s">
        <v>1184</v>
      </c>
      <c r="E12" s="520" t="s">
        <v>1185</v>
      </c>
      <c r="F12" s="359" t="s">
        <v>1186</v>
      </c>
      <c r="G12" s="358">
        <v>1</v>
      </c>
      <c r="H12" s="401">
        <v>59531.4</v>
      </c>
      <c r="I12" s="400">
        <f>H12*G12</f>
        <v>59531.4</v>
      </c>
      <c r="J12" s="359" t="s">
        <v>1180</v>
      </c>
      <c r="K12" s="360">
        <v>44771</v>
      </c>
      <c r="L12" s="375" t="s">
        <v>1187</v>
      </c>
      <c r="M12" s="361" t="s">
        <v>1188</v>
      </c>
    </row>
    <row r="13" spans="1:13" s="357" customFormat="1" ht="105" customHeight="1">
      <c r="A13" s="358">
        <v>4</v>
      </c>
      <c r="B13" s="358" t="s">
        <v>1199</v>
      </c>
      <c r="C13" s="359" t="s">
        <v>69</v>
      </c>
      <c r="D13" s="358" t="s">
        <v>1200</v>
      </c>
      <c r="E13" s="520" t="s">
        <v>1198</v>
      </c>
      <c r="F13" s="359" t="s">
        <v>237</v>
      </c>
      <c r="G13" s="358">
        <v>1</v>
      </c>
      <c r="H13" s="401">
        <v>3577.6</v>
      </c>
      <c r="I13" s="400">
        <f>H13*G13</f>
        <v>3577.6</v>
      </c>
      <c r="J13" s="359" t="s">
        <v>1201</v>
      </c>
      <c r="K13" s="360">
        <v>44762</v>
      </c>
      <c r="L13" s="375" t="s">
        <v>1202</v>
      </c>
      <c r="M13" s="362" t="s">
        <v>1203</v>
      </c>
    </row>
    <row r="14" spans="1:13" s="357" customFormat="1" ht="108.75" customHeight="1">
      <c r="A14" s="358">
        <v>5</v>
      </c>
      <c r="B14" s="358" t="s">
        <v>1189</v>
      </c>
      <c r="C14" s="359" t="s">
        <v>92</v>
      </c>
      <c r="D14" s="358" t="s">
        <v>1190</v>
      </c>
      <c r="E14" s="520" t="s">
        <v>1191</v>
      </c>
      <c r="F14" s="359" t="s">
        <v>1192</v>
      </c>
      <c r="G14" s="358">
        <v>1</v>
      </c>
      <c r="H14" s="399">
        <v>2698</v>
      </c>
      <c r="I14" s="400">
        <f>H14*G14</f>
        <v>2698</v>
      </c>
      <c r="J14" s="359" t="s">
        <v>1193</v>
      </c>
      <c r="K14" s="360">
        <v>44771</v>
      </c>
      <c r="L14" s="375" t="s">
        <v>1194</v>
      </c>
      <c r="M14" s="362" t="s">
        <v>1195</v>
      </c>
    </row>
    <row r="15" spans="1:13" s="383" customFormat="1" ht="67.150000000000006" customHeight="1">
      <c r="C15" s="384"/>
      <c r="E15" s="385"/>
      <c r="F15" s="384"/>
      <c r="G15" s="517" t="s">
        <v>578</v>
      </c>
      <c r="H15" s="517"/>
      <c r="I15" s="518">
        <f>SUM(I10:I14)</f>
        <v>73176.600000000006</v>
      </c>
      <c r="J15" s="384"/>
      <c r="K15" s="386"/>
      <c r="L15" s="387"/>
      <c r="M15" s="388"/>
    </row>
    <row r="16" spans="1:13" s="357" customFormat="1" ht="20.25">
      <c r="C16" s="365"/>
      <c r="E16" s="378"/>
      <c r="F16" s="365"/>
      <c r="J16" s="365"/>
      <c r="K16" s="372"/>
      <c r="L16" s="376"/>
      <c r="M16" s="373"/>
    </row>
    <row r="17" spans="3:13" s="357" customFormat="1" ht="20.25">
      <c r="C17" s="365"/>
      <c r="E17" s="378"/>
      <c r="F17" s="365"/>
      <c r="I17" s="389"/>
      <c r="J17" s="365"/>
      <c r="K17" s="372"/>
      <c r="L17" s="376"/>
      <c r="M17" s="373"/>
    </row>
    <row r="18" spans="3:13" s="357" customFormat="1" ht="20.25">
      <c r="C18" s="365"/>
      <c r="E18" s="378"/>
      <c r="F18" s="365"/>
      <c r="I18" s="389"/>
      <c r="J18" s="390"/>
      <c r="K18" s="389"/>
      <c r="L18" s="391"/>
      <c r="M18" s="373"/>
    </row>
    <row r="19" spans="3:13" s="357" customFormat="1" ht="20.25">
      <c r="C19" s="365"/>
      <c r="E19" s="378"/>
      <c r="F19" s="365"/>
      <c r="I19" s="389"/>
      <c r="J19" s="390"/>
      <c r="K19" s="389"/>
      <c r="L19" s="391"/>
      <c r="M19" s="373"/>
    </row>
    <row r="20" spans="3:13" s="357" customFormat="1" ht="20.25">
      <c r="C20" s="365"/>
      <c r="D20" s="369"/>
      <c r="E20" s="382"/>
      <c r="F20" s="379"/>
      <c r="I20" s="389"/>
      <c r="J20" s="390"/>
      <c r="K20" s="389"/>
      <c r="L20" s="391"/>
      <c r="M20" s="373"/>
    </row>
    <row r="21" spans="3:13" s="357" customFormat="1" ht="20.25">
      <c r="C21" s="365"/>
      <c r="D21" s="369"/>
      <c r="E21" s="382"/>
      <c r="F21" s="379"/>
      <c r="I21" s="389"/>
      <c r="J21" s="390"/>
      <c r="K21" s="389"/>
      <c r="L21" s="391"/>
      <c r="M21" s="373"/>
    </row>
    <row r="22" spans="3:13" s="357" customFormat="1" ht="20.25">
      <c r="C22" s="365"/>
      <c r="D22" s="369"/>
      <c r="E22" s="382"/>
      <c r="F22" s="379"/>
      <c r="I22" s="389"/>
      <c r="J22" s="390"/>
      <c r="K22" s="389"/>
      <c r="L22" s="391"/>
      <c r="M22" s="373"/>
    </row>
    <row r="23" spans="3:13" s="357" customFormat="1" ht="20.25">
      <c r="C23" s="365"/>
      <c r="D23" s="369"/>
      <c r="E23" s="382"/>
      <c r="F23" s="379"/>
      <c r="G23" s="369"/>
      <c r="H23" s="370"/>
      <c r="I23" s="392"/>
      <c r="J23" s="390"/>
      <c r="K23" s="389"/>
      <c r="L23" s="391"/>
      <c r="M23" s="373"/>
    </row>
    <row r="24" spans="3:13" s="357" customFormat="1" ht="20.25">
      <c r="C24" s="365"/>
      <c r="D24" s="369"/>
      <c r="E24" s="382"/>
      <c r="F24" s="379"/>
      <c r="G24" s="369"/>
      <c r="H24" s="370"/>
      <c r="I24" s="392"/>
      <c r="J24" s="390"/>
      <c r="K24" s="389"/>
      <c r="L24" s="391"/>
      <c r="M24" s="373"/>
    </row>
    <row r="25" spans="3:13" s="357" customFormat="1" ht="20.25">
      <c r="C25" s="365"/>
      <c r="D25" s="369"/>
      <c r="E25" s="382"/>
      <c r="F25" s="379"/>
      <c r="G25" s="369"/>
      <c r="H25" s="370"/>
      <c r="I25" s="392"/>
      <c r="J25" s="390"/>
      <c r="K25" s="389"/>
      <c r="L25" s="391"/>
      <c r="M25" s="373"/>
    </row>
    <row r="26" spans="3:13" s="357" customFormat="1" ht="20.25">
      <c r="C26" s="365"/>
      <c r="D26" s="369"/>
      <c r="E26" s="380"/>
      <c r="F26" s="371"/>
      <c r="G26" s="369"/>
      <c r="H26" s="370"/>
      <c r="I26" s="392"/>
      <c r="J26" s="390"/>
      <c r="K26" s="389"/>
      <c r="L26" s="391"/>
      <c r="M26" s="373"/>
    </row>
    <row r="27" spans="3:13" s="357" customFormat="1" ht="20.25">
      <c r="C27" s="365"/>
      <c r="E27" s="378"/>
      <c r="F27" s="365"/>
      <c r="G27" s="369"/>
      <c r="H27" s="370"/>
      <c r="I27" s="392"/>
      <c r="J27" s="390"/>
      <c r="K27" s="389"/>
      <c r="L27" s="391"/>
      <c r="M27" s="373"/>
    </row>
    <row r="28" spans="3:13" s="357" customFormat="1" ht="20.25">
      <c r="C28" s="365"/>
      <c r="E28" s="378"/>
      <c r="F28" s="365"/>
      <c r="G28" s="369"/>
      <c r="H28" s="370"/>
      <c r="I28" s="392"/>
      <c r="J28" s="390"/>
      <c r="K28" s="389"/>
      <c r="L28" s="391"/>
      <c r="M28" s="373"/>
    </row>
    <row r="29" spans="3:13" s="357" customFormat="1" ht="20.25">
      <c r="C29" s="365"/>
      <c r="E29" s="378"/>
      <c r="F29" s="365"/>
      <c r="G29" s="369"/>
      <c r="H29" s="370"/>
      <c r="I29" s="392"/>
      <c r="J29" s="390"/>
      <c r="K29" s="389"/>
      <c r="L29" s="391"/>
      <c r="M29" s="373"/>
    </row>
    <row r="30" spans="3:13" s="357" customFormat="1" ht="20.25">
      <c r="C30" s="365"/>
      <c r="E30" s="378"/>
      <c r="F30" s="365"/>
      <c r="G30" s="369"/>
      <c r="H30" s="370"/>
      <c r="I30" s="392"/>
      <c r="J30" s="390"/>
      <c r="K30" s="389"/>
      <c r="L30" s="391"/>
      <c r="M30" s="373"/>
    </row>
    <row r="31" spans="3:13" s="357" customFormat="1" ht="20.25">
      <c r="C31" s="365"/>
      <c r="E31" s="378"/>
      <c r="F31" s="365"/>
      <c r="G31" s="369"/>
      <c r="H31" s="370"/>
      <c r="I31" s="392"/>
      <c r="J31" s="390"/>
      <c r="K31" s="389"/>
      <c r="L31" s="391"/>
      <c r="M31" s="373"/>
    </row>
    <row r="32" spans="3:13" s="357" customFormat="1" ht="20.25">
      <c r="C32" s="365"/>
      <c r="E32" s="378"/>
      <c r="F32" s="365"/>
      <c r="G32" s="369"/>
      <c r="H32" s="370"/>
      <c r="I32" s="392"/>
      <c r="J32" s="390"/>
      <c r="K32" s="389"/>
      <c r="L32" s="391"/>
      <c r="M32" s="373"/>
    </row>
    <row r="33" spans="3:13" s="357" customFormat="1" ht="20.25">
      <c r="C33" s="365"/>
      <c r="E33" s="378"/>
      <c r="F33" s="365"/>
      <c r="G33" s="369"/>
      <c r="H33" s="370"/>
      <c r="I33" s="392"/>
      <c r="J33" s="390"/>
      <c r="K33" s="389"/>
      <c r="L33" s="391"/>
      <c r="M33" s="373"/>
    </row>
    <row r="34" spans="3:13" s="357" customFormat="1" ht="20.25">
      <c r="C34" s="365"/>
      <c r="E34" s="378"/>
      <c r="F34" s="365"/>
      <c r="G34" s="369"/>
      <c r="H34" s="370"/>
      <c r="I34" s="392"/>
      <c r="J34" s="390"/>
      <c r="K34" s="389"/>
      <c r="L34" s="391"/>
      <c r="M34" s="373"/>
    </row>
    <row r="35" spans="3:13" s="357" customFormat="1" ht="20.25">
      <c r="C35" s="365"/>
      <c r="E35" s="378"/>
      <c r="F35" s="365"/>
      <c r="G35" s="369"/>
      <c r="H35" s="370"/>
      <c r="I35" s="392"/>
      <c r="J35" s="390"/>
      <c r="K35" s="389"/>
      <c r="L35" s="391"/>
      <c r="M35" s="373"/>
    </row>
    <row r="36" spans="3:13" s="357" customFormat="1" ht="20.25">
      <c r="C36" s="365"/>
      <c r="E36" s="378"/>
      <c r="F36" s="365"/>
      <c r="G36" s="369"/>
      <c r="H36" s="370"/>
      <c r="I36" s="397"/>
      <c r="J36" s="390"/>
      <c r="K36" s="389"/>
      <c r="L36" s="391"/>
      <c r="M36" s="373"/>
    </row>
    <row r="37" spans="3:13" s="357" customFormat="1" ht="20.25">
      <c r="C37" s="365"/>
      <c r="E37" s="378"/>
      <c r="F37" s="365"/>
      <c r="G37" s="369"/>
      <c r="H37" s="370"/>
      <c r="I37" s="392"/>
      <c r="J37" s="390"/>
      <c r="K37" s="389"/>
      <c r="L37" s="391"/>
      <c r="M37" s="373"/>
    </row>
    <row r="38" spans="3:13" s="357" customFormat="1" ht="20.25">
      <c r="C38" s="365"/>
      <c r="E38" s="378"/>
      <c r="F38" s="365"/>
      <c r="G38" s="369"/>
      <c r="H38" s="370"/>
      <c r="I38" s="392"/>
      <c r="J38" s="390"/>
      <c r="K38" s="389"/>
      <c r="L38" s="391"/>
      <c r="M38" s="373"/>
    </row>
    <row r="39" spans="3:13" s="357" customFormat="1" ht="20.25">
      <c r="C39" s="365"/>
      <c r="E39" s="378"/>
      <c r="F39" s="365"/>
      <c r="G39" s="369"/>
      <c r="H39" s="370"/>
      <c r="I39" s="392"/>
      <c r="J39" s="390"/>
      <c r="K39" s="389"/>
      <c r="L39" s="391"/>
      <c r="M39" s="373"/>
    </row>
    <row r="40" spans="3:13" s="357" customFormat="1" ht="20.25">
      <c r="C40" s="365"/>
      <c r="E40" s="378"/>
      <c r="F40" s="365"/>
      <c r="G40" s="369"/>
      <c r="H40" s="370"/>
      <c r="I40" s="392"/>
      <c r="J40" s="390"/>
      <c r="K40" s="389"/>
      <c r="L40" s="391"/>
      <c r="M40" s="373"/>
    </row>
    <row r="41" spans="3:13" s="357" customFormat="1" ht="20.25">
      <c r="C41" s="365"/>
      <c r="E41" s="378"/>
      <c r="F41" s="365"/>
      <c r="G41" s="369"/>
      <c r="H41" s="370"/>
      <c r="I41" s="392"/>
      <c r="J41" s="390"/>
      <c r="K41" s="389"/>
      <c r="L41" s="391"/>
      <c r="M41" s="373"/>
    </row>
    <row r="42" spans="3:13" s="357" customFormat="1" ht="20.25">
      <c r="C42" s="365"/>
      <c r="E42" s="378"/>
      <c r="F42" s="365"/>
      <c r="G42" s="369"/>
      <c r="H42" s="370"/>
      <c r="I42" s="392"/>
      <c r="J42" s="390"/>
      <c r="K42" s="389"/>
      <c r="L42" s="391"/>
      <c r="M42" s="373"/>
    </row>
    <row r="43" spans="3:13" s="357" customFormat="1" ht="20.25">
      <c r="C43" s="365"/>
      <c r="E43" s="378"/>
      <c r="F43" s="365"/>
      <c r="G43" s="369"/>
      <c r="H43" s="370"/>
      <c r="I43" s="392"/>
      <c r="J43" s="390"/>
      <c r="K43" s="389"/>
      <c r="L43" s="391"/>
      <c r="M43" s="373"/>
    </row>
    <row r="44" spans="3:13" s="357" customFormat="1" ht="20.25">
      <c r="C44" s="365"/>
      <c r="E44" s="378"/>
      <c r="F44" s="365"/>
      <c r="G44" s="369"/>
      <c r="H44" s="370"/>
      <c r="I44" s="392"/>
      <c r="J44" s="390"/>
      <c r="K44" s="389"/>
      <c r="L44" s="391"/>
      <c r="M44" s="373"/>
    </row>
    <row r="45" spans="3:13" s="357" customFormat="1" ht="20.25">
      <c r="C45" s="365"/>
      <c r="E45" s="378"/>
      <c r="F45" s="365"/>
      <c r="G45" s="369"/>
      <c r="H45" s="370"/>
      <c r="I45" s="392"/>
      <c r="J45" s="390"/>
      <c r="K45" s="389"/>
      <c r="L45" s="391"/>
      <c r="M45" s="373"/>
    </row>
    <row r="46" spans="3:13" s="357" customFormat="1" ht="20.25">
      <c r="C46" s="365"/>
      <c r="E46" s="378"/>
      <c r="F46" s="365"/>
      <c r="G46" s="369"/>
      <c r="H46" s="370"/>
      <c r="I46" s="392"/>
      <c r="J46" s="390"/>
      <c r="K46" s="389"/>
      <c r="L46" s="391"/>
      <c r="M46" s="373"/>
    </row>
    <row r="47" spans="3:13" s="357" customFormat="1" ht="20.25">
      <c r="C47" s="365"/>
      <c r="E47" s="378"/>
      <c r="F47" s="365"/>
      <c r="G47" s="369"/>
      <c r="H47" s="370"/>
      <c r="I47" s="392"/>
      <c r="J47" s="390"/>
      <c r="K47" s="389"/>
      <c r="L47" s="391"/>
      <c r="M47" s="373"/>
    </row>
    <row r="48" spans="3:13" s="357" customFormat="1" ht="20.25">
      <c r="C48" s="365"/>
      <c r="E48" s="378"/>
      <c r="F48" s="365"/>
      <c r="G48" s="369"/>
      <c r="H48" s="370"/>
      <c r="I48" s="392"/>
      <c r="J48" s="390"/>
      <c r="K48" s="389"/>
      <c r="L48" s="391"/>
      <c r="M48" s="373"/>
    </row>
    <row r="49" spans="3:13" s="357" customFormat="1" ht="20.25">
      <c r="C49" s="365"/>
      <c r="E49" s="378"/>
      <c r="F49" s="365"/>
      <c r="G49" s="369"/>
      <c r="H49" s="370"/>
      <c r="I49" s="392"/>
      <c r="J49" s="390"/>
      <c r="K49" s="389"/>
      <c r="L49" s="391"/>
      <c r="M49" s="373"/>
    </row>
    <row r="50" spans="3:13" s="357" customFormat="1" ht="20.25">
      <c r="C50" s="365"/>
      <c r="E50" s="378"/>
      <c r="F50" s="365"/>
      <c r="G50" s="369"/>
      <c r="H50" s="370"/>
      <c r="I50" s="392"/>
      <c r="J50" s="390"/>
      <c r="K50" s="389"/>
      <c r="L50" s="391"/>
      <c r="M50" s="373"/>
    </row>
    <row r="51" spans="3:13" s="357" customFormat="1" ht="20.25">
      <c r="C51" s="365"/>
      <c r="E51" s="378"/>
      <c r="F51" s="365"/>
      <c r="G51" s="369"/>
      <c r="H51" s="370"/>
      <c r="I51" s="392"/>
      <c r="J51" s="390"/>
      <c r="K51" s="389"/>
      <c r="L51" s="391"/>
      <c r="M51" s="373"/>
    </row>
    <row r="52" spans="3:13" s="357" customFormat="1" ht="20.25">
      <c r="C52" s="365"/>
      <c r="E52" s="378"/>
      <c r="F52" s="365"/>
      <c r="G52" s="369"/>
      <c r="H52" s="370"/>
      <c r="I52" s="392"/>
      <c r="J52" s="390"/>
      <c r="K52" s="389"/>
      <c r="L52" s="391"/>
      <c r="M52" s="373"/>
    </row>
    <row r="53" spans="3:13" s="357" customFormat="1" ht="20.25">
      <c r="C53" s="365"/>
      <c r="E53" s="378"/>
      <c r="F53" s="365"/>
      <c r="G53" s="369"/>
      <c r="H53" s="370"/>
      <c r="I53" s="392"/>
      <c r="J53" s="390"/>
      <c r="K53" s="389"/>
      <c r="L53" s="391"/>
      <c r="M53" s="373"/>
    </row>
    <row r="54" spans="3:13" s="357" customFormat="1" ht="20.25">
      <c r="C54" s="365"/>
      <c r="E54" s="378"/>
      <c r="F54" s="365"/>
      <c r="G54" s="369"/>
      <c r="H54" s="370"/>
      <c r="I54" s="392"/>
      <c r="J54" s="390"/>
      <c r="K54" s="389"/>
      <c r="L54" s="391"/>
      <c r="M54" s="373"/>
    </row>
    <row r="55" spans="3:13" s="357" customFormat="1" ht="20.25">
      <c r="C55" s="365"/>
      <c r="E55" s="378"/>
      <c r="F55" s="365"/>
      <c r="G55" s="409"/>
      <c r="H55" s="409"/>
      <c r="I55" s="392"/>
      <c r="J55" s="392"/>
      <c r="K55" s="389"/>
      <c r="L55" s="391"/>
      <c r="M55" s="373"/>
    </row>
    <row r="56" spans="3:13" s="357" customFormat="1" ht="20.25">
      <c r="C56" s="365"/>
      <c r="E56" s="378"/>
      <c r="F56" s="365"/>
      <c r="G56" s="369"/>
      <c r="H56" s="370"/>
      <c r="I56" s="392"/>
      <c r="J56" s="390"/>
      <c r="K56" s="389"/>
      <c r="L56" s="391"/>
      <c r="M56" s="373"/>
    </row>
    <row r="57" spans="3:13" s="357" customFormat="1" ht="20.25">
      <c r="C57" s="365"/>
      <c r="E57" s="378"/>
      <c r="F57" s="365"/>
      <c r="G57" s="369"/>
      <c r="H57" s="370"/>
      <c r="I57" s="392"/>
      <c r="J57" s="390"/>
      <c r="K57" s="389"/>
      <c r="L57" s="391"/>
      <c r="M57" s="373"/>
    </row>
    <row r="58" spans="3:13" s="357" customFormat="1" ht="20.25">
      <c r="C58" s="365"/>
      <c r="E58" s="378"/>
      <c r="F58" s="365"/>
      <c r="G58" s="369"/>
      <c r="H58" s="370"/>
      <c r="I58" s="392"/>
      <c r="J58" s="390"/>
      <c r="K58" s="389"/>
      <c r="L58" s="391"/>
      <c r="M58" s="373"/>
    </row>
    <row r="59" spans="3:13" s="357" customFormat="1" ht="20.25">
      <c r="C59" s="365"/>
      <c r="E59" s="378"/>
      <c r="F59" s="365"/>
      <c r="G59" s="369"/>
      <c r="H59" s="398"/>
      <c r="I59" s="392"/>
      <c r="J59" s="390"/>
      <c r="K59" s="389"/>
      <c r="L59" s="391"/>
      <c r="M59" s="373"/>
    </row>
    <row r="60" spans="3:13" s="357" customFormat="1" ht="20.25">
      <c r="C60" s="365"/>
      <c r="E60" s="378"/>
      <c r="F60" s="365"/>
      <c r="G60" s="369"/>
      <c r="H60" s="370"/>
      <c r="I60" s="392"/>
      <c r="J60" s="390"/>
      <c r="K60" s="389"/>
      <c r="L60" s="391"/>
      <c r="M60" s="373"/>
    </row>
    <row r="61" spans="3:13" s="357" customFormat="1" ht="20.25">
      <c r="C61" s="365"/>
      <c r="E61" s="378"/>
      <c r="F61" s="365"/>
      <c r="G61" s="369"/>
      <c r="H61" s="370"/>
      <c r="I61" s="392"/>
      <c r="J61" s="390"/>
      <c r="K61" s="389"/>
      <c r="L61" s="391"/>
      <c r="M61" s="373"/>
    </row>
    <row r="62" spans="3:13" s="357" customFormat="1" ht="20.25">
      <c r="C62" s="365"/>
      <c r="E62" s="378"/>
      <c r="F62" s="365"/>
      <c r="G62" s="369"/>
      <c r="H62" s="370"/>
      <c r="I62" s="392"/>
      <c r="J62" s="390"/>
      <c r="K62" s="389"/>
      <c r="L62" s="391"/>
      <c r="M62" s="373"/>
    </row>
    <row r="63" spans="3:13" s="357" customFormat="1" ht="20.25">
      <c r="C63" s="365"/>
      <c r="E63" s="378"/>
      <c r="F63" s="365"/>
      <c r="G63" s="369"/>
      <c r="H63" s="370"/>
      <c r="I63" s="392"/>
      <c r="J63" s="390"/>
      <c r="K63" s="389"/>
      <c r="L63" s="391"/>
      <c r="M63" s="373"/>
    </row>
    <row r="64" spans="3:13" s="357" customFormat="1" ht="20.25">
      <c r="C64" s="365"/>
      <c r="E64" s="378"/>
      <c r="F64" s="365"/>
      <c r="G64" s="369"/>
      <c r="H64" s="370"/>
      <c r="I64" s="392"/>
      <c r="J64" s="390"/>
      <c r="K64" s="389"/>
      <c r="L64" s="391"/>
      <c r="M64" s="373"/>
    </row>
    <row r="65" spans="3:13" s="357" customFormat="1" ht="20.25">
      <c r="C65" s="365"/>
      <c r="E65" s="378"/>
      <c r="F65" s="365"/>
      <c r="G65" s="369"/>
      <c r="H65" s="370"/>
      <c r="I65" s="392"/>
      <c r="J65" s="390"/>
      <c r="K65" s="389"/>
      <c r="L65" s="391"/>
      <c r="M65" s="373"/>
    </row>
    <row r="66" spans="3:13" s="357" customFormat="1" ht="20.25">
      <c r="C66" s="365"/>
      <c r="E66" s="378"/>
      <c r="F66" s="365"/>
      <c r="G66" s="369"/>
      <c r="H66" s="370"/>
      <c r="I66" s="392"/>
      <c r="J66" s="390"/>
      <c r="K66" s="389"/>
      <c r="L66" s="391"/>
      <c r="M66" s="373"/>
    </row>
    <row r="67" spans="3:13" s="357" customFormat="1" ht="20.25">
      <c r="C67" s="365"/>
      <c r="E67" s="378"/>
      <c r="F67" s="365"/>
      <c r="G67" s="369"/>
      <c r="H67" s="370"/>
      <c r="I67" s="392"/>
      <c r="J67" s="390"/>
      <c r="K67" s="389"/>
      <c r="L67" s="391"/>
      <c r="M67" s="373"/>
    </row>
    <row r="68" spans="3:13" s="357" customFormat="1" ht="20.25">
      <c r="C68" s="365"/>
      <c r="E68" s="378"/>
      <c r="F68" s="365"/>
      <c r="G68" s="369"/>
      <c r="H68" s="370"/>
      <c r="I68" s="392"/>
      <c r="J68" s="390"/>
      <c r="K68" s="389"/>
      <c r="L68" s="391"/>
      <c r="M68" s="373"/>
    </row>
    <row r="69" spans="3:13" s="357" customFormat="1" ht="20.25">
      <c r="C69" s="365"/>
      <c r="E69" s="378"/>
      <c r="F69" s="365"/>
      <c r="G69" s="369"/>
      <c r="H69" s="370"/>
      <c r="I69" s="392"/>
      <c r="J69" s="390"/>
      <c r="K69" s="389"/>
      <c r="L69" s="391"/>
      <c r="M69" s="373"/>
    </row>
    <row r="70" spans="3:13" s="357" customFormat="1" ht="20.25">
      <c r="C70" s="365"/>
      <c r="E70" s="378"/>
      <c r="F70" s="365"/>
      <c r="G70" s="369"/>
      <c r="H70" s="370"/>
      <c r="I70" s="392"/>
      <c r="J70" s="390"/>
      <c r="K70" s="389"/>
      <c r="L70" s="391"/>
      <c r="M70" s="373"/>
    </row>
    <row r="71" spans="3:13" s="357" customFormat="1" ht="20.25">
      <c r="C71" s="365"/>
      <c r="E71" s="378"/>
      <c r="F71" s="365"/>
      <c r="G71" s="369"/>
      <c r="H71" s="370"/>
      <c r="I71" s="392"/>
      <c r="J71" s="390"/>
      <c r="K71" s="389"/>
      <c r="L71" s="391"/>
      <c r="M71" s="373"/>
    </row>
    <row r="72" spans="3:13" s="357" customFormat="1" ht="20.25">
      <c r="C72" s="365"/>
      <c r="E72" s="378"/>
      <c r="F72" s="365"/>
      <c r="G72" s="369"/>
      <c r="H72" s="370"/>
      <c r="I72" s="392"/>
      <c r="J72" s="390"/>
      <c r="K72" s="389"/>
      <c r="L72" s="391"/>
      <c r="M72" s="373"/>
    </row>
    <row r="73" spans="3:13" s="357" customFormat="1" ht="20.25">
      <c r="C73" s="365"/>
      <c r="E73" s="378"/>
      <c r="F73" s="365"/>
      <c r="G73" s="369"/>
      <c r="H73" s="370"/>
      <c r="I73" s="392"/>
      <c r="J73" s="390"/>
      <c r="K73" s="389"/>
      <c r="L73" s="391"/>
      <c r="M73" s="373"/>
    </row>
    <row r="74" spans="3:13" s="357" customFormat="1" ht="20.25">
      <c r="C74" s="365"/>
      <c r="E74" s="378"/>
      <c r="F74" s="365"/>
      <c r="G74" s="369"/>
      <c r="H74" s="370"/>
      <c r="I74" s="392"/>
      <c r="J74" s="390"/>
      <c r="K74" s="389"/>
      <c r="L74" s="391"/>
      <c r="M74" s="373"/>
    </row>
    <row r="75" spans="3:13" s="357" customFormat="1" ht="20.25">
      <c r="C75" s="365"/>
      <c r="E75" s="378"/>
      <c r="F75" s="365"/>
      <c r="G75" s="369"/>
      <c r="H75" s="370"/>
      <c r="I75" s="392"/>
      <c r="J75" s="390"/>
      <c r="K75" s="389"/>
      <c r="L75" s="391"/>
      <c r="M75" s="373"/>
    </row>
    <row r="76" spans="3:13" s="357" customFormat="1" ht="20.25">
      <c r="C76" s="365"/>
      <c r="E76" s="378"/>
      <c r="F76" s="365"/>
      <c r="G76" s="369"/>
      <c r="H76" s="370"/>
      <c r="I76" s="392"/>
      <c r="J76" s="390"/>
      <c r="K76" s="389"/>
      <c r="L76" s="391"/>
      <c r="M76" s="373"/>
    </row>
    <row r="77" spans="3:13" s="357" customFormat="1" ht="20.25">
      <c r="C77" s="365"/>
      <c r="E77" s="378"/>
      <c r="F77" s="365"/>
      <c r="G77" s="369"/>
      <c r="H77" s="370"/>
      <c r="I77" s="392"/>
      <c r="J77" s="390"/>
      <c r="K77" s="389"/>
      <c r="L77" s="391"/>
      <c r="M77" s="373"/>
    </row>
    <row r="78" spans="3:13" s="357" customFormat="1" ht="20.25">
      <c r="C78" s="365"/>
      <c r="E78" s="378"/>
      <c r="F78" s="365"/>
      <c r="G78" s="369"/>
      <c r="H78" s="370"/>
      <c r="I78" s="392"/>
      <c r="J78" s="390"/>
      <c r="K78" s="389"/>
      <c r="L78" s="391"/>
      <c r="M78" s="373"/>
    </row>
    <row r="79" spans="3:13" s="357" customFormat="1" ht="20.25">
      <c r="C79" s="365"/>
      <c r="E79" s="378"/>
      <c r="F79" s="365"/>
      <c r="G79" s="369"/>
      <c r="H79" s="370"/>
      <c r="I79" s="392"/>
      <c r="J79" s="390"/>
      <c r="K79" s="389"/>
      <c r="L79" s="391"/>
      <c r="M79" s="373"/>
    </row>
    <row r="80" spans="3:13" s="357" customFormat="1" ht="20.25">
      <c r="C80" s="365"/>
      <c r="E80" s="378"/>
      <c r="F80" s="365"/>
      <c r="G80" s="369"/>
      <c r="H80" s="370"/>
      <c r="I80" s="392"/>
      <c r="J80" s="390"/>
      <c r="K80" s="389"/>
      <c r="L80" s="391"/>
      <c r="M80" s="373"/>
    </row>
    <row r="81" spans="3:13" s="357" customFormat="1" ht="20.25">
      <c r="C81" s="365"/>
      <c r="E81" s="378"/>
      <c r="F81" s="365"/>
      <c r="G81" s="369"/>
      <c r="H81" s="370"/>
      <c r="I81" s="392"/>
      <c r="J81" s="390"/>
      <c r="K81" s="389"/>
      <c r="L81" s="391"/>
      <c r="M81" s="373"/>
    </row>
    <row r="82" spans="3:13" s="357" customFormat="1" ht="20.25">
      <c r="C82" s="365"/>
      <c r="E82" s="378"/>
      <c r="F82" s="365"/>
      <c r="G82" s="369"/>
      <c r="H82" s="370"/>
      <c r="I82" s="392"/>
      <c r="J82" s="390"/>
      <c r="K82" s="389"/>
      <c r="L82" s="391"/>
      <c r="M82" s="373"/>
    </row>
    <row r="83" spans="3:13" s="357" customFormat="1" ht="20.25">
      <c r="C83" s="365"/>
      <c r="E83" s="378"/>
      <c r="F83" s="365"/>
      <c r="G83" s="369"/>
      <c r="H83" s="370"/>
      <c r="I83" s="392"/>
      <c r="J83" s="390"/>
      <c r="K83" s="389"/>
      <c r="L83" s="391"/>
      <c r="M83" s="373"/>
    </row>
    <row r="84" spans="3:13" s="357" customFormat="1" ht="20.25">
      <c r="C84" s="365"/>
      <c r="E84" s="378"/>
      <c r="F84" s="365"/>
      <c r="G84" s="369"/>
      <c r="H84" s="370"/>
      <c r="I84" s="392"/>
      <c r="J84" s="390"/>
      <c r="K84" s="389"/>
      <c r="L84" s="391"/>
      <c r="M84" s="373"/>
    </row>
    <row r="85" spans="3:13" s="357" customFormat="1" ht="20.25">
      <c r="C85" s="365"/>
      <c r="E85" s="378"/>
      <c r="F85" s="365"/>
      <c r="G85" s="369"/>
      <c r="H85" s="370"/>
      <c r="I85" s="392"/>
      <c r="J85" s="390"/>
      <c r="K85" s="389"/>
      <c r="L85" s="391"/>
      <c r="M85" s="373"/>
    </row>
    <row r="86" spans="3:13" s="357" customFormat="1" ht="20.25">
      <c r="C86" s="365"/>
      <c r="E86" s="378"/>
      <c r="F86" s="365"/>
      <c r="G86" s="369"/>
      <c r="H86" s="370"/>
      <c r="I86" s="392"/>
      <c r="J86" s="390"/>
      <c r="K86" s="389"/>
      <c r="L86" s="391"/>
      <c r="M86" s="373"/>
    </row>
    <row r="87" spans="3:13" s="357" customFormat="1" ht="20.25">
      <c r="C87" s="365"/>
      <c r="E87" s="378"/>
      <c r="F87" s="365"/>
      <c r="G87" s="369"/>
      <c r="H87" s="370"/>
      <c r="I87" s="392"/>
      <c r="J87" s="390"/>
      <c r="K87" s="389"/>
      <c r="L87" s="391"/>
      <c r="M87" s="373"/>
    </row>
    <row r="88" spans="3:13" s="357" customFormat="1" ht="20.25">
      <c r="C88" s="365"/>
      <c r="E88" s="378"/>
      <c r="F88" s="365"/>
      <c r="G88" s="369"/>
      <c r="H88" s="370"/>
      <c r="I88" s="392"/>
      <c r="J88" s="390"/>
      <c r="K88" s="389"/>
      <c r="L88" s="391"/>
      <c r="M88" s="373"/>
    </row>
    <row r="89" spans="3:13" s="357" customFormat="1" ht="20.25">
      <c r="C89" s="365"/>
      <c r="E89" s="378"/>
      <c r="F89" s="365"/>
      <c r="G89" s="369"/>
      <c r="H89" s="370"/>
      <c r="I89" s="392"/>
      <c r="J89" s="390"/>
      <c r="K89" s="389"/>
      <c r="L89" s="391"/>
      <c r="M89" s="373"/>
    </row>
    <row r="90" spans="3:13" s="357" customFormat="1" ht="20.25">
      <c r="C90" s="365"/>
      <c r="E90" s="378"/>
      <c r="F90" s="365"/>
      <c r="G90" s="369"/>
      <c r="H90" s="370"/>
      <c r="I90" s="392"/>
      <c r="J90" s="390"/>
      <c r="K90" s="389"/>
      <c r="L90" s="391"/>
      <c r="M90" s="373"/>
    </row>
    <row r="91" spans="3:13" s="357" customFormat="1" ht="20.25">
      <c r="C91" s="365"/>
      <c r="E91" s="378"/>
      <c r="F91" s="365"/>
      <c r="G91" s="369"/>
      <c r="H91" s="370"/>
      <c r="I91" s="392"/>
      <c r="J91" s="390"/>
      <c r="K91" s="389"/>
      <c r="L91" s="391"/>
      <c r="M91" s="373"/>
    </row>
    <row r="92" spans="3:13" s="357" customFormat="1" ht="20.25">
      <c r="C92" s="365"/>
      <c r="E92" s="378"/>
      <c r="F92" s="365"/>
      <c r="G92" s="369"/>
      <c r="H92" s="370"/>
      <c r="I92" s="392"/>
      <c r="J92" s="390"/>
      <c r="K92" s="389"/>
      <c r="L92" s="391"/>
      <c r="M92" s="373"/>
    </row>
    <row r="93" spans="3:13" s="357" customFormat="1" ht="20.25">
      <c r="C93" s="365"/>
      <c r="E93" s="378"/>
      <c r="F93" s="365"/>
      <c r="G93" s="369"/>
      <c r="H93" s="370"/>
      <c r="I93" s="392"/>
      <c r="J93" s="390"/>
      <c r="K93" s="389"/>
      <c r="L93" s="391"/>
      <c r="M93" s="373"/>
    </row>
    <row r="94" spans="3:13" s="357" customFormat="1" ht="20.25">
      <c r="C94" s="365"/>
      <c r="E94" s="378"/>
      <c r="F94" s="365"/>
      <c r="G94" s="369"/>
      <c r="H94" s="370"/>
      <c r="I94" s="392"/>
      <c r="J94" s="390"/>
      <c r="K94" s="389"/>
      <c r="L94" s="391"/>
      <c r="M94" s="373"/>
    </row>
    <row r="95" spans="3:13" s="357" customFormat="1" ht="20.25">
      <c r="C95" s="365"/>
      <c r="E95" s="378"/>
      <c r="F95" s="365"/>
      <c r="G95" s="369"/>
      <c r="H95" s="370"/>
      <c r="I95" s="392"/>
      <c r="J95" s="390"/>
      <c r="K95" s="389"/>
      <c r="L95" s="391"/>
      <c r="M95" s="373"/>
    </row>
    <row r="96" spans="3:13" s="357" customFormat="1" ht="20.25">
      <c r="C96" s="365"/>
      <c r="E96" s="378"/>
      <c r="F96" s="365"/>
      <c r="G96" s="369"/>
      <c r="H96" s="370"/>
      <c r="I96" s="392"/>
      <c r="J96" s="390"/>
      <c r="K96" s="389"/>
      <c r="L96" s="391"/>
      <c r="M96" s="373"/>
    </row>
    <row r="97" spans="3:13" s="357" customFormat="1" ht="20.25">
      <c r="C97" s="365"/>
      <c r="E97" s="378"/>
      <c r="F97" s="365"/>
      <c r="G97" s="369"/>
      <c r="H97" s="370"/>
      <c r="I97" s="392"/>
      <c r="J97" s="390"/>
      <c r="K97" s="389"/>
      <c r="L97" s="391"/>
      <c r="M97" s="373"/>
    </row>
    <row r="98" spans="3:13" s="357" customFormat="1" ht="20.25">
      <c r="C98" s="365"/>
      <c r="E98" s="378"/>
      <c r="F98" s="365"/>
      <c r="G98" s="369"/>
      <c r="H98" s="370"/>
      <c r="I98" s="392"/>
      <c r="J98" s="390"/>
      <c r="K98" s="389"/>
      <c r="L98" s="391"/>
      <c r="M98" s="373"/>
    </row>
    <row r="99" spans="3:13" s="357" customFormat="1" ht="20.25">
      <c r="C99" s="365"/>
      <c r="E99" s="378"/>
      <c r="F99" s="365"/>
      <c r="G99" s="369"/>
      <c r="H99" s="370"/>
      <c r="I99" s="392"/>
      <c r="J99" s="390"/>
      <c r="K99" s="389"/>
      <c r="L99" s="391"/>
      <c r="M99" s="373"/>
    </row>
    <row r="100" spans="3:13" s="357" customFormat="1" ht="20.25">
      <c r="C100" s="365"/>
      <c r="E100" s="378"/>
      <c r="F100" s="365"/>
      <c r="G100" s="369"/>
      <c r="H100" s="370"/>
      <c r="I100" s="392"/>
      <c r="J100" s="390"/>
      <c r="K100" s="389"/>
      <c r="L100" s="391"/>
      <c r="M100" s="373"/>
    </row>
    <row r="101" spans="3:13" s="357" customFormat="1" ht="20.25">
      <c r="C101" s="365"/>
      <c r="E101" s="378"/>
      <c r="F101" s="365"/>
      <c r="G101" s="369"/>
      <c r="H101" s="370"/>
      <c r="I101" s="392"/>
      <c r="J101" s="390"/>
      <c r="K101" s="389"/>
      <c r="L101" s="391"/>
      <c r="M101" s="373"/>
    </row>
    <row r="102" spans="3:13" s="357" customFormat="1" ht="20.25">
      <c r="C102" s="365"/>
      <c r="E102" s="378"/>
      <c r="F102" s="365"/>
      <c r="G102" s="369"/>
      <c r="H102" s="370"/>
      <c r="I102" s="392"/>
      <c r="J102" s="390"/>
      <c r="K102" s="389"/>
      <c r="L102" s="391"/>
      <c r="M102" s="373"/>
    </row>
    <row r="103" spans="3:13" s="357" customFormat="1" ht="20.25">
      <c r="C103" s="365"/>
      <c r="E103" s="378"/>
      <c r="F103" s="365"/>
      <c r="G103" s="369"/>
      <c r="H103" s="370"/>
      <c r="I103" s="392"/>
      <c r="J103" s="390"/>
      <c r="K103" s="389"/>
      <c r="L103" s="391"/>
      <c r="M103" s="373"/>
    </row>
    <row r="104" spans="3:13" s="357" customFormat="1" ht="20.25">
      <c r="C104" s="365"/>
      <c r="E104" s="378"/>
      <c r="F104" s="365"/>
      <c r="G104" s="369"/>
      <c r="H104" s="370"/>
      <c r="I104" s="392"/>
      <c r="J104" s="390"/>
      <c r="K104" s="389"/>
      <c r="L104" s="391"/>
      <c r="M104" s="373"/>
    </row>
    <row r="105" spans="3:13" s="357" customFormat="1" ht="20.25">
      <c r="C105" s="365"/>
      <c r="E105" s="378"/>
      <c r="F105" s="365"/>
      <c r="G105" s="369"/>
      <c r="H105" s="370"/>
      <c r="I105" s="392"/>
      <c r="J105" s="390"/>
      <c r="K105" s="389"/>
      <c r="L105" s="391"/>
      <c r="M105" s="373"/>
    </row>
    <row r="106" spans="3:13" s="357" customFormat="1" ht="20.25">
      <c r="C106" s="365"/>
      <c r="E106" s="378"/>
      <c r="F106" s="365"/>
      <c r="G106" s="369"/>
      <c r="H106" s="370"/>
      <c r="I106" s="392"/>
      <c r="J106" s="390"/>
      <c r="K106" s="389"/>
      <c r="L106" s="391"/>
      <c r="M106" s="373"/>
    </row>
    <row r="107" spans="3:13" s="357" customFormat="1" ht="20.25">
      <c r="C107" s="365"/>
      <c r="E107" s="378"/>
      <c r="F107" s="365"/>
      <c r="G107" s="369"/>
      <c r="H107" s="370"/>
      <c r="I107" s="392"/>
      <c r="J107" s="390"/>
      <c r="K107" s="389"/>
      <c r="L107" s="391"/>
      <c r="M107" s="373"/>
    </row>
    <row r="108" spans="3:13" s="357" customFormat="1" ht="20.25">
      <c r="C108" s="365"/>
      <c r="E108" s="378"/>
      <c r="F108" s="365"/>
      <c r="G108" s="369"/>
      <c r="H108" s="370"/>
      <c r="I108" s="392"/>
      <c r="J108" s="390"/>
      <c r="K108" s="389"/>
      <c r="L108" s="391"/>
      <c r="M108" s="373"/>
    </row>
    <row r="109" spans="3:13" s="357" customFormat="1" ht="20.25">
      <c r="C109" s="365"/>
      <c r="E109" s="378"/>
      <c r="F109" s="365"/>
      <c r="G109" s="369"/>
      <c r="H109" s="370"/>
      <c r="I109" s="392"/>
      <c r="J109" s="390"/>
      <c r="K109" s="389"/>
      <c r="L109" s="391"/>
      <c r="M109" s="373"/>
    </row>
    <row r="110" spans="3:13" s="357" customFormat="1" ht="20.25">
      <c r="C110" s="365"/>
      <c r="E110" s="378"/>
      <c r="F110" s="365"/>
      <c r="G110" s="369"/>
      <c r="H110" s="370"/>
      <c r="I110" s="392"/>
      <c r="J110" s="390"/>
      <c r="K110" s="389"/>
      <c r="L110" s="391"/>
      <c r="M110" s="373"/>
    </row>
    <row r="111" spans="3:13" s="357" customFormat="1" ht="20.25">
      <c r="C111" s="365"/>
      <c r="E111" s="378"/>
      <c r="F111" s="365"/>
      <c r="G111" s="369"/>
      <c r="H111" s="370"/>
      <c r="I111" s="392"/>
      <c r="J111" s="390"/>
      <c r="K111" s="389"/>
      <c r="L111" s="391"/>
      <c r="M111" s="373"/>
    </row>
    <row r="112" spans="3:13" s="357" customFormat="1" ht="20.25">
      <c r="C112" s="365"/>
      <c r="E112" s="378"/>
      <c r="F112" s="365"/>
      <c r="G112" s="369"/>
      <c r="H112" s="370"/>
      <c r="I112" s="392"/>
      <c r="J112" s="390"/>
      <c r="K112" s="389"/>
      <c r="L112" s="391"/>
      <c r="M112" s="373"/>
    </row>
    <row r="113" spans="3:13" s="357" customFormat="1" ht="20.25">
      <c r="C113" s="365"/>
      <c r="E113" s="378"/>
      <c r="F113" s="365"/>
      <c r="G113" s="369"/>
      <c r="H113" s="370"/>
      <c r="I113" s="392"/>
      <c r="J113" s="390"/>
      <c r="K113" s="389"/>
      <c r="L113" s="391"/>
      <c r="M113" s="373"/>
    </row>
    <row r="114" spans="3:13" s="357" customFormat="1" ht="20.25">
      <c r="C114" s="365"/>
      <c r="E114" s="378"/>
      <c r="F114" s="365"/>
      <c r="G114" s="369"/>
      <c r="H114" s="370"/>
      <c r="I114" s="392"/>
      <c r="J114" s="390"/>
      <c r="K114" s="389"/>
      <c r="L114" s="391"/>
      <c r="M114" s="373"/>
    </row>
    <row r="115" spans="3:13" s="357" customFormat="1" ht="20.25">
      <c r="C115" s="365"/>
      <c r="E115" s="378"/>
      <c r="F115" s="365"/>
      <c r="G115" s="369"/>
      <c r="H115" s="370"/>
      <c r="I115" s="392"/>
      <c r="J115" s="390"/>
      <c r="K115" s="389"/>
      <c r="L115" s="391"/>
      <c r="M115" s="373"/>
    </row>
    <row r="116" spans="3:13" s="357" customFormat="1" ht="20.25">
      <c r="C116" s="365"/>
      <c r="E116" s="378"/>
      <c r="F116" s="365"/>
      <c r="G116" s="369"/>
      <c r="H116" s="370"/>
      <c r="I116" s="392"/>
      <c r="J116" s="390"/>
      <c r="K116" s="389"/>
      <c r="L116" s="391"/>
      <c r="M116" s="373"/>
    </row>
    <row r="117" spans="3:13" s="357" customFormat="1" ht="20.25">
      <c r="C117" s="365"/>
      <c r="E117" s="378"/>
      <c r="F117" s="365"/>
      <c r="G117" s="369"/>
      <c r="H117" s="370"/>
      <c r="I117" s="392"/>
      <c r="J117" s="390"/>
      <c r="K117" s="389"/>
      <c r="L117" s="391"/>
      <c r="M117" s="373"/>
    </row>
    <row r="118" spans="3:13" s="357" customFormat="1" ht="20.25">
      <c r="C118" s="365"/>
      <c r="E118" s="378"/>
      <c r="F118" s="365"/>
      <c r="G118" s="369"/>
      <c r="H118" s="370"/>
      <c r="I118" s="392"/>
      <c r="J118" s="390"/>
      <c r="K118" s="389"/>
      <c r="L118" s="391"/>
      <c r="M118" s="373"/>
    </row>
    <row r="119" spans="3:13" s="357" customFormat="1" ht="20.25">
      <c r="C119" s="365"/>
      <c r="E119" s="378"/>
      <c r="F119" s="365"/>
      <c r="G119" s="369"/>
      <c r="H119" s="370"/>
      <c r="I119" s="392"/>
      <c r="J119" s="390"/>
      <c r="K119" s="389"/>
      <c r="L119" s="391"/>
      <c r="M119" s="373"/>
    </row>
    <row r="120" spans="3:13" s="357" customFormat="1" ht="20.25">
      <c r="C120" s="365"/>
      <c r="E120" s="378"/>
      <c r="F120" s="365"/>
      <c r="G120" s="369"/>
      <c r="H120" s="370"/>
      <c r="I120" s="392"/>
      <c r="J120" s="390"/>
      <c r="K120" s="389"/>
      <c r="L120" s="391"/>
      <c r="M120" s="373"/>
    </row>
    <row r="121" spans="3:13" s="357" customFormat="1" ht="20.25">
      <c r="C121" s="365"/>
      <c r="E121" s="378"/>
      <c r="F121" s="365"/>
      <c r="G121" s="369"/>
      <c r="H121" s="370"/>
      <c r="I121" s="392"/>
      <c r="J121" s="390"/>
      <c r="K121" s="389"/>
      <c r="L121" s="391"/>
      <c r="M121" s="373"/>
    </row>
    <row r="122" spans="3:13" s="357" customFormat="1" ht="20.25">
      <c r="C122" s="365"/>
      <c r="E122" s="378"/>
      <c r="F122" s="365"/>
      <c r="G122" s="369"/>
      <c r="H122" s="370"/>
      <c r="I122" s="392"/>
      <c r="J122" s="390"/>
      <c r="K122" s="389"/>
      <c r="L122" s="391"/>
      <c r="M122" s="373"/>
    </row>
    <row r="123" spans="3:13" s="357" customFormat="1" ht="20.25">
      <c r="C123" s="365"/>
      <c r="E123" s="378"/>
      <c r="F123" s="365"/>
      <c r="G123" s="369"/>
      <c r="H123" s="370"/>
      <c r="I123" s="392"/>
      <c r="J123" s="390"/>
      <c r="K123" s="389"/>
      <c r="L123" s="391"/>
      <c r="M123" s="373"/>
    </row>
    <row r="124" spans="3:13" s="357" customFormat="1" ht="20.25">
      <c r="C124" s="365"/>
      <c r="E124" s="378"/>
      <c r="F124" s="365"/>
      <c r="G124" s="369"/>
      <c r="H124" s="370"/>
      <c r="I124" s="392"/>
      <c r="J124" s="390"/>
      <c r="K124" s="389"/>
      <c r="L124" s="391"/>
      <c r="M124" s="373"/>
    </row>
    <row r="125" spans="3:13" s="357" customFormat="1" ht="20.25">
      <c r="C125" s="365"/>
      <c r="E125" s="378"/>
      <c r="F125" s="365"/>
      <c r="G125" s="369"/>
      <c r="H125" s="370"/>
      <c r="I125" s="392"/>
      <c r="J125" s="390"/>
      <c r="K125" s="389"/>
      <c r="L125" s="391"/>
      <c r="M125" s="373"/>
    </row>
    <row r="126" spans="3:13" s="357" customFormat="1" ht="20.25">
      <c r="C126" s="365"/>
      <c r="E126" s="378"/>
      <c r="F126" s="365"/>
      <c r="G126" s="369"/>
      <c r="H126" s="370"/>
      <c r="I126" s="392"/>
      <c r="J126" s="390"/>
      <c r="K126" s="389"/>
      <c r="L126" s="391"/>
      <c r="M126" s="373"/>
    </row>
    <row r="127" spans="3:13" s="357" customFormat="1" ht="20.25">
      <c r="C127" s="365"/>
      <c r="E127" s="378"/>
      <c r="F127" s="365"/>
      <c r="G127" s="369"/>
      <c r="H127" s="370"/>
      <c r="I127" s="392"/>
      <c r="J127" s="390"/>
      <c r="K127" s="389"/>
      <c r="L127" s="391"/>
      <c r="M127" s="373"/>
    </row>
    <row r="128" spans="3:13" s="357" customFormat="1" ht="20.25">
      <c r="C128" s="365"/>
      <c r="E128" s="378"/>
      <c r="F128" s="365"/>
      <c r="G128" s="369"/>
      <c r="H128" s="370"/>
      <c r="I128" s="392"/>
      <c r="J128" s="390"/>
      <c r="K128" s="389"/>
      <c r="L128" s="391"/>
      <c r="M128" s="373"/>
    </row>
    <row r="129" spans="3:13" s="357" customFormat="1" ht="20.25">
      <c r="C129" s="365"/>
      <c r="E129" s="378"/>
      <c r="F129" s="365"/>
      <c r="G129" s="369"/>
      <c r="H129" s="370"/>
      <c r="I129" s="392"/>
      <c r="J129" s="390"/>
      <c r="K129" s="389"/>
      <c r="L129" s="391"/>
      <c r="M129" s="373"/>
    </row>
    <row r="130" spans="3:13" s="357" customFormat="1" ht="20.25">
      <c r="C130" s="365"/>
      <c r="E130" s="378"/>
      <c r="F130" s="365"/>
      <c r="G130" s="369"/>
      <c r="H130" s="370"/>
      <c r="I130" s="392"/>
      <c r="J130" s="390"/>
      <c r="K130" s="389"/>
      <c r="L130" s="391"/>
      <c r="M130" s="373"/>
    </row>
    <row r="131" spans="3:13" s="357" customFormat="1" ht="20.25">
      <c r="C131" s="365"/>
      <c r="E131" s="378"/>
      <c r="F131" s="365"/>
      <c r="G131" s="369"/>
      <c r="H131" s="370"/>
      <c r="I131" s="392"/>
      <c r="J131" s="390"/>
      <c r="K131" s="389"/>
      <c r="L131" s="391"/>
      <c r="M131" s="373"/>
    </row>
    <row r="132" spans="3:13" s="357" customFormat="1" ht="20.25">
      <c r="C132" s="365"/>
      <c r="E132" s="378"/>
      <c r="F132" s="365"/>
      <c r="G132" s="369"/>
      <c r="H132" s="370"/>
      <c r="I132" s="392"/>
      <c r="J132" s="390"/>
      <c r="K132" s="389"/>
      <c r="L132" s="391"/>
      <c r="M132" s="373"/>
    </row>
    <row r="133" spans="3:13" s="357" customFormat="1" ht="20.25">
      <c r="C133" s="365"/>
      <c r="E133" s="378"/>
      <c r="F133" s="365"/>
      <c r="G133" s="369"/>
      <c r="H133" s="370"/>
      <c r="I133" s="392"/>
      <c r="J133" s="390"/>
      <c r="K133" s="389"/>
      <c r="L133" s="391"/>
      <c r="M133" s="373"/>
    </row>
    <row r="134" spans="3:13" s="357" customFormat="1" ht="20.25">
      <c r="C134" s="365"/>
      <c r="E134" s="378"/>
      <c r="F134" s="365"/>
      <c r="G134" s="369"/>
      <c r="H134" s="370"/>
      <c r="I134" s="392"/>
      <c r="J134" s="390"/>
      <c r="K134" s="389"/>
      <c r="L134" s="391"/>
      <c r="M134" s="373"/>
    </row>
    <row r="135" spans="3:13" s="357" customFormat="1" ht="20.25">
      <c r="C135" s="365"/>
      <c r="E135" s="378"/>
      <c r="F135" s="365"/>
      <c r="G135" s="369"/>
      <c r="H135" s="370"/>
      <c r="I135" s="392"/>
      <c r="J135" s="390"/>
      <c r="K135" s="389"/>
      <c r="L135" s="391"/>
      <c r="M135" s="373"/>
    </row>
    <row r="136" spans="3:13" s="357" customFormat="1" ht="20.25">
      <c r="C136" s="365"/>
      <c r="E136" s="378"/>
      <c r="F136" s="365"/>
      <c r="G136" s="369"/>
      <c r="H136" s="370"/>
      <c r="I136" s="392"/>
      <c r="J136" s="390"/>
      <c r="K136" s="389"/>
      <c r="L136" s="391"/>
      <c r="M136" s="373"/>
    </row>
    <row r="137" spans="3:13" s="357" customFormat="1" ht="20.25">
      <c r="C137" s="365"/>
      <c r="E137" s="378"/>
      <c r="F137" s="365"/>
      <c r="G137" s="369"/>
      <c r="H137" s="370"/>
      <c r="I137" s="392"/>
      <c r="J137" s="390"/>
      <c r="K137" s="389"/>
      <c r="L137" s="391"/>
      <c r="M137" s="373"/>
    </row>
    <row r="138" spans="3:13" s="357" customFormat="1" ht="20.25">
      <c r="C138" s="365"/>
      <c r="E138" s="378"/>
      <c r="F138" s="365"/>
      <c r="G138" s="369"/>
      <c r="H138" s="370"/>
      <c r="I138" s="392"/>
      <c r="J138" s="390"/>
      <c r="K138" s="389"/>
      <c r="L138" s="391"/>
      <c r="M138" s="373"/>
    </row>
    <row r="139" spans="3:13" s="357" customFormat="1" ht="20.25">
      <c r="C139" s="365"/>
      <c r="E139" s="378"/>
      <c r="F139" s="365"/>
      <c r="G139" s="369"/>
      <c r="H139" s="370"/>
      <c r="I139" s="392"/>
      <c r="J139" s="390"/>
      <c r="K139" s="389"/>
      <c r="L139" s="391"/>
      <c r="M139" s="373"/>
    </row>
    <row r="140" spans="3:13" s="357" customFormat="1" ht="20.25">
      <c r="C140" s="365"/>
      <c r="E140" s="378"/>
      <c r="F140" s="365"/>
      <c r="G140" s="369"/>
      <c r="H140" s="370"/>
      <c r="I140" s="392"/>
      <c r="J140" s="390"/>
      <c r="K140" s="389"/>
      <c r="L140" s="391"/>
      <c r="M140" s="373"/>
    </row>
    <row r="141" spans="3:13" s="357" customFormat="1" ht="20.25">
      <c r="C141" s="365"/>
      <c r="E141" s="378"/>
      <c r="F141" s="365"/>
      <c r="G141" s="369"/>
      <c r="H141" s="370"/>
      <c r="I141" s="392"/>
      <c r="J141" s="390"/>
      <c r="K141" s="389"/>
      <c r="L141" s="391"/>
      <c r="M141" s="373"/>
    </row>
    <row r="142" spans="3:13" s="357" customFormat="1" ht="20.25">
      <c r="C142" s="365"/>
      <c r="E142" s="378"/>
      <c r="F142" s="365"/>
      <c r="G142" s="369"/>
      <c r="H142" s="370"/>
      <c r="I142" s="392"/>
      <c r="J142" s="390"/>
      <c r="K142" s="389"/>
      <c r="L142" s="391"/>
      <c r="M142" s="373"/>
    </row>
    <row r="143" spans="3:13" s="357" customFormat="1" ht="20.25">
      <c r="C143" s="365"/>
      <c r="E143" s="378"/>
      <c r="F143" s="365"/>
      <c r="G143" s="369"/>
      <c r="H143" s="370"/>
      <c r="I143" s="392"/>
      <c r="J143" s="390"/>
      <c r="K143" s="389"/>
      <c r="L143" s="391"/>
      <c r="M143" s="373"/>
    </row>
    <row r="144" spans="3:13" s="357" customFormat="1" ht="20.25">
      <c r="C144" s="365"/>
      <c r="E144" s="378"/>
      <c r="F144" s="365"/>
      <c r="G144" s="369"/>
      <c r="H144" s="370"/>
      <c r="I144" s="392"/>
      <c r="J144" s="390"/>
      <c r="K144" s="389"/>
      <c r="L144" s="391"/>
      <c r="M144" s="373"/>
    </row>
    <row r="145" spans="3:13" s="357" customFormat="1" ht="20.25">
      <c r="C145" s="365"/>
      <c r="E145" s="378"/>
      <c r="F145" s="365"/>
      <c r="G145" s="369"/>
      <c r="H145" s="370"/>
      <c r="I145" s="392"/>
      <c r="J145" s="390"/>
      <c r="K145" s="389"/>
      <c r="L145" s="391"/>
      <c r="M145" s="373"/>
    </row>
    <row r="146" spans="3:13" s="357" customFormat="1" ht="20.25">
      <c r="C146" s="365"/>
      <c r="E146" s="378"/>
      <c r="F146" s="365"/>
      <c r="G146" s="369"/>
      <c r="H146" s="370"/>
      <c r="I146" s="392"/>
      <c r="J146" s="390"/>
      <c r="K146" s="389"/>
      <c r="L146" s="391"/>
      <c r="M146" s="373"/>
    </row>
    <row r="147" spans="3:13" s="357" customFormat="1" ht="20.25">
      <c r="C147" s="365"/>
      <c r="E147" s="378"/>
      <c r="F147" s="365"/>
      <c r="G147" s="369"/>
      <c r="H147" s="370"/>
      <c r="I147" s="392"/>
      <c r="J147" s="390"/>
      <c r="K147" s="389"/>
      <c r="L147" s="391"/>
      <c r="M147" s="373"/>
    </row>
    <row r="148" spans="3:13" s="357" customFormat="1" ht="20.25">
      <c r="C148" s="365"/>
      <c r="E148" s="378"/>
      <c r="F148" s="365"/>
      <c r="G148" s="369"/>
      <c r="H148" s="370"/>
      <c r="I148" s="392"/>
      <c r="J148" s="390"/>
      <c r="K148" s="389"/>
      <c r="L148" s="391"/>
      <c r="M148" s="373"/>
    </row>
    <row r="149" spans="3:13" s="357" customFormat="1" ht="20.25">
      <c r="C149" s="365"/>
      <c r="E149" s="378"/>
      <c r="F149" s="365"/>
      <c r="G149" s="369"/>
      <c r="H149" s="370"/>
      <c r="I149" s="392"/>
      <c r="J149" s="390"/>
      <c r="K149" s="389"/>
      <c r="L149" s="391"/>
      <c r="M149" s="373"/>
    </row>
    <row r="150" spans="3:13" s="357" customFormat="1" ht="20.25">
      <c r="C150" s="365"/>
      <c r="E150" s="378"/>
      <c r="F150" s="365"/>
      <c r="G150" s="369"/>
      <c r="H150" s="370"/>
      <c r="I150" s="392"/>
      <c r="J150" s="390"/>
      <c r="K150" s="389"/>
      <c r="L150" s="391"/>
      <c r="M150" s="373"/>
    </row>
    <row r="151" spans="3:13">
      <c r="H151" s="350"/>
      <c r="I151" s="393"/>
      <c r="J151" s="394"/>
      <c r="K151" s="395"/>
      <c r="L151" s="396"/>
    </row>
    <row r="152" spans="3:13">
      <c r="H152" s="350"/>
      <c r="I152" s="393"/>
      <c r="J152" s="394"/>
      <c r="K152" s="395"/>
      <c r="L152" s="396"/>
    </row>
    <row r="153" spans="3:13">
      <c r="H153" s="350"/>
      <c r="I153" s="393"/>
      <c r="J153" s="394"/>
      <c r="K153" s="395"/>
      <c r="L153" s="396"/>
    </row>
    <row r="154" spans="3:13">
      <c r="H154" s="350"/>
      <c r="I154" s="393"/>
      <c r="J154" s="394"/>
      <c r="K154" s="395"/>
      <c r="L154" s="396"/>
    </row>
    <row r="155" spans="3:13">
      <c r="H155" s="350"/>
      <c r="I155" s="393"/>
      <c r="J155" s="394"/>
      <c r="K155" s="395"/>
      <c r="L155" s="396"/>
    </row>
    <row r="156" spans="3:13">
      <c r="H156" s="350"/>
      <c r="I156" s="393"/>
      <c r="J156" s="394"/>
      <c r="K156" s="395"/>
      <c r="L156" s="396"/>
    </row>
    <row r="157" spans="3:13">
      <c r="H157" s="350"/>
      <c r="I157" s="393"/>
      <c r="J157" s="394"/>
      <c r="K157" s="395"/>
      <c r="L157" s="396"/>
    </row>
    <row r="158" spans="3:13">
      <c r="H158" s="350"/>
      <c r="I158" s="393"/>
      <c r="J158" s="394"/>
      <c r="K158" s="395"/>
      <c r="L158" s="396"/>
    </row>
    <row r="159" spans="3:13">
      <c r="H159" s="350"/>
      <c r="I159" s="393"/>
      <c r="J159" s="394"/>
      <c r="K159" s="395"/>
      <c r="L159" s="396"/>
    </row>
    <row r="160" spans="3:13">
      <c r="H160" s="350"/>
      <c r="I160" s="393"/>
      <c r="J160" s="394"/>
      <c r="K160" s="395"/>
      <c r="L160" s="396"/>
    </row>
    <row r="161" spans="8:12">
      <c r="H161" s="350"/>
      <c r="I161" s="393"/>
      <c r="J161" s="394"/>
      <c r="K161" s="395"/>
      <c r="L161" s="396"/>
    </row>
    <row r="162" spans="8:12">
      <c r="H162" s="350"/>
      <c r="I162" s="393"/>
      <c r="J162" s="394"/>
      <c r="K162" s="395"/>
      <c r="L162" s="396"/>
    </row>
    <row r="163" spans="8:12">
      <c r="H163" s="350"/>
      <c r="I163" s="393"/>
      <c r="J163" s="394"/>
      <c r="K163" s="395"/>
      <c r="L163" s="396"/>
    </row>
    <row r="164" spans="8:12">
      <c r="H164" s="350"/>
      <c r="I164" s="393"/>
      <c r="J164" s="394"/>
      <c r="K164" s="395"/>
      <c r="L164" s="396"/>
    </row>
    <row r="165" spans="8:12">
      <c r="H165" s="350"/>
      <c r="I165" s="393"/>
      <c r="J165" s="394"/>
      <c r="K165" s="395"/>
      <c r="L165" s="396"/>
    </row>
    <row r="166" spans="8:12">
      <c r="H166" s="350"/>
      <c r="I166" s="393"/>
      <c r="J166" s="394"/>
      <c r="K166" s="395"/>
      <c r="L166" s="396"/>
    </row>
    <row r="167" spans="8:12">
      <c r="H167" s="350"/>
      <c r="I167" s="393"/>
      <c r="J167" s="394"/>
      <c r="K167" s="395"/>
      <c r="L167" s="396"/>
    </row>
    <row r="168" spans="8:12">
      <c r="H168" s="350"/>
      <c r="I168" s="393"/>
      <c r="J168" s="394"/>
      <c r="K168" s="395"/>
      <c r="L168" s="396"/>
    </row>
    <row r="169" spans="8:12">
      <c r="H169" s="350"/>
      <c r="I169" s="393"/>
      <c r="J169" s="394"/>
      <c r="K169" s="395"/>
      <c r="L169" s="396"/>
    </row>
    <row r="170" spans="8:12">
      <c r="H170" s="350"/>
      <c r="I170" s="393"/>
      <c r="J170" s="394"/>
      <c r="K170" s="395"/>
      <c r="L170" s="396"/>
    </row>
    <row r="171" spans="8:12">
      <c r="H171" s="350"/>
      <c r="I171" s="393"/>
      <c r="J171" s="394"/>
      <c r="K171" s="395"/>
      <c r="L171" s="396"/>
    </row>
    <row r="172" spans="8:12">
      <c r="H172" s="350"/>
      <c r="I172" s="393"/>
      <c r="J172" s="394"/>
      <c r="K172" s="395"/>
      <c r="L172" s="396"/>
    </row>
    <row r="173" spans="8:12">
      <c r="H173" s="350"/>
      <c r="I173" s="393"/>
      <c r="J173" s="394"/>
      <c r="K173" s="395"/>
      <c r="L173" s="396"/>
    </row>
    <row r="174" spans="8:12">
      <c r="H174" s="350"/>
      <c r="I174" s="393"/>
      <c r="J174" s="394"/>
      <c r="K174" s="395"/>
      <c r="L174" s="396"/>
    </row>
    <row r="175" spans="8:12">
      <c r="H175" s="350"/>
      <c r="I175" s="393"/>
      <c r="J175" s="394"/>
      <c r="K175" s="395"/>
      <c r="L175" s="396"/>
    </row>
    <row r="176" spans="8:12">
      <c r="H176" s="350"/>
      <c r="I176" s="393"/>
      <c r="J176" s="394"/>
      <c r="K176" s="395"/>
      <c r="L176" s="396"/>
    </row>
    <row r="177" spans="8:12">
      <c r="H177" s="350"/>
      <c r="I177" s="393"/>
      <c r="J177" s="394"/>
      <c r="K177" s="395"/>
      <c r="L177" s="396"/>
    </row>
    <row r="178" spans="8:12">
      <c r="H178" s="350"/>
      <c r="I178" s="393"/>
      <c r="J178" s="394"/>
      <c r="K178" s="395"/>
      <c r="L178" s="396"/>
    </row>
    <row r="179" spans="8:12">
      <c r="H179" s="350"/>
      <c r="I179" s="393"/>
      <c r="J179" s="394"/>
      <c r="K179" s="395"/>
      <c r="L179" s="396"/>
    </row>
    <row r="180" spans="8:12">
      <c r="H180" s="350"/>
      <c r="I180" s="393"/>
      <c r="J180" s="394"/>
      <c r="K180" s="395"/>
      <c r="L180" s="396"/>
    </row>
    <row r="181" spans="8:12">
      <c r="H181" s="350"/>
      <c r="I181" s="393"/>
      <c r="J181" s="394"/>
      <c r="K181" s="395"/>
      <c r="L181" s="396"/>
    </row>
    <row r="182" spans="8:12">
      <c r="H182" s="350"/>
      <c r="I182" s="393"/>
      <c r="J182" s="394"/>
      <c r="K182" s="395"/>
      <c r="L182" s="396"/>
    </row>
    <row r="183" spans="8:12">
      <c r="H183" s="350"/>
      <c r="I183" s="393"/>
      <c r="J183" s="394"/>
      <c r="K183" s="395"/>
      <c r="L183" s="396"/>
    </row>
    <row r="184" spans="8:12">
      <c r="H184" s="350"/>
      <c r="I184" s="393"/>
      <c r="J184" s="394"/>
      <c r="K184" s="395"/>
      <c r="L184" s="396"/>
    </row>
    <row r="185" spans="8:12">
      <c r="H185" s="350"/>
      <c r="I185" s="393"/>
      <c r="J185" s="394"/>
      <c r="K185" s="395"/>
      <c r="L185" s="396"/>
    </row>
    <row r="186" spans="8:12">
      <c r="H186" s="350"/>
      <c r="I186" s="393"/>
      <c r="J186" s="394"/>
      <c r="K186" s="395"/>
      <c r="L186" s="396"/>
    </row>
    <row r="187" spans="8:12">
      <c r="H187" s="350"/>
      <c r="I187" s="393"/>
      <c r="J187" s="394"/>
      <c r="K187" s="395"/>
      <c r="L187" s="396"/>
    </row>
    <row r="188" spans="8:12">
      <c r="H188" s="350"/>
      <c r="I188" s="393"/>
      <c r="J188" s="394"/>
      <c r="K188" s="395"/>
      <c r="L188" s="396"/>
    </row>
    <row r="189" spans="8:12">
      <c r="H189" s="350"/>
      <c r="I189" s="393"/>
      <c r="J189" s="394"/>
      <c r="K189" s="395"/>
      <c r="L189" s="396"/>
    </row>
    <row r="190" spans="8:12">
      <c r="H190" s="350"/>
      <c r="I190" s="393"/>
      <c r="J190" s="394"/>
      <c r="K190" s="395"/>
      <c r="L190" s="396"/>
    </row>
    <row r="191" spans="8:12">
      <c r="H191" s="350"/>
      <c r="I191" s="393"/>
      <c r="J191" s="394"/>
      <c r="K191" s="395"/>
      <c r="L191" s="396"/>
    </row>
    <row r="192" spans="8:12">
      <c r="H192" s="350"/>
      <c r="I192" s="393"/>
      <c r="J192" s="394"/>
      <c r="K192" s="395"/>
      <c r="L192" s="396"/>
    </row>
    <row r="193" spans="8:12">
      <c r="H193" s="350"/>
      <c r="I193" s="393"/>
      <c r="J193" s="394"/>
      <c r="K193" s="395"/>
      <c r="L193" s="396"/>
    </row>
    <row r="194" spans="8:12">
      <c r="H194" s="350"/>
      <c r="I194" s="393"/>
      <c r="J194" s="394"/>
      <c r="K194" s="395"/>
      <c r="L194" s="396"/>
    </row>
    <row r="195" spans="8:12">
      <c r="H195" s="350"/>
      <c r="I195" s="393"/>
      <c r="J195" s="394"/>
      <c r="K195" s="395"/>
      <c r="L195" s="396"/>
    </row>
    <row r="196" spans="8:12">
      <c r="H196" s="350"/>
      <c r="I196" s="393"/>
      <c r="J196" s="394"/>
      <c r="K196" s="395"/>
      <c r="L196" s="396"/>
    </row>
    <row r="197" spans="8:12">
      <c r="H197" s="350"/>
      <c r="I197" s="393"/>
      <c r="J197" s="394"/>
      <c r="K197" s="395"/>
      <c r="L197" s="396"/>
    </row>
    <row r="198" spans="8:12">
      <c r="H198" s="350"/>
      <c r="I198" s="393"/>
      <c r="J198" s="394"/>
      <c r="K198" s="395"/>
      <c r="L198" s="396"/>
    </row>
    <row r="199" spans="8:12">
      <c r="H199" s="350"/>
      <c r="I199" s="393"/>
      <c r="J199" s="394"/>
      <c r="K199" s="395"/>
      <c r="L199" s="396"/>
    </row>
    <row r="200" spans="8:12">
      <c r="H200" s="350"/>
      <c r="I200" s="393"/>
      <c r="J200" s="394"/>
      <c r="K200" s="395"/>
      <c r="L200" s="396"/>
    </row>
    <row r="201" spans="8:12">
      <c r="H201" s="350"/>
      <c r="I201" s="393"/>
      <c r="J201" s="394"/>
      <c r="K201" s="395"/>
      <c r="L201" s="396"/>
    </row>
    <row r="202" spans="8:12">
      <c r="H202" s="350"/>
      <c r="I202" s="393"/>
      <c r="J202" s="394"/>
      <c r="K202" s="395"/>
      <c r="L202" s="396"/>
    </row>
    <row r="203" spans="8:12">
      <c r="H203" s="350"/>
      <c r="I203" s="393"/>
      <c r="J203" s="394"/>
      <c r="K203" s="395"/>
      <c r="L203" s="396"/>
    </row>
    <row r="204" spans="8:12">
      <c r="H204" s="350"/>
      <c r="I204" s="393"/>
      <c r="J204" s="394"/>
      <c r="K204" s="395"/>
      <c r="L204" s="396"/>
    </row>
    <row r="205" spans="8:12">
      <c r="H205" s="350"/>
      <c r="I205" s="393"/>
      <c r="J205" s="394"/>
      <c r="K205" s="395"/>
      <c r="L205" s="396"/>
    </row>
    <row r="206" spans="8:12">
      <c r="H206" s="350"/>
      <c r="I206" s="393"/>
      <c r="J206" s="394"/>
      <c r="K206" s="395"/>
      <c r="L206" s="396"/>
    </row>
    <row r="207" spans="8:12">
      <c r="H207" s="350"/>
      <c r="I207" s="393"/>
      <c r="J207" s="394"/>
      <c r="K207" s="395"/>
      <c r="L207" s="396"/>
    </row>
    <row r="208" spans="8:12">
      <c r="H208" s="350"/>
      <c r="I208" s="393"/>
      <c r="J208" s="394"/>
      <c r="K208" s="395"/>
      <c r="L208" s="396"/>
    </row>
    <row r="209" spans="8:12">
      <c r="H209" s="350"/>
      <c r="I209" s="393"/>
      <c r="J209" s="394"/>
      <c r="K209" s="395"/>
      <c r="L209" s="396"/>
    </row>
    <row r="210" spans="8:12">
      <c r="H210" s="350"/>
      <c r="I210" s="393"/>
      <c r="J210" s="394"/>
      <c r="K210" s="395"/>
      <c r="L210" s="396"/>
    </row>
    <row r="211" spans="8:12">
      <c r="H211" s="350"/>
      <c r="I211" s="393"/>
      <c r="J211" s="394"/>
      <c r="K211" s="395"/>
      <c r="L211" s="396"/>
    </row>
    <row r="212" spans="8:12">
      <c r="H212" s="350"/>
      <c r="I212" s="393"/>
      <c r="J212" s="394"/>
      <c r="K212" s="395"/>
      <c r="L212" s="396"/>
    </row>
    <row r="213" spans="8:12">
      <c r="H213" s="350"/>
      <c r="I213" s="393"/>
      <c r="J213" s="394"/>
      <c r="K213" s="395"/>
      <c r="L213" s="396"/>
    </row>
    <row r="214" spans="8:12">
      <c r="H214" s="350"/>
      <c r="I214" s="393"/>
      <c r="J214" s="394"/>
      <c r="K214" s="395"/>
      <c r="L214" s="396"/>
    </row>
    <row r="215" spans="8:12">
      <c r="H215" s="350"/>
      <c r="I215" s="393"/>
      <c r="J215" s="394"/>
      <c r="K215" s="395"/>
      <c r="L215" s="396"/>
    </row>
    <row r="216" spans="8:12">
      <c r="H216" s="350"/>
      <c r="I216" s="393"/>
      <c r="J216" s="394"/>
      <c r="K216" s="395"/>
      <c r="L216" s="396"/>
    </row>
    <row r="217" spans="8:12">
      <c r="H217" s="350"/>
      <c r="I217" s="393"/>
      <c r="J217" s="394"/>
      <c r="K217" s="395"/>
      <c r="L217" s="396"/>
    </row>
    <row r="218" spans="8:12">
      <c r="H218" s="350"/>
      <c r="I218" s="393"/>
      <c r="J218" s="394"/>
      <c r="K218" s="395"/>
      <c r="L218" s="396"/>
    </row>
    <row r="219" spans="8:12">
      <c r="H219" s="350"/>
      <c r="I219" s="393"/>
      <c r="J219" s="394"/>
      <c r="K219" s="395"/>
      <c r="L219" s="396"/>
    </row>
    <row r="220" spans="8:12">
      <c r="H220" s="350"/>
      <c r="I220" s="393"/>
      <c r="J220" s="394"/>
      <c r="K220" s="395"/>
      <c r="L220" s="396"/>
    </row>
    <row r="221" spans="8:12">
      <c r="H221" s="350"/>
      <c r="I221" s="393"/>
      <c r="J221" s="394"/>
      <c r="K221" s="395"/>
      <c r="L221" s="396"/>
    </row>
    <row r="222" spans="8:12">
      <c r="H222" s="350"/>
      <c r="I222" s="393"/>
      <c r="J222" s="394"/>
      <c r="K222" s="395"/>
      <c r="L222" s="396"/>
    </row>
    <row r="223" spans="8:12">
      <c r="H223" s="350"/>
      <c r="I223" s="393"/>
      <c r="J223" s="394"/>
      <c r="K223" s="395"/>
      <c r="L223" s="396"/>
    </row>
    <row r="224" spans="8:12">
      <c r="H224" s="350"/>
      <c r="I224" s="393"/>
      <c r="J224" s="394"/>
      <c r="K224" s="395"/>
      <c r="L224" s="396"/>
    </row>
    <row r="225" spans="8:12">
      <c r="H225" s="350"/>
      <c r="I225" s="393"/>
      <c r="J225" s="394"/>
      <c r="K225" s="395"/>
      <c r="L225" s="396"/>
    </row>
    <row r="226" spans="8:12">
      <c r="H226" s="350"/>
      <c r="I226" s="393"/>
      <c r="J226" s="394"/>
      <c r="K226" s="395"/>
      <c r="L226" s="396"/>
    </row>
    <row r="227" spans="8:12">
      <c r="H227" s="350"/>
      <c r="I227" s="393"/>
      <c r="J227" s="394"/>
      <c r="K227" s="395"/>
      <c r="L227" s="396"/>
    </row>
    <row r="228" spans="8:12">
      <c r="H228" s="350"/>
      <c r="I228" s="393"/>
      <c r="J228" s="394"/>
      <c r="K228" s="395"/>
      <c r="L228" s="396"/>
    </row>
    <row r="229" spans="8:12">
      <c r="H229" s="350"/>
      <c r="I229" s="393"/>
      <c r="J229" s="394"/>
      <c r="K229" s="395"/>
      <c r="L229" s="396"/>
    </row>
    <row r="230" spans="8:12">
      <c r="H230" s="350"/>
      <c r="I230" s="393"/>
      <c r="J230" s="394"/>
      <c r="K230" s="395"/>
      <c r="L230" s="396"/>
    </row>
    <row r="231" spans="8:12">
      <c r="H231" s="350"/>
      <c r="I231" s="393"/>
      <c r="J231" s="394"/>
      <c r="K231" s="395"/>
      <c r="L231" s="396"/>
    </row>
    <row r="232" spans="8:12">
      <c r="H232" s="350"/>
      <c r="I232" s="393"/>
      <c r="J232" s="394"/>
      <c r="K232" s="395"/>
      <c r="L232" s="396"/>
    </row>
    <row r="233" spans="8:12">
      <c r="H233" s="350"/>
      <c r="I233" s="393"/>
      <c r="J233" s="394"/>
      <c r="K233" s="395"/>
      <c r="L233" s="396"/>
    </row>
    <row r="234" spans="8:12">
      <c r="H234" s="350"/>
      <c r="I234" s="393"/>
      <c r="J234" s="394"/>
      <c r="K234" s="395"/>
      <c r="L234" s="396"/>
    </row>
    <row r="235" spans="8:12">
      <c r="H235" s="350"/>
      <c r="I235" s="393"/>
      <c r="J235" s="394"/>
      <c r="K235" s="395"/>
      <c r="L235" s="396"/>
    </row>
    <row r="236" spans="8:12">
      <c r="H236" s="350"/>
      <c r="I236" s="393"/>
      <c r="J236" s="394"/>
      <c r="K236" s="395"/>
      <c r="L236" s="396"/>
    </row>
    <row r="237" spans="8:12">
      <c r="H237" s="350"/>
      <c r="I237" s="393"/>
      <c r="J237" s="394"/>
      <c r="K237" s="395"/>
      <c r="L237" s="396"/>
    </row>
    <row r="238" spans="8:12">
      <c r="H238" s="350"/>
      <c r="I238" s="393"/>
      <c r="J238" s="394"/>
      <c r="K238" s="395"/>
      <c r="L238" s="396"/>
    </row>
    <row r="239" spans="8:12">
      <c r="H239" s="350"/>
      <c r="I239" s="393"/>
      <c r="J239" s="394"/>
      <c r="K239" s="395"/>
      <c r="L239" s="396"/>
    </row>
    <row r="240" spans="8:12">
      <c r="H240" s="350"/>
      <c r="I240" s="393"/>
      <c r="J240" s="394"/>
      <c r="K240" s="395"/>
      <c r="L240" s="396"/>
    </row>
    <row r="241" spans="8:12">
      <c r="H241" s="350"/>
      <c r="I241" s="393"/>
      <c r="J241" s="394"/>
      <c r="K241" s="395"/>
      <c r="L241" s="396"/>
    </row>
    <row r="242" spans="8:12">
      <c r="H242" s="350"/>
      <c r="I242" s="393"/>
      <c r="J242" s="394"/>
      <c r="K242" s="395"/>
      <c r="L242" s="396"/>
    </row>
    <row r="243" spans="8:12">
      <c r="H243" s="350"/>
      <c r="I243" s="393"/>
      <c r="J243" s="394"/>
      <c r="K243" s="395"/>
      <c r="L243" s="396"/>
    </row>
    <row r="244" spans="8:12">
      <c r="H244" s="350"/>
      <c r="I244" s="393"/>
      <c r="J244" s="394"/>
      <c r="K244" s="395"/>
      <c r="L244" s="396"/>
    </row>
    <row r="245" spans="8:12">
      <c r="H245" s="350"/>
      <c r="I245" s="393"/>
      <c r="J245" s="394"/>
      <c r="K245" s="395"/>
      <c r="L245" s="396"/>
    </row>
    <row r="246" spans="8:12">
      <c r="H246" s="350"/>
      <c r="I246" s="393"/>
      <c r="J246" s="394"/>
      <c r="K246" s="395"/>
      <c r="L246" s="396"/>
    </row>
    <row r="247" spans="8:12">
      <c r="H247" s="350"/>
      <c r="I247" s="393"/>
      <c r="J247" s="394"/>
      <c r="K247" s="395"/>
      <c r="L247" s="396"/>
    </row>
    <row r="248" spans="8:12">
      <c r="H248" s="350"/>
      <c r="I248" s="393"/>
      <c r="J248" s="394"/>
      <c r="K248" s="395"/>
      <c r="L248" s="396"/>
    </row>
    <row r="249" spans="8:12">
      <c r="H249" s="350"/>
      <c r="I249" s="393"/>
      <c r="J249" s="394"/>
      <c r="K249" s="395"/>
      <c r="L249" s="396"/>
    </row>
    <row r="250" spans="8:12">
      <c r="H250" s="350"/>
      <c r="I250" s="393"/>
      <c r="J250" s="394"/>
      <c r="K250" s="395"/>
      <c r="L250" s="396"/>
    </row>
    <row r="251" spans="8:12">
      <c r="H251" s="350"/>
      <c r="I251" s="393"/>
      <c r="J251" s="394"/>
      <c r="K251" s="395"/>
      <c r="L251" s="396"/>
    </row>
    <row r="252" spans="8:12">
      <c r="H252" s="350"/>
      <c r="I252" s="393"/>
      <c r="J252" s="394"/>
      <c r="K252" s="395"/>
      <c r="L252" s="396"/>
    </row>
    <row r="253" spans="8:12">
      <c r="H253" s="350"/>
      <c r="I253" s="393"/>
      <c r="J253" s="394"/>
      <c r="K253" s="395"/>
      <c r="L253" s="396"/>
    </row>
    <row r="254" spans="8:12">
      <c r="H254" s="350"/>
      <c r="I254" s="393"/>
      <c r="J254" s="394"/>
      <c r="K254" s="395"/>
      <c r="L254" s="396"/>
    </row>
    <row r="255" spans="8:12">
      <c r="H255" s="350"/>
      <c r="I255" s="393"/>
      <c r="J255" s="394"/>
      <c r="K255" s="395"/>
      <c r="L255" s="396"/>
    </row>
    <row r="256" spans="8:12">
      <c r="H256" s="350"/>
      <c r="I256" s="393"/>
      <c r="J256" s="394"/>
      <c r="K256" s="395"/>
      <c r="L256" s="396"/>
    </row>
    <row r="257" spans="8:12">
      <c r="H257" s="350"/>
      <c r="I257" s="393"/>
      <c r="J257" s="394"/>
      <c r="K257" s="395"/>
      <c r="L257" s="396"/>
    </row>
    <row r="258" spans="8:12">
      <c r="H258" s="350"/>
      <c r="I258" s="393"/>
      <c r="J258" s="394"/>
      <c r="K258" s="395"/>
      <c r="L258" s="396"/>
    </row>
    <row r="259" spans="8:12">
      <c r="H259" s="350"/>
      <c r="I259" s="393"/>
      <c r="J259" s="394"/>
      <c r="K259" s="395"/>
      <c r="L259" s="396"/>
    </row>
    <row r="260" spans="8:12">
      <c r="H260" s="350"/>
      <c r="I260" s="393"/>
      <c r="J260" s="394"/>
      <c r="K260" s="395"/>
      <c r="L260" s="396"/>
    </row>
    <row r="261" spans="8:12">
      <c r="H261" s="350"/>
      <c r="I261" s="393"/>
      <c r="J261" s="394"/>
      <c r="K261" s="395"/>
      <c r="L261" s="396"/>
    </row>
    <row r="262" spans="8:12">
      <c r="H262" s="350"/>
      <c r="I262" s="393"/>
      <c r="J262" s="394"/>
      <c r="K262" s="395"/>
      <c r="L262" s="396"/>
    </row>
    <row r="263" spans="8:12">
      <c r="H263" s="350"/>
      <c r="I263" s="393"/>
      <c r="J263" s="394"/>
      <c r="K263" s="395"/>
      <c r="L263" s="396"/>
    </row>
    <row r="264" spans="8:12">
      <c r="H264" s="350"/>
      <c r="I264" s="393"/>
      <c r="J264" s="394"/>
      <c r="K264" s="395"/>
      <c r="L264" s="396"/>
    </row>
    <row r="265" spans="8:12">
      <c r="H265" s="350"/>
      <c r="I265" s="393"/>
      <c r="J265" s="394"/>
      <c r="K265" s="395"/>
      <c r="L265" s="396"/>
    </row>
    <row r="266" spans="8:12">
      <c r="H266" s="350"/>
      <c r="I266" s="393"/>
      <c r="J266" s="394"/>
      <c r="K266" s="395"/>
      <c r="L266" s="396"/>
    </row>
    <row r="267" spans="8:12">
      <c r="H267" s="350"/>
      <c r="I267" s="393"/>
      <c r="J267" s="394"/>
      <c r="K267" s="395"/>
      <c r="L267" s="396"/>
    </row>
    <row r="268" spans="8:12">
      <c r="H268" s="350"/>
      <c r="I268" s="393"/>
      <c r="J268" s="394"/>
      <c r="K268" s="395"/>
      <c r="L268" s="396"/>
    </row>
    <row r="269" spans="8:12">
      <c r="H269" s="350"/>
      <c r="I269" s="393"/>
      <c r="J269" s="394"/>
      <c r="K269" s="395"/>
      <c r="L269" s="396"/>
    </row>
    <row r="270" spans="8:12">
      <c r="H270" s="350"/>
      <c r="I270" s="393"/>
      <c r="J270" s="394"/>
      <c r="K270" s="395"/>
      <c r="L270" s="396"/>
    </row>
    <row r="271" spans="8:12">
      <c r="H271" s="350"/>
      <c r="I271" s="393"/>
      <c r="J271" s="394"/>
      <c r="K271" s="395"/>
      <c r="L271" s="396"/>
    </row>
    <row r="272" spans="8:12">
      <c r="H272" s="350"/>
      <c r="I272" s="393"/>
      <c r="J272" s="394"/>
      <c r="K272" s="395"/>
      <c r="L272" s="396"/>
    </row>
    <row r="273" spans="8:12">
      <c r="H273" s="350"/>
      <c r="I273" s="393"/>
      <c r="J273" s="394"/>
      <c r="K273" s="395"/>
      <c r="L273" s="396"/>
    </row>
    <row r="274" spans="8:12">
      <c r="H274" s="350"/>
      <c r="I274" s="393"/>
      <c r="J274" s="394"/>
      <c r="K274" s="395"/>
      <c r="L274" s="396"/>
    </row>
    <row r="275" spans="8:12">
      <c r="H275" s="350"/>
      <c r="I275" s="393"/>
      <c r="J275" s="394"/>
      <c r="K275" s="395"/>
      <c r="L275" s="396"/>
    </row>
    <row r="276" spans="8:12">
      <c r="H276" s="350"/>
      <c r="I276" s="393"/>
      <c r="J276" s="394"/>
      <c r="K276" s="395"/>
      <c r="L276" s="396"/>
    </row>
    <row r="277" spans="8:12">
      <c r="H277" s="350"/>
      <c r="I277" s="393"/>
      <c r="J277" s="394"/>
      <c r="K277" s="395"/>
      <c r="L277" s="396"/>
    </row>
    <row r="278" spans="8:12">
      <c r="H278" s="350"/>
      <c r="I278" s="393"/>
      <c r="J278" s="394"/>
      <c r="K278" s="395"/>
      <c r="L278" s="396"/>
    </row>
    <row r="279" spans="8:12">
      <c r="H279" s="350"/>
      <c r="I279" s="393"/>
      <c r="J279" s="394"/>
      <c r="K279" s="395"/>
      <c r="L279" s="396"/>
    </row>
    <row r="280" spans="8:12">
      <c r="H280" s="350"/>
      <c r="I280" s="393"/>
      <c r="J280" s="394"/>
      <c r="K280" s="395"/>
      <c r="L280" s="396"/>
    </row>
    <row r="281" spans="8:12">
      <c r="H281" s="350"/>
      <c r="I281" s="393"/>
      <c r="J281" s="394"/>
      <c r="K281" s="395"/>
      <c r="L281" s="396"/>
    </row>
    <row r="282" spans="8:12">
      <c r="H282" s="350"/>
      <c r="I282" s="393"/>
      <c r="J282" s="394"/>
      <c r="K282" s="395"/>
      <c r="L282" s="396"/>
    </row>
    <row r="283" spans="8:12">
      <c r="H283" s="350"/>
      <c r="I283" s="393"/>
      <c r="J283" s="394"/>
      <c r="K283" s="395"/>
      <c r="L283" s="396"/>
    </row>
    <row r="284" spans="8:12">
      <c r="H284" s="350"/>
      <c r="I284" s="393"/>
      <c r="J284" s="394"/>
      <c r="K284" s="395"/>
      <c r="L284" s="396"/>
    </row>
    <row r="285" spans="8:12">
      <c r="H285" s="350"/>
      <c r="I285" s="393"/>
      <c r="J285" s="394"/>
      <c r="K285" s="395"/>
      <c r="L285" s="396"/>
    </row>
    <row r="286" spans="8:12">
      <c r="H286" s="350"/>
      <c r="I286" s="393"/>
      <c r="J286" s="394"/>
      <c r="K286" s="395"/>
      <c r="L286" s="396"/>
    </row>
    <row r="287" spans="8:12">
      <c r="H287" s="350"/>
      <c r="I287" s="393"/>
      <c r="J287" s="394"/>
      <c r="K287" s="395"/>
      <c r="L287" s="396"/>
    </row>
    <row r="288" spans="8:12">
      <c r="H288" s="350"/>
      <c r="I288" s="393"/>
      <c r="J288" s="394"/>
      <c r="K288" s="395"/>
      <c r="L288" s="396"/>
    </row>
    <row r="289" spans="8:12">
      <c r="H289" s="350"/>
      <c r="I289" s="393"/>
      <c r="J289" s="394"/>
      <c r="K289" s="395"/>
      <c r="L289" s="396"/>
    </row>
    <row r="290" spans="8:12">
      <c r="H290" s="350"/>
      <c r="I290" s="393"/>
      <c r="J290" s="394"/>
      <c r="K290" s="395"/>
      <c r="L290" s="396"/>
    </row>
    <row r="291" spans="8:12">
      <c r="H291" s="350"/>
      <c r="I291" s="393"/>
      <c r="J291" s="394"/>
      <c r="K291" s="395"/>
      <c r="L291" s="396"/>
    </row>
    <row r="292" spans="8:12">
      <c r="H292" s="350"/>
      <c r="I292" s="393"/>
      <c r="J292" s="394"/>
      <c r="K292" s="395"/>
      <c r="L292" s="396"/>
    </row>
    <row r="293" spans="8:12">
      <c r="H293" s="350"/>
      <c r="I293" s="393"/>
      <c r="J293" s="394"/>
      <c r="K293" s="395"/>
      <c r="L293" s="396"/>
    </row>
    <row r="294" spans="8:12">
      <c r="H294" s="350"/>
      <c r="I294" s="393"/>
      <c r="J294" s="394"/>
      <c r="K294" s="395"/>
      <c r="L294" s="396"/>
    </row>
    <row r="295" spans="8:12">
      <c r="H295" s="350"/>
      <c r="I295" s="393"/>
      <c r="J295" s="394"/>
      <c r="K295" s="395"/>
      <c r="L295" s="396"/>
    </row>
    <row r="296" spans="8:12">
      <c r="H296" s="350"/>
      <c r="I296" s="393"/>
      <c r="J296" s="394"/>
      <c r="K296" s="395"/>
      <c r="L296" s="396"/>
    </row>
    <row r="297" spans="8:12">
      <c r="H297" s="350"/>
      <c r="I297" s="393"/>
      <c r="J297" s="394"/>
      <c r="K297" s="395"/>
      <c r="L297" s="396"/>
    </row>
    <row r="298" spans="8:12">
      <c r="H298" s="350"/>
      <c r="I298" s="393"/>
      <c r="J298" s="394"/>
      <c r="K298" s="395"/>
      <c r="L298" s="396"/>
    </row>
    <row r="299" spans="8:12">
      <c r="H299" s="350"/>
      <c r="I299" s="393"/>
      <c r="J299" s="394"/>
      <c r="K299" s="395"/>
      <c r="L299" s="396"/>
    </row>
    <row r="300" spans="8:12">
      <c r="H300" s="350"/>
      <c r="I300" s="393"/>
      <c r="J300" s="394"/>
      <c r="K300" s="395"/>
      <c r="L300" s="396"/>
    </row>
    <row r="301" spans="8:12">
      <c r="H301" s="350"/>
      <c r="I301" s="393"/>
      <c r="J301" s="394"/>
      <c r="K301" s="395"/>
      <c r="L301" s="396"/>
    </row>
    <row r="302" spans="8:12">
      <c r="H302" s="350"/>
      <c r="I302" s="393"/>
      <c r="J302" s="394"/>
      <c r="K302" s="395"/>
      <c r="L302" s="396"/>
    </row>
    <row r="303" spans="8:12">
      <c r="H303" s="350"/>
      <c r="I303" s="393"/>
      <c r="J303" s="394"/>
      <c r="K303" s="395"/>
      <c r="L303" s="396"/>
    </row>
    <row r="304" spans="8:12">
      <c r="H304" s="350"/>
      <c r="I304" s="393"/>
      <c r="J304" s="394"/>
      <c r="K304" s="395"/>
      <c r="L304" s="396"/>
    </row>
    <row r="305" spans="8:12">
      <c r="H305" s="350"/>
      <c r="I305" s="393"/>
      <c r="J305" s="394"/>
      <c r="K305" s="395"/>
      <c r="L305" s="396"/>
    </row>
    <row r="306" spans="8:12">
      <c r="H306" s="350"/>
      <c r="I306" s="393"/>
      <c r="J306" s="394"/>
      <c r="K306" s="395"/>
      <c r="L306" s="396"/>
    </row>
    <row r="307" spans="8:12">
      <c r="H307" s="350"/>
      <c r="I307" s="393"/>
      <c r="J307" s="394"/>
      <c r="K307" s="395"/>
      <c r="L307" s="396"/>
    </row>
    <row r="308" spans="8:12">
      <c r="H308" s="350"/>
      <c r="I308" s="393"/>
      <c r="J308" s="394"/>
      <c r="K308" s="395"/>
      <c r="L308" s="396"/>
    </row>
    <row r="309" spans="8:12">
      <c r="H309" s="350"/>
      <c r="I309" s="393"/>
      <c r="J309" s="394"/>
      <c r="K309" s="395"/>
      <c r="L309" s="396"/>
    </row>
    <row r="310" spans="8:12">
      <c r="H310" s="350"/>
      <c r="I310" s="393"/>
      <c r="J310" s="394"/>
      <c r="K310" s="395"/>
      <c r="L310" s="396"/>
    </row>
    <row r="311" spans="8:12">
      <c r="H311" s="350"/>
      <c r="I311" s="393"/>
      <c r="J311" s="394"/>
      <c r="K311" s="395"/>
      <c r="L311" s="396"/>
    </row>
    <row r="312" spans="8:12">
      <c r="H312" s="350"/>
      <c r="I312" s="393"/>
      <c r="J312" s="394"/>
      <c r="K312" s="395"/>
      <c r="L312" s="396"/>
    </row>
    <row r="313" spans="8:12">
      <c r="H313" s="350"/>
      <c r="I313" s="393"/>
      <c r="J313" s="394"/>
      <c r="K313" s="395"/>
      <c r="L313" s="396"/>
    </row>
    <row r="314" spans="8:12">
      <c r="H314" s="350"/>
      <c r="I314" s="393"/>
      <c r="J314" s="394"/>
      <c r="K314" s="395"/>
      <c r="L314" s="396"/>
    </row>
    <row r="315" spans="8:12">
      <c r="H315" s="350"/>
      <c r="I315" s="393"/>
      <c r="J315" s="394"/>
      <c r="K315" s="395"/>
      <c r="L315" s="396"/>
    </row>
    <row r="316" spans="8:12">
      <c r="H316" s="350"/>
      <c r="I316" s="393"/>
      <c r="J316" s="394"/>
      <c r="K316" s="395"/>
      <c r="L316" s="396"/>
    </row>
    <row r="317" spans="8:12">
      <c r="H317" s="350"/>
      <c r="I317" s="393"/>
      <c r="J317" s="394"/>
      <c r="K317" s="395"/>
      <c r="L317" s="396"/>
    </row>
    <row r="318" spans="8:12">
      <c r="H318" s="350"/>
      <c r="I318" s="393"/>
      <c r="J318" s="394"/>
      <c r="K318" s="395"/>
      <c r="L318" s="396"/>
    </row>
    <row r="319" spans="8:12">
      <c r="H319" s="350"/>
      <c r="I319" s="393"/>
      <c r="J319" s="394"/>
      <c r="K319" s="395"/>
      <c r="L319" s="396"/>
    </row>
    <row r="320" spans="8:12">
      <c r="H320" s="350"/>
      <c r="I320" s="393"/>
      <c r="J320" s="394"/>
      <c r="K320" s="395"/>
      <c r="L320" s="396"/>
    </row>
    <row r="321" spans="8:12">
      <c r="H321" s="350"/>
      <c r="I321" s="393"/>
      <c r="J321" s="394"/>
      <c r="K321" s="395"/>
      <c r="L321" s="396"/>
    </row>
    <row r="322" spans="8:12">
      <c r="H322" s="350"/>
      <c r="I322" s="393"/>
      <c r="J322" s="394"/>
      <c r="K322" s="395"/>
      <c r="L322" s="396"/>
    </row>
    <row r="323" spans="8:12">
      <c r="H323" s="350"/>
      <c r="I323" s="393"/>
      <c r="J323" s="394"/>
      <c r="K323" s="395"/>
      <c r="L323" s="396"/>
    </row>
    <row r="324" spans="8:12">
      <c r="H324" s="350"/>
      <c r="I324" s="393"/>
      <c r="J324" s="394"/>
      <c r="K324" s="395"/>
      <c r="L324" s="396"/>
    </row>
    <row r="325" spans="8:12">
      <c r="H325" s="350"/>
      <c r="I325" s="393"/>
      <c r="J325" s="394"/>
      <c r="K325" s="395"/>
      <c r="L325" s="396"/>
    </row>
    <row r="326" spans="8:12">
      <c r="H326" s="350"/>
      <c r="I326" s="393"/>
      <c r="J326" s="394"/>
      <c r="K326" s="395"/>
      <c r="L326" s="396"/>
    </row>
    <row r="327" spans="8:12">
      <c r="H327" s="350"/>
      <c r="I327" s="393"/>
      <c r="J327" s="394"/>
      <c r="K327" s="395"/>
      <c r="L327" s="396"/>
    </row>
    <row r="328" spans="8:12">
      <c r="H328" s="350"/>
      <c r="I328" s="393"/>
      <c r="J328" s="394"/>
      <c r="K328" s="395"/>
      <c r="L328" s="396"/>
    </row>
    <row r="329" spans="8:12">
      <c r="H329" s="350"/>
      <c r="I329" s="393"/>
      <c r="J329" s="394"/>
      <c r="K329" s="395"/>
      <c r="L329" s="396"/>
    </row>
    <row r="330" spans="8:12">
      <c r="H330" s="350"/>
      <c r="I330" s="393"/>
      <c r="J330" s="394"/>
      <c r="K330" s="395"/>
      <c r="L330" s="396"/>
    </row>
    <row r="331" spans="8:12">
      <c r="H331" s="350"/>
      <c r="I331" s="393"/>
      <c r="J331" s="394"/>
      <c r="K331" s="395"/>
      <c r="L331" s="396"/>
    </row>
    <row r="332" spans="8:12">
      <c r="H332" s="350"/>
      <c r="I332" s="393"/>
      <c r="J332" s="394"/>
      <c r="K332" s="395"/>
      <c r="L332" s="396"/>
    </row>
    <row r="333" spans="8:12">
      <c r="H333" s="350"/>
      <c r="I333" s="393"/>
      <c r="J333" s="394"/>
      <c r="K333" s="395"/>
      <c r="L333" s="396"/>
    </row>
    <row r="334" spans="8:12">
      <c r="H334" s="350"/>
      <c r="I334" s="393"/>
      <c r="J334" s="394"/>
      <c r="K334" s="395"/>
      <c r="L334" s="396"/>
    </row>
    <row r="335" spans="8:12">
      <c r="H335" s="350"/>
      <c r="I335" s="393"/>
      <c r="J335" s="394"/>
      <c r="K335" s="395"/>
      <c r="L335" s="396"/>
    </row>
    <row r="336" spans="8:12">
      <c r="H336" s="350"/>
      <c r="I336" s="393"/>
      <c r="J336" s="394"/>
      <c r="K336" s="395"/>
      <c r="L336" s="396"/>
    </row>
    <row r="337" spans="8:12">
      <c r="H337" s="350"/>
      <c r="I337" s="393"/>
      <c r="J337" s="394"/>
      <c r="K337" s="395"/>
      <c r="L337" s="396"/>
    </row>
    <row r="338" spans="8:12">
      <c r="H338" s="350"/>
      <c r="I338" s="393"/>
      <c r="J338" s="394"/>
      <c r="K338" s="395"/>
      <c r="L338" s="396"/>
    </row>
    <row r="339" spans="8:12">
      <c r="H339" s="350"/>
      <c r="I339" s="393"/>
      <c r="J339" s="394"/>
      <c r="K339" s="395"/>
      <c r="L339" s="396"/>
    </row>
    <row r="340" spans="8:12">
      <c r="H340" s="350"/>
      <c r="I340" s="393"/>
      <c r="J340" s="394"/>
      <c r="K340" s="395"/>
      <c r="L340" s="396"/>
    </row>
    <row r="341" spans="8:12">
      <c r="H341" s="350"/>
      <c r="I341" s="393"/>
      <c r="J341" s="394"/>
      <c r="K341" s="395"/>
      <c r="L341" s="396"/>
    </row>
    <row r="342" spans="8:12">
      <c r="H342" s="350"/>
      <c r="I342" s="393"/>
      <c r="J342" s="394"/>
      <c r="K342" s="395"/>
      <c r="L342" s="396"/>
    </row>
    <row r="343" spans="8:12">
      <c r="H343" s="350"/>
      <c r="I343" s="393"/>
      <c r="J343" s="394"/>
      <c r="K343" s="395"/>
      <c r="L343" s="396"/>
    </row>
    <row r="344" spans="8:12">
      <c r="H344" s="350"/>
      <c r="I344" s="393"/>
      <c r="J344" s="394"/>
      <c r="K344" s="395"/>
      <c r="L344" s="396"/>
    </row>
    <row r="345" spans="8:12">
      <c r="H345" s="350"/>
      <c r="I345" s="393"/>
      <c r="J345" s="394"/>
      <c r="K345" s="395"/>
      <c r="L345" s="396"/>
    </row>
    <row r="346" spans="8:12">
      <c r="H346" s="350"/>
      <c r="I346" s="393"/>
      <c r="J346" s="394"/>
      <c r="K346" s="395"/>
      <c r="L346" s="396"/>
    </row>
    <row r="347" spans="8:12">
      <c r="H347" s="350"/>
      <c r="I347" s="393"/>
      <c r="J347" s="394"/>
      <c r="K347" s="395"/>
      <c r="L347" s="396"/>
    </row>
    <row r="348" spans="8:12">
      <c r="H348" s="350"/>
      <c r="I348" s="393"/>
      <c r="J348" s="394"/>
      <c r="K348" s="395"/>
      <c r="L348" s="396"/>
    </row>
    <row r="349" spans="8:12">
      <c r="H349" s="350"/>
      <c r="I349" s="393"/>
      <c r="J349" s="394"/>
      <c r="K349" s="395"/>
      <c r="L349" s="396"/>
    </row>
    <row r="350" spans="8:12">
      <c r="H350" s="350"/>
      <c r="I350" s="393"/>
      <c r="J350" s="394"/>
      <c r="K350" s="395"/>
      <c r="L350" s="396"/>
    </row>
    <row r="351" spans="8:12">
      <c r="H351" s="350"/>
      <c r="I351" s="393"/>
      <c r="J351" s="394"/>
      <c r="K351" s="395"/>
      <c r="L351" s="396"/>
    </row>
    <row r="352" spans="8:12">
      <c r="H352" s="350"/>
      <c r="I352" s="393"/>
      <c r="J352" s="394"/>
      <c r="K352" s="395"/>
      <c r="L352" s="396"/>
    </row>
    <row r="353" spans="8:12">
      <c r="H353" s="350"/>
      <c r="I353" s="393"/>
      <c r="J353" s="394"/>
      <c r="K353" s="395"/>
      <c r="L353" s="396"/>
    </row>
    <row r="354" spans="8:12">
      <c r="H354" s="350"/>
      <c r="I354" s="393"/>
      <c r="J354" s="394"/>
      <c r="K354" s="395"/>
      <c r="L354" s="396"/>
    </row>
    <row r="355" spans="8:12">
      <c r="H355" s="350"/>
      <c r="I355" s="393"/>
      <c r="J355" s="394"/>
      <c r="K355" s="395"/>
      <c r="L355" s="396"/>
    </row>
    <row r="356" spans="8:12">
      <c r="H356" s="350"/>
      <c r="I356" s="393"/>
      <c r="J356" s="394"/>
      <c r="K356" s="395"/>
      <c r="L356" s="396"/>
    </row>
    <row r="357" spans="8:12">
      <c r="H357" s="350"/>
      <c r="I357" s="393"/>
      <c r="J357" s="394"/>
      <c r="K357" s="395"/>
      <c r="L357" s="396"/>
    </row>
    <row r="358" spans="8:12">
      <c r="H358" s="350"/>
      <c r="I358" s="393"/>
      <c r="J358" s="394"/>
      <c r="K358" s="395"/>
      <c r="L358" s="396"/>
    </row>
    <row r="359" spans="8:12">
      <c r="H359" s="350"/>
      <c r="I359" s="393"/>
      <c r="J359" s="394"/>
      <c r="K359" s="395"/>
      <c r="L359" s="396"/>
    </row>
    <row r="360" spans="8:12">
      <c r="H360" s="350"/>
      <c r="I360" s="393"/>
      <c r="J360" s="394"/>
      <c r="K360" s="395"/>
      <c r="L360" s="396"/>
    </row>
    <row r="361" spans="8:12">
      <c r="H361" s="350"/>
      <c r="I361" s="393"/>
      <c r="J361" s="394"/>
      <c r="K361" s="395"/>
      <c r="L361" s="396"/>
    </row>
    <row r="362" spans="8:12">
      <c r="H362" s="350"/>
      <c r="I362" s="393"/>
      <c r="J362" s="394"/>
      <c r="K362" s="395"/>
      <c r="L362" s="396"/>
    </row>
    <row r="363" spans="8:12">
      <c r="H363" s="350"/>
      <c r="I363" s="393"/>
      <c r="J363" s="394"/>
      <c r="K363" s="395"/>
      <c r="L363" s="396"/>
    </row>
    <row r="364" spans="8:12">
      <c r="H364" s="350"/>
      <c r="I364" s="393"/>
      <c r="J364" s="394"/>
      <c r="K364" s="395"/>
      <c r="L364" s="396"/>
    </row>
    <row r="365" spans="8:12">
      <c r="H365" s="350"/>
      <c r="I365" s="393"/>
      <c r="J365" s="394"/>
      <c r="K365" s="395"/>
      <c r="L365" s="396"/>
    </row>
    <row r="366" spans="8:12">
      <c r="H366" s="350"/>
      <c r="I366" s="393"/>
      <c r="J366" s="394"/>
      <c r="K366" s="395"/>
      <c r="L366" s="396"/>
    </row>
    <row r="367" spans="8:12">
      <c r="H367" s="350"/>
      <c r="I367" s="393"/>
      <c r="J367" s="394"/>
      <c r="K367" s="395"/>
      <c r="L367" s="396"/>
    </row>
    <row r="368" spans="8:12">
      <c r="H368" s="350"/>
      <c r="I368" s="393"/>
      <c r="J368" s="394"/>
      <c r="K368" s="395"/>
      <c r="L368" s="396"/>
    </row>
    <row r="369" spans="8:12">
      <c r="H369" s="350"/>
      <c r="I369" s="393"/>
      <c r="J369" s="394"/>
      <c r="K369" s="395"/>
      <c r="L369" s="396"/>
    </row>
    <row r="370" spans="8:12">
      <c r="H370" s="350"/>
      <c r="I370" s="393"/>
      <c r="J370" s="394"/>
      <c r="K370" s="395"/>
      <c r="L370" s="396"/>
    </row>
    <row r="371" spans="8:12">
      <c r="H371" s="350"/>
      <c r="I371" s="393"/>
      <c r="J371" s="394"/>
      <c r="K371" s="395"/>
      <c r="L371" s="396"/>
    </row>
    <row r="372" spans="8:12">
      <c r="H372" s="350"/>
      <c r="I372" s="393"/>
      <c r="J372" s="394"/>
      <c r="K372" s="395"/>
      <c r="L372" s="396"/>
    </row>
    <row r="373" spans="8:12">
      <c r="H373" s="350"/>
      <c r="I373" s="393"/>
      <c r="J373" s="394"/>
      <c r="K373" s="395"/>
      <c r="L373" s="396"/>
    </row>
    <row r="374" spans="8:12">
      <c r="H374" s="350"/>
      <c r="I374" s="393"/>
      <c r="J374" s="394"/>
      <c r="K374" s="395"/>
      <c r="L374" s="396"/>
    </row>
    <row r="375" spans="8:12">
      <c r="H375" s="350"/>
      <c r="I375" s="393"/>
      <c r="J375" s="394"/>
      <c r="K375" s="395"/>
      <c r="L375" s="396"/>
    </row>
    <row r="376" spans="8:12">
      <c r="H376" s="350"/>
      <c r="I376" s="393"/>
      <c r="J376" s="394"/>
      <c r="K376" s="395"/>
      <c r="L376" s="396"/>
    </row>
    <row r="377" spans="8:12">
      <c r="H377" s="350"/>
      <c r="I377" s="393"/>
      <c r="J377" s="394"/>
      <c r="K377" s="395"/>
      <c r="L377" s="396"/>
    </row>
    <row r="378" spans="8:12">
      <c r="H378" s="350"/>
      <c r="I378" s="393"/>
      <c r="J378" s="394"/>
      <c r="K378" s="395"/>
      <c r="L378" s="396"/>
    </row>
    <row r="379" spans="8:12">
      <c r="H379" s="350"/>
      <c r="I379" s="393"/>
      <c r="J379" s="394"/>
      <c r="K379" s="395"/>
      <c r="L379" s="396"/>
    </row>
    <row r="380" spans="8:12">
      <c r="H380" s="350"/>
      <c r="I380" s="393"/>
      <c r="J380" s="394"/>
      <c r="K380" s="395"/>
      <c r="L380" s="396"/>
    </row>
    <row r="381" spans="8:12">
      <c r="H381" s="350"/>
      <c r="I381" s="393"/>
      <c r="J381" s="394"/>
      <c r="K381" s="395"/>
      <c r="L381" s="396"/>
    </row>
    <row r="382" spans="8:12">
      <c r="H382" s="350"/>
      <c r="I382" s="393"/>
      <c r="J382" s="394"/>
      <c r="K382" s="395"/>
      <c r="L382" s="396"/>
    </row>
    <row r="383" spans="8:12">
      <c r="H383" s="350"/>
      <c r="I383" s="393"/>
      <c r="J383" s="394"/>
      <c r="K383" s="395"/>
      <c r="L383" s="396"/>
    </row>
    <row r="384" spans="8:12">
      <c r="H384" s="350"/>
      <c r="I384" s="393"/>
      <c r="J384" s="394"/>
      <c r="K384" s="395"/>
      <c r="L384" s="396"/>
    </row>
    <row r="385" spans="8:12">
      <c r="H385" s="350"/>
      <c r="I385" s="393"/>
      <c r="J385" s="394"/>
      <c r="K385" s="395"/>
      <c r="L385" s="396"/>
    </row>
    <row r="386" spans="8:12">
      <c r="H386" s="350"/>
      <c r="I386" s="393"/>
      <c r="J386" s="394"/>
      <c r="K386" s="395"/>
      <c r="L386" s="396"/>
    </row>
    <row r="387" spans="8:12">
      <c r="H387" s="350"/>
      <c r="I387" s="393"/>
      <c r="J387" s="394"/>
      <c r="K387" s="395"/>
      <c r="L387" s="396"/>
    </row>
    <row r="388" spans="8:12">
      <c r="H388" s="350"/>
      <c r="I388" s="393"/>
      <c r="J388" s="394"/>
      <c r="K388" s="395"/>
      <c r="L388" s="396"/>
    </row>
    <row r="389" spans="8:12">
      <c r="H389" s="350"/>
      <c r="I389" s="393"/>
      <c r="J389" s="394"/>
      <c r="K389" s="395"/>
      <c r="L389" s="396"/>
    </row>
    <row r="390" spans="8:12">
      <c r="H390" s="350"/>
      <c r="I390" s="393"/>
      <c r="J390" s="394"/>
      <c r="K390" s="395"/>
      <c r="L390" s="396"/>
    </row>
    <row r="391" spans="8:12">
      <c r="H391" s="350"/>
      <c r="I391" s="393"/>
      <c r="J391" s="394"/>
      <c r="K391" s="395"/>
      <c r="L391" s="396"/>
    </row>
    <row r="392" spans="8:12">
      <c r="H392" s="350"/>
      <c r="I392" s="393"/>
      <c r="J392" s="394"/>
      <c r="K392" s="395"/>
      <c r="L392" s="396"/>
    </row>
    <row r="393" spans="8:12">
      <c r="H393" s="350"/>
      <c r="I393" s="393"/>
      <c r="J393" s="394"/>
      <c r="K393" s="395"/>
      <c r="L393" s="396"/>
    </row>
    <row r="394" spans="8:12">
      <c r="H394" s="350"/>
      <c r="I394" s="393"/>
      <c r="J394" s="394"/>
      <c r="K394" s="395"/>
      <c r="L394" s="396"/>
    </row>
    <row r="395" spans="8:12">
      <c r="H395" s="350"/>
      <c r="I395" s="393"/>
      <c r="J395" s="394"/>
      <c r="K395" s="395"/>
      <c r="L395" s="396"/>
    </row>
    <row r="396" spans="8:12">
      <c r="H396" s="350"/>
      <c r="I396" s="393"/>
      <c r="J396" s="394"/>
      <c r="K396" s="395"/>
      <c r="L396" s="396"/>
    </row>
    <row r="397" spans="8:12">
      <c r="H397" s="350"/>
      <c r="I397" s="393"/>
      <c r="J397" s="394"/>
      <c r="K397" s="395"/>
      <c r="L397" s="396"/>
    </row>
    <row r="398" spans="8:12">
      <c r="H398" s="350"/>
      <c r="I398" s="393"/>
      <c r="J398" s="394"/>
      <c r="K398" s="395"/>
      <c r="L398" s="396"/>
    </row>
    <row r="399" spans="8:12">
      <c r="H399" s="350"/>
      <c r="I399" s="393"/>
      <c r="J399" s="394"/>
      <c r="K399" s="395"/>
      <c r="L399" s="396"/>
    </row>
    <row r="400" spans="8:12">
      <c r="H400" s="350"/>
      <c r="I400" s="393"/>
      <c r="J400" s="394"/>
      <c r="K400" s="395"/>
      <c r="L400" s="396"/>
    </row>
    <row r="401" spans="8:12">
      <c r="H401" s="350"/>
      <c r="I401" s="393"/>
      <c r="J401" s="394"/>
      <c r="K401" s="395"/>
      <c r="L401" s="396"/>
    </row>
    <row r="402" spans="8:12">
      <c r="H402" s="350"/>
      <c r="I402" s="393"/>
      <c r="J402" s="394"/>
      <c r="K402" s="395"/>
      <c r="L402" s="396"/>
    </row>
    <row r="403" spans="8:12">
      <c r="H403" s="350"/>
      <c r="I403" s="393"/>
      <c r="J403" s="394"/>
      <c r="K403" s="395"/>
      <c r="L403" s="396"/>
    </row>
    <row r="404" spans="8:12">
      <c r="H404" s="350"/>
      <c r="I404" s="393"/>
      <c r="J404" s="394"/>
      <c r="K404" s="395"/>
      <c r="L404" s="396"/>
    </row>
    <row r="405" spans="8:12">
      <c r="H405" s="350"/>
      <c r="I405" s="393"/>
      <c r="J405" s="394"/>
      <c r="K405" s="395"/>
      <c r="L405" s="396"/>
    </row>
    <row r="406" spans="8:12">
      <c r="H406" s="350"/>
      <c r="I406" s="393"/>
      <c r="J406" s="394"/>
      <c r="K406" s="395"/>
      <c r="L406" s="396"/>
    </row>
    <row r="407" spans="8:12">
      <c r="H407" s="350"/>
      <c r="I407" s="393"/>
      <c r="J407" s="394"/>
      <c r="K407" s="395"/>
      <c r="L407" s="396"/>
    </row>
    <row r="408" spans="8:12">
      <c r="H408" s="350"/>
      <c r="I408" s="393"/>
      <c r="J408" s="394"/>
      <c r="K408" s="395"/>
      <c r="L408" s="396"/>
    </row>
    <row r="409" spans="8:12">
      <c r="H409" s="350"/>
      <c r="I409" s="393"/>
      <c r="J409" s="394"/>
      <c r="K409" s="395"/>
      <c r="L409" s="396"/>
    </row>
    <row r="410" spans="8:12">
      <c r="H410" s="350"/>
      <c r="I410" s="393"/>
      <c r="J410" s="394"/>
      <c r="K410" s="395"/>
      <c r="L410" s="396"/>
    </row>
    <row r="411" spans="8:12">
      <c r="H411" s="350"/>
      <c r="I411" s="393"/>
      <c r="J411" s="394"/>
      <c r="K411" s="395"/>
      <c r="L411" s="396"/>
    </row>
    <row r="412" spans="8:12">
      <c r="H412" s="350"/>
      <c r="I412" s="393"/>
      <c r="J412" s="394"/>
      <c r="K412" s="395"/>
      <c r="L412" s="396"/>
    </row>
    <row r="413" spans="8:12">
      <c r="H413" s="350"/>
      <c r="I413" s="393"/>
      <c r="J413" s="394"/>
      <c r="K413" s="395"/>
      <c r="L413" s="396"/>
    </row>
    <row r="414" spans="8:12">
      <c r="H414" s="350"/>
      <c r="I414" s="393"/>
      <c r="J414" s="394"/>
      <c r="K414" s="395"/>
      <c r="L414" s="396"/>
    </row>
    <row r="415" spans="8:12">
      <c r="H415" s="350"/>
      <c r="I415" s="393"/>
      <c r="J415" s="394"/>
      <c r="K415" s="395"/>
      <c r="L415" s="396"/>
    </row>
    <row r="416" spans="8:12">
      <c r="H416" s="350"/>
      <c r="I416" s="393"/>
      <c r="J416" s="394"/>
      <c r="K416" s="395"/>
      <c r="L416" s="396"/>
    </row>
    <row r="417" spans="8:12">
      <c r="H417" s="350"/>
      <c r="I417" s="393"/>
      <c r="J417" s="394"/>
      <c r="K417" s="395"/>
      <c r="L417" s="396"/>
    </row>
    <row r="418" spans="8:12">
      <c r="H418" s="350"/>
      <c r="I418" s="393"/>
      <c r="J418" s="394"/>
      <c r="K418" s="395"/>
      <c r="L418" s="396"/>
    </row>
    <row r="419" spans="8:12">
      <c r="H419" s="350"/>
      <c r="I419" s="393"/>
      <c r="J419" s="394"/>
      <c r="K419" s="395"/>
      <c r="L419" s="396"/>
    </row>
    <row r="420" spans="8:12">
      <c r="H420" s="350"/>
      <c r="I420" s="393"/>
      <c r="J420" s="394"/>
      <c r="K420" s="395"/>
      <c r="L420" s="396"/>
    </row>
    <row r="421" spans="8:12">
      <c r="H421" s="350"/>
      <c r="I421" s="393"/>
      <c r="J421" s="394"/>
      <c r="K421" s="395"/>
      <c r="L421" s="396"/>
    </row>
    <row r="422" spans="8:12">
      <c r="H422" s="350"/>
      <c r="I422" s="393"/>
      <c r="J422" s="394"/>
      <c r="K422" s="395"/>
      <c r="L422" s="396"/>
    </row>
    <row r="423" spans="8:12">
      <c r="H423" s="350"/>
      <c r="I423" s="393"/>
      <c r="J423" s="394"/>
      <c r="K423" s="395"/>
      <c r="L423" s="396"/>
    </row>
    <row r="424" spans="8:12">
      <c r="H424" s="350"/>
      <c r="I424" s="393"/>
      <c r="J424" s="394"/>
      <c r="K424" s="395"/>
      <c r="L424" s="396"/>
    </row>
    <row r="425" spans="8:12">
      <c r="H425" s="350"/>
      <c r="I425" s="393"/>
      <c r="J425" s="394"/>
      <c r="K425" s="395"/>
      <c r="L425" s="396"/>
    </row>
    <row r="426" spans="8:12">
      <c r="H426" s="350"/>
      <c r="I426" s="393"/>
      <c r="J426" s="394"/>
      <c r="K426" s="395"/>
      <c r="L426" s="396"/>
    </row>
    <row r="427" spans="8:12">
      <c r="H427" s="350"/>
      <c r="I427" s="393"/>
      <c r="J427" s="394"/>
      <c r="K427" s="395"/>
      <c r="L427" s="396"/>
    </row>
    <row r="428" spans="8:12">
      <c r="H428" s="350"/>
      <c r="I428" s="393"/>
      <c r="J428" s="394"/>
      <c r="K428" s="395"/>
      <c r="L428" s="396"/>
    </row>
    <row r="429" spans="8:12">
      <c r="H429" s="350"/>
      <c r="I429" s="393"/>
      <c r="J429" s="394"/>
      <c r="K429" s="395"/>
      <c r="L429" s="396"/>
    </row>
    <row r="430" spans="8:12">
      <c r="H430" s="350"/>
      <c r="I430" s="393"/>
      <c r="J430" s="394"/>
      <c r="K430" s="395"/>
      <c r="L430" s="396"/>
    </row>
    <row r="431" spans="8:12">
      <c r="H431" s="350"/>
      <c r="I431" s="393"/>
      <c r="J431" s="394"/>
      <c r="K431" s="395"/>
      <c r="L431" s="396"/>
    </row>
    <row r="432" spans="8:12">
      <c r="H432" s="350"/>
      <c r="I432" s="393"/>
      <c r="J432" s="394"/>
      <c r="K432" s="395"/>
      <c r="L432" s="396"/>
    </row>
    <row r="433" spans="8:12">
      <c r="H433" s="350"/>
      <c r="I433" s="393"/>
      <c r="J433" s="394"/>
      <c r="K433" s="395"/>
      <c r="L433" s="396"/>
    </row>
    <row r="434" spans="8:12">
      <c r="H434" s="350"/>
      <c r="I434" s="393"/>
      <c r="J434" s="394"/>
      <c r="K434" s="395"/>
      <c r="L434" s="396"/>
    </row>
    <row r="435" spans="8:12">
      <c r="H435" s="350"/>
      <c r="I435" s="393"/>
      <c r="J435" s="394"/>
      <c r="K435" s="395"/>
      <c r="L435" s="396"/>
    </row>
    <row r="436" spans="8:12">
      <c r="H436" s="350"/>
      <c r="I436" s="393"/>
      <c r="J436" s="394"/>
      <c r="K436" s="395"/>
      <c r="L436" s="396"/>
    </row>
    <row r="437" spans="8:12">
      <c r="H437" s="350"/>
      <c r="I437" s="393"/>
      <c r="J437" s="394"/>
      <c r="K437" s="395"/>
      <c r="L437" s="396"/>
    </row>
    <row r="438" spans="8:12">
      <c r="H438" s="350"/>
      <c r="I438" s="393"/>
      <c r="J438" s="394"/>
      <c r="K438" s="395"/>
      <c r="L438" s="396"/>
    </row>
    <row r="439" spans="8:12">
      <c r="H439" s="350"/>
      <c r="I439" s="393"/>
      <c r="J439" s="394"/>
      <c r="K439" s="395"/>
      <c r="L439" s="396"/>
    </row>
    <row r="440" spans="8:12">
      <c r="H440" s="350"/>
      <c r="I440" s="393"/>
      <c r="J440" s="394"/>
      <c r="K440" s="395"/>
      <c r="L440" s="396"/>
    </row>
    <row r="441" spans="8:12">
      <c r="H441" s="350"/>
      <c r="I441" s="393"/>
      <c r="J441" s="394"/>
      <c r="K441" s="395"/>
      <c r="L441" s="396"/>
    </row>
    <row r="442" spans="8:12">
      <c r="H442" s="350"/>
      <c r="I442" s="393"/>
      <c r="J442" s="394"/>
      <c r="K442" s="395"/>
      <c r="L442" s="396"/>
    </row>
    <row r="443" spans="8:12">
      <c r="H443" s="350"/>
      <c r="I443" s="393"/>
      <c r="J443" s="394"/>
      <c r="K443" s="395"/>
      <c r="L443" s="396"/>
    </row>
    <row r="444" spans="8:12">
      <c r="H444" s="350"/>
      <c r="I444" s="393"/>
      <c r="J444" s="394"/>
      <c r="K444" s="395"/>
      <c r="L444" s="396"/>
    </row>
    <row r="445" spans="8:12">
      <c r="H445" s="350"/>
      <c r="I445" s="393"/>
      <c r="J445" s="394"/>
      <c r="K445" s="395"/>
      <c r="L445" s="396"/>
    </row>
    <row r="446" spans="8:12">
      <c r="H446" s="350"/>
      <c r="I446" s="393"/>
      <c r="J446" s="394"/>
      <c r="K446" s="395"/>
      <c r="L446" s="396"/>
    </row>
    <row r="447" spans="8:12">
      <c r="H447" s="350"/>
      <c r="I447" s="393"/>
      <c r="J447" s="394"/>
      <c r="K447" s="395"/>
      <c r="L447" s="396"/>
    </row>
    <row r="448" spans="8:12">
      <c r="H448" s="350"/>
      <c r="I448" s="393"/>
      <c r="J448" s="394"/>
      <c r="K448" s="395"/>
      <c r="L448" s="396"/>
    </row>
    <row r="449" spans="8:12">
      <c r="H449" s="350"/>
      <c r="I449" s="393"/>
      <c r="J449" s="394"/>
      <c r="K449" s="395"/>
      <c r="L449" s="396"/>
    </row>
    <row r="450" spans="8:12">
      <c r="H450" s="350"/>
      <c r="I450" s="393"/>
      <c r="J450" s="394"/>
      <c r="K450" s="395"/>
      <c r="L450" s="396"/>
    </row>
    <row r="451" spans="8:12">
      <c r="H451" s="350"/>
      <c r="I451" s="393"/>
      <c r="J451" s="394"/>
      <c r="K451" s="395"/>
      <c r="L451" s="396"/>
    </row>
    <row r="452" spans="8:12">
      <c r="H452" s="350"/>
      <c r="I452" s="393"/>
      <c r="J452" s="394"/>
      <c r="K452" s="395"/>
      <c r="L452" s="396"/>
    </row>
    <row r="453" spans="8:12">
      <c r="H453" s="350"/>
      <c r="I453" s="393"/>
      <c r="J453" s="394"/>
      <c r="K453" s="395"/>
      <c r="L453" s="396"/>
    </row>
    <row r="454" spans="8:12">
      <c r="H454" s="350"/>
      <c r="I454" s="393"/>
      <c r="J454" s="394"/>
      <c r="K454" s="395"/>
      <c r="L454" s="396"/>
    </row>
    <row r="455" spans="8:12">
      <c r="H455" s="350"/>
      <c r="I455" s="393"/>
      <c r="J455" s="394"/>
      <c r="K455" s="395"/>
      <c r="L455" s="396"/>
    </row>
    <row r="456" spans="8:12">
      <c r="H456" s="350"/>
      <c r="I456" s="393"/>
      <c r="J456" s="394"/>
      <c r="K456" s="395"/>
      <c r="L456" s="396"/>
    </row>
    <row r="457" spans="8:12">
      <c r="H457" s="350"/>
      <c r="I457" s="393"/>
      <c r="J457" s="394"/>
      <c r="K457" s="395"/>
      <c r="L457" s="396"/>
    </row>
    <row r="458" spans="8:12">
      <c r="H458" s="350"/>
      <c r="I458" s="393"/>
      <c r="J458" s="394"/>
      <c r="K458" s="395"/>
      <c r="L458" s="396"/>
    </row>
    <row r="459" spans="8:12">
      <c r="H459" s="350"/>
      <c r="I459" s="393"/>
      <c r="J459" s="394"/>
      <c r="K459" s="395"/>
      <c r="L459" s="396"/>
    </row>
    <row r="460" spans="8:12">
      <c r="H460" s="350"/>
      <c r="I460" s="393"/>
      <c r="J460" s="394"/>
      <c r="K460" s="395"/>
      <c r="L460" s="396"/>
    </row>
    <row r="461" spans="8:12">
      <c r="H461" s="350"/>
      <c r="I461" s="393"/>
      <c r="J461" s="394"/>
      <c r="K461" s="395"/>
      <c r="L461" s="396"/>
    </row>
    <row r="462" spans="8:12">
      <c r="H462" s="350"/>
      <c r="I462" s="393"/>
      <c r="J462" s="394"/>
      <c r="K462" s="395"/>
      <c r="L462" s="396"/>
    </row>
    <row r="463" spans="8:12">
      <c r="H463" s="350"/>
      <c r="I463" s="393"/>
      <c r="J463" s="394"/>
      <c r="K463" s="395"/>
      <c r="L463" s="396"/>
    </row>
    <row r="464" spans="8:12">
      <c r="H464" s="350"/>
      <c r="I464" s="393"/>
      <c r="J464" s="394"/>
      <c r="K464" s="395"/>
      <c r="L464" s="396"/>
    </row>
    <row r="465" spans="8:12">
      <c r="H465" s="350"/>
      <c r="I465" s="393"/>
      <c r="J465" s="394"/>
      <c r="K465" s="395"/>
      <c r="L465" s="396"/>
    </row>
    <row r="466" spans="8:12">
      <c r="H466" s="350"/>
      <c r="I466" s="393"/>
      <c r="J466" s="394"/>
      <c r="K466" s="395"/>
      <c r="L466" s="396"/>
    </row>
    <row r="467" spans="8:12">
      <c r="H467" s="350"/>
      <c r="I467" s="393"/>
      <c r="J467" s="394"/>
      <c r="K467" s="395"/>
      <c r="L467" s="396"/>
    </row>
    <row r="468" spans="8:12">
      <c r="H468" s="350"/>
      <c r="I468" s="393"/>
      <c r="J468" s="394"/>
      <c r="K468" s="395"/>
      <c r="L468" s="396"/>
    </row>
    <row r="469" spans="8:12">
      <c r="H469" s="350"/>
      <c r="I469" s="393"/>
      <c r="J469" s="394"/>
      <c r="K469" s="395"/>
      <c r="L469" s="396"/>
    </row>
    <row r="470" spans="8:12">
      <c r="H470" s="350"/>
      <c r="I470" s="393"/>
      <c r="J470" s="394"/>
      <c r="K470" s="395"/>
      <c r="L470" s="396"/>
    </row>
    <row r="471" spans="8:12">
      <c r="H471" s="350"/>
      <c r="I471" s="393"/>
      <c r="J471" s="394"/>
      <c r="K471" s="395"/>
      <c r="L471" s="396"/>
    </row>
    <row r="472" spans="8:12">
      <c r="H472" s="350"/>
      <c r="I472" s="393"/>
      <c r="J472" s="394"/>
      <c r="K472" s="395"/>
      <c r="L472" s="396"/>
    </row>
    <row r="473" spans="8:12">
      <c r="H473" s="350"/>
      <c r="I473" s="393"/>
      <c r="J473" s="394"/>
      <c r="K473" s="395"/>
      <c r="L473" s="396"/>
    </row>
    <row r="474" spans="8:12">
      <c r="H474" s="350"/>
      <c r="I474" s="393"/>
      <c r="J474" s="394"/>
      <c r="K474" s="395"/>
      <c r="L474" s="396"/>
    </row>
    <row r="475" spans="8:12">
      <c r="H475" s="350"/>
      <c r="I475" s="393"/>
      <c r="J475" s="394"/>
      <c r="K475" s="395"/>
      <c r="L475" s="396"/>
    </row>
    <row r="476" spans="8:12">
      <c r="H476" s="350"/>
      <c r="I476" s="393"/>
      <c r="J476" s="394"/>
      <c r="K476" s="395"/>
      <c r="L476" s="396"/>
    </row>
    <row r="477" spans="8:12">
      <c r="H477" s="350"/>
      <c r="I477" s="393"/>
      <c r="J477" s="394"/>
      <c r="K477" s="395"/>
      <c r="L477" s="396"/>
    </row>
    <row r="478" spans="8:12">
      <c r="H478" s="350"/>
      <c r="I478" s="393"/>
      <c r="J478" s="394"/>
      <c r="K478" s="395"/>
      <c r="L478" s="396"/>
    </row>
    <row r="479" spans="8:12">
      <c r="H479" s="350"/>
      <c r="I479" s="393"/>
      <c r="J479" s="394"/>
      <c r="K479" s="395"/>
      <c r="L479" s="396"/>
    </row>
    <row r="480" spans="8:12">
      <c r="H480" s="350"/>
      <c r="I480" s="393"/>
      <c r="J480" s="394"/>
      <c r="K480" s="395"/>
      <c r="L480" s="396"/>
    </row>
    <row r="481" spans="8:12">
      <c r="H481" s="350"/>
      <c r="I481" s="393"/>
      <c r="J481" s="394"/>
      <c r="K481" s="395"/>
      <c r="L481" s="396"/>
    </row>
    <row r="482" spans="8:12">
      <c r="H482" s="350"/>
      <c r="I482" s="393"/>
      <c r="J482" s="394"/>
      <c r="K482" s="395"/>
      <c r="L482" s="396"/>
    </row>
    <row r="483" spans="8:12">
      <c r="H483" s="350"/>
      <c r="I483" s="393"/>
      <c r="J483" s="394"/>
      <c r="K483" s="395"/>
      <c r="L483" s="396"/>
    </row>
    <row r="484" spans="8:12">
      <c r="H484" s="350"/>
      <c r="I484" s="393"/>
      <c r="J484" s="394"/>
      <c r="K484" s="395"/>
      <c r="L484" s="396"/>
    </row>
    <row r="485" spans="8:12">
      <c r="H485" s="350"/>
      <c r="I485" s="393"/>
      <c r="J485" s="394"/>
      <c r="K485" s="395"/>
      <c r="L485" s="396"/>
    </row>
    <row r="486" spans="8:12">
      <c r="H486" s="350"/>
      <c r="I486" s="393"/>
      <c r="J486" s="394"/>
      <c r="K486" s="395"/>
      <c r="L486" s="396"/>
    </row>
    <row r="487" spans="8:12">
      <c r="H487" s="350"/>
      <c r="I487" s="393"/>
      <c r="J487" s="394"/>
      <c r="K487" s="395"/>
      <c r="L487" s="396"/>
    </row>
    <row r="488" spans="8:12">
      <c r="H488" s="350"/>
      <c r="I488" s="393"/>
      <c r="J488" s="394"/>
      <c r="K488" s="395"/>
      <c r="L488" s="396"/>
    </row>
    <row r="489" spans="8:12">
      <c r="H489" s="350"/>
      <c r="I489" s="393"/>
      <c r="J489" s="394"/>
      <c r="K489" s="395"/>
      <c r="L489" s="396"/>
    </row>
    <row r="490" spans="8:12">
      <c r="H490" s="350"/>
      <c r="I490" s="393"/>
      <c r="J490" s="394"/>
      <c r="K490" s="395"/>
      <c r="L490" s="396"/>
    </row>
    <row r="491" spans="8:12">
      <c r="H491" s="350"/>
      <c r="I491" s="393"/>
      <c r="J491" s="394"/>
      <c r="K491" s="395"/>
      <c r="L491" s="396"/>
    </row>
    <row r="492" spans="8:12">
      <c r="H492" s="350"/>
      <c r="I492" s="393"/>
      <c r="J492" s="394"/>
      <c r="K492" s="395"/>
      <c r="L492" s="396"/>
    </row>
    <row r="493" spans="8:12">
      <c r="H493" s="350"/>
      <c r="I493" s="393"/>
      <c r="J493" s="394"/>
      <c r="K493" s="395"/>
      <c r="L493" s="396"/>
    </row>
    <row r="494" spans="8:12">
      <c r="H494" s="350"/>
      <c r="I494" s="393"/>
      <c r="J494" s="394"/>
      <c r="K494" s="395"/>
      <c r="L494" s="396"/>
    </row>
    <row r="495" spans="8:12">
      <c r="H495" s="350"/>
      <c r="I495" s="393"/>
      <c r="J495" s="394"/>
      <c r="K495" s="395"/>
      <c r="L495" s="396"/>
    </row>
    <row r="496" spans="8:12">
      <c r="H496" s="350"/>
      <c r="I496" s="393"/>
      <c r="J496" s="394"/>
      <c r="K496" s="395"/>
      <c r="L496" s="396"/>
    </row>
    <row r="497" spans="8:12">
      <c r="H497" s="350"/>
      <c r="I497" s="393"/>
      <c r="J497" s="394"/>
      <c r="K497" s="395"/>
      <c r="L497" s="396"/>
    </row>
    <row r="498" spans="8:12">
      <c r="H498" s="350"/>
      <c r="I498" s="393"/>
      <c r="J498" s="394"/>
      <c r="K498" s="395"/>
      <c r="L498" s="396"/>
    </row>
    <row r="499" spans="8:12">
      <c r="H499" s="350"/>
      <c r="I499" s="393"/>
      <c r="J499" s="394"/>
      <c r="K499" s="395"/>
      <c r="L499" s="396"/>
    </row>
    <row r="500" spans="8:12">
      <c r="H500" s="350"/>
      <c r="I500" s="393"/>
      <c r="J500" s="394"/>
      <c r="K500" s="395"/>
      <c r="L500" s="396"/>
    </row>
    <row r="501" spans="8:12">
      <c r="H501" s="350"/>
      <c r="I501" s="393"/>
      <c r="J501" s="394"/>
      <c r="K501" s="395"/>
      <c r="L501" s="396"/>
    </row>
    <row r="502" spans="8:12">
      <c r="H502" s="350"/>
      <c r="I502" s="393"/>
      <c r="J502" s="394"/>
      <c r="K502" s="395"/>
      <c r="L502" s="396"/>
    </row>
    <row r="503" spans="8:12">
      <c r="H503" s="350"/>
      <c r="I503" s="393"/>
      <c r="J503" s="394"/>
      <c r="K503" s="395"/>
      <c r="L503" s="396"/>
    </row>
    <row r="504" spans="8:12">
      <c r="H504" s="350"/>
      <c r="I504" s="393"/>
      <c r="J504" s="394"/>
      <c r="K504" s="395"/>
      <c r="L504" s="396"/>
    </row>
    <row r="505" spans="8:12">
      <c r="H505" s="350"/>
      <c r="I505" s="393"/>
      <c r="J505" s="394"/>
      <c r="K505" s="395"/>
      <c r="L505" s="396"/>
    </row>
    <row r="506" spans="8:12">
      <c r="H506" s="350"/>
      <c r="I506" s="393"/>
      <c r="J506" s="394"/>
      <c r="K506" s="395"/>
      <c r="L506" s="396"/>
    </row>
    <row r="507" spans="8:12">
      <c r="H507" s="350"/>
      <c r="I507" s="393"/>
      <c r="J507" s="394"/>
      <c r="K507" s="395"/>
      <c r="L507" s="396"/>
    </row>
    <row r="508" spans="8:12">
      <c r="H508" s="350"/>
      <c r="I508" s="393"/>
      <c r="J508" s="394"/>
      <c r="K508" s="395"/>
      <c r="L508" s="396"/>
    </row>
    <row r="509" spans="8:12">
      <c r="H509" s="350"/>
      <c r="I509" s="393"/>
      <c r="J509" s="394"/>
      <c r="K509" s="395"/>
      <c r="L509" s="396"/>
    </row>
    <row r="510" spans="8:12">
      <c r="H510" s="350"/>
      <c r="I510" s="393"/>
      <c r="J510" s="394"/>
      <c r="K510" s="395"/>
      <c r="L510" s="396"/>
    </row>
    <row r="511" spans="8:12">
      <c r="H511" s="350"/>
      <c r="I511" s="393"/>
      <c r="J511" s="394"/>
      <c r="K511" s="395"/>
      <c r="L511" s="396"/>
    </row>
    <row r="512" spans="8:12">
      <c r="H512" s="350"/>
      <c r="I512" s="393"/>
      <c r="J512" s="394"/>
      <c r="K512" s="395"/>
      <c r="L512" s="396"/>
    </row>
    <row r="513" spans="8:12">
      <c r="H513" s="350"/>
      <c r="I513" s="393"/>
      <c r="J513" s="394"/>
      <c r="K513" s="395"/>
      <c r="L513" s="396"/>
    </row>
    <row r="514" spans="8:12">
      <c r="H514" s="350"/>
      <c r="I514" s="393"/>
      <c r="J514" s="394"/>
      <c r="K514" s="395"/>
      <c r="L514" s="396"/>
    </row>
    <row r="515" spans="8:12">
      <c r="H515" s="350"/>
      <c r="I515" s="393"/>
      <c r="J515" s="394"/>
      <c r="K515" s="395"/>
      <c r="L515" s="396"/>
    </row>
    <row r="516" spans="8:12">
      <c r="H516" s="350"/>
      <c r="I516" s="393"/>
      <c r="J516" s="394"/>
      <c r="K516" s="395"/>
      <c r="L516" s="396"/>
    </row>
    <row r="517" spans="8:12">
      <c r="H517" s="350"/>
      <c r="I517" s="393"/>
      <c r="J517" s="394"/>
      <c r="K517" s="395"/>
      <c r="L517" s="396"/>
    </row>
    <row r="518" spans="8:12">
      <c r="H518" s="350"/>
      <c r="I518" s="393"/>
      <c r="J518" s="394"/>
      <c r="K518" s="395"/>
      <c r="L518" s="396"/>
    </row>
    <row r="519" spans="8:12">
      <c r="H519" s="350"/>
      <c r="I519" s="393"/>
      <c r="J519" s="394"/>
      <c r="K519" s="395"/>
      <c r="L519" s="396"/>
    </row>
    <row r="520" spans="8:12">
      <c r="H520" s="350"/>
      <c r="I520" s="393"/>
      <c r="J520" s="394"/>
      <c r="K520" s="395"/>
      <c r="L520" s="396"/>
    </row>
    <row r="521" spans="8:12">
      <c r="H521" s="350"/>
      <c r="I521" s="393"/>
      <c r="J521" s="394"/>
      <c r="K521" s="395"/>
      <c r="L521" s="396"/>
    </row>
    <row r="522" spans="8:12">
      <c r="H522" s="350"/>
      <c r="I522" s="393"/>
      <c r="J522" s="394"/>
      <c r="K522" s="395"/>
      <c r="L522" s="396"/>
    </row>
    <row r="523" spans="8:12">
      <c r="H523" s="350"/>
      <c r="I523" s="393"/>
      <c r="J523" s="394"/>
      <c r="K523" s="395"/>
      <c r="L523" s="396"/>
    </row>
    <row r="524" spans="8:12">
      <c r="H524" s="350"/>
      <c r="I524" s="393"/>
      <c r="J524" s="394"/>
      <c r="K524" s="395"/>
      <c r="L524" s="396"/>
    </row>
    <row r="525" spans="8:12">
      <c r="H525" s="350"/>
      <c r="I525" s="393"/>
      <c r="J525" s="394"/>
      <c r="K525" s="395"/>
      <c r="L525" s="396"/>
    </row>
    <row r="526" spans="8:12">
      <c r="H526" s="350"/>
      <c r="I526" s="393"/>
      <c r="J526" s="394"/>
      <c r="K526" s="395"/>
      <c r="L526" s="396"/>
    </row>
    <row r="527" spans="8:12">
      <c r="H527" s="350"/>
      <c r="I527" s="393"/>
      <c r="J527" s="394"/>
      <c r="K527" s="395"/>
      <c r="L527" s="396"/>
    </row>
    <row r="528" spans="8:12">
      <c r="H528" s="350"/>
      <c r="I528" s="393"/>
      <c r="J528" s="394"/>
      <c r="K528" s="395"/>
      <c r="L528" s="396"/>
    </row>
    <row r="529" spans="8:12">
      <c r="H529" s="350"/>
      <c r="I529" s="393"/>
      <c r="J529" s="394"/>
      <c r="K529" s="395"/>
      <c r="L529" s="396"/>
    </row>
    <row r="530" spans="8:12">
      <c r="H530" s="350"/>
      <c r="I530" s="393"/>
      <c r="J530" s="394"/>
      <c r="K530" s="395"/>
      <c r="L530" s="396"/>
    </row>
    <row r="531" spans="8:12">
      <c r="H531" s="350"/>
      <c r="I531" s="393"/>
      <c r="J531" s="394"/>
      <c r="K531" s="395"/>
      <c r="L531" s="396"/>
    </row>
    <row r="532" spans="8:12">
      <c r="H532" s="350"/>
      <c r="I532" s="393"/>
      <c r="J532" s="394"/>
      <c r="K532" s="395"/>
      <c r="L532" s="396"/>
    </row>
    <row r="533" spans="8:12">
      <c r="H533" s="350"/>
      <c r="I533" s="393"/>
      <c r="J533" s="394"/>
      <c r="K533" s="395"/>
      <c r="L533" s="396"/>
    </row>
    <row r="534" spans="8:12">
      <c r="H534" s="350"/>
      <c r="I534" s="393"/>
      <c r="J534" s="394"/>
      <c r="K534" s="395"/>
      <c r="L534" s="396"/>
    </row>
    <row r="535" spans="8:12">
      <c r="H535" s="350"/>
      <c r="I535" s="393"/>
      <c r="J535" s="394"/>
      <c r="K535" s="395"/>
      <c r="L535" s="396"/>
    </row>
    <row r="536" spans="8:12">
      <c r="H536" s="350"/>
      <c r="I536" s="393"/>
      <c r="J536" s="394"/>
      <c r="K536" s="395"/>
      <c r="L536" s="396"/>
    </row>
    <row r="537" spans="8:12">
      <c r="H537" s="350"/>
      <c r="I537" s="393"/>
      <c r="J537" s="394"/>
      <c r="K537" s="395"/>
      <c r="L537" s="396"/>
    </row>
    <row r="538" spans="8:12">
      <c r="H538" s="350"/>
      <c r="I538" s="393"/>
      <c r="J538" s="394"/>
      <c r="K538" s="395"/>
      <c r="L538" s="396"/>
    </row>
    <row r="539" spans="8:12">
      <c r="H539" s="350"/>
      <c r="I539" s="393"/>
      <c r="J539" s="394"/>
      <c r="K539" s="395"/>
      <c r="L539" s="396"/>
    </row>
    <row r="540" spans="8:12">
      <c r="H540" s="350"/>
      <c r="I540" s="393"/>
      <c r="J540" s="394"/>
      <c r="K540" s="395"/>
      <c r="L540" s="396"/>
    </row>
    <row r="541" spans="8:12">
      <c r="H541" s="350"/>
      <c r="I541" s="393"/>
      <c r="J541" s="394"/>
      <c r="K541" s="395"/>
      <c r="L541" s="396"/>
    </row>
    <row r="542" spans="8:12">
      <c r="H542" s="350"/>
      <c r="I542" s="393"/>
      <c r="J542" s="394"/>
      <c r="K542" s="395"/>
      <c r="L542" s="396"/>
    </row>
    <row r="543" spans="8:12">
      <c r="H543" s="350"/>
      <c r="I543" s="393"/>
      <c r="J543" s="394"/>
      <c r="K543" s="395"/>
      <c r="L543" s="396"/>
    </row>
    <row r="544" spans="8:12">
      <c r="H544" s="350"/>
      <c r="I544" s="393"/>
      <c r="J544" s="394"/>
      <c r="K544" s="395"/>
      <c r="L544" s="396"/>
    </row>
    <row r="545" spans="8:12">
      <c r="H545" s="350"/>
      <c r="I545" s="393"/>
      <c r="J545" s="394"/>
      <c r="K545" s="395"/>
      <c r="L545" s="396"/>
    </row>
    <row r="546" spans="8:12">
      <c r="H546" s="350"/>
      <c r="I546" s="393"/>
      <c r="J546" s="394"/>
      <c r="K546" s="395"/>
      <c r="L546" s="396"/>
    </row>
    <row r="547" spans="8:12">
      <c r="H547" s="350"/>
      <c r="I547" s="393"/>
      <c r="J547" s="394"/>
      <c r="K547" s="395"/>
      <c r="L547" s="396"/>
    </row>
    <row r="548" spans="8:12">
      <c r="H548" s="350"/>
      <c r="I548" s="393"/>
      <c r="J548" s="394"/>
      <c r="K548" s="395"/>
      <c r="L548" s="396"/>
    </row>
    <row r="549" spans="8:12">
      <c r="H549" s="350"/>
      <c r="I549" s="393"/>
      <c r="J549" s="394"/>
      <c r="K549" s="395"/>
      <c r="L549" s="396"/>
    </row>
    <row r="550" spans="8:12">
      <c r="H550" s="350"/>
      <c r="I550" s="393"/>
      <c r="J550" s="394"/>
      <c r="K550" s="395"/>
      <c r="L550" s="396"/>
    </row>
    <row r="551" spans="8:12">
      <c r="H551" s="350"/>
      <c r="I551" s="393"/>
      <c r="J551" s="394"/>
      <c r="K551" s="395"/>
      <c r="L551" s="396"/>
    </row>
    <row r="552" spans="8:12">
      <c r="H552" s="350"/>
      <c r="I552" s="393"/>
      <c r="J552" s="394"/>
      <c r="K552" s="395"/>
      <c r="L552" s="396"/>
    </row>
    <row r="553" spans="8:12">
      <c r="H553" s="350"/>
      <c r="I553" s="393"/>
      <c r="J553" s="394"/>
      <c r="K553" s="395"/>
      <c r="L553" s="396"/>
    </row>
    <row r="554" spans="8:12">
      <c r="H554" s="350"/>
      <c r="I554" s="393"/>
      <c r="J554" s="394"/>
      <c r="K554" s="395"/>
      <c r="L554" s="396"/>
    </row>
    <row r="555" spans="8:12">
      <c r="H555" s="350"/>
      <c r="I555" s="393"/>
      <c r="J555" s="394"/>
      <c r="K555" s="395"/>
      <c r="L555" s="396"/>
    </row>
    <row r="556" spans="8:12">
      <c r="H556" s="350"/>
      <c r="I556" s="393"/>
      <c r="J556" s="394"/>
      <c r="K556" s="395"/>
      <c r="L556" s="396"/>
    </row>
    <row r="557" spans="8:12">
      <c r="H557" s="350"/>
      <c r="I557" s="393"/>
      <c r="J557" s="394"/>
      <c r="K557" s="395"/>
      <c r="L557" s="396"/>
    </row>
    <row r="558" spans="8:12">
      <c r="H558" s="350"/>
      <c r="I558" s="393"/>
      <c r="J558" s="394"/>
      <c r="K558" s="395"/>
      <c r="L558" s="396"/>
    </row>
    <row r="559" spans="8:12">
      <c r="H559" s="350"/>
      <c r="I559" s="393"/>
      <c r="J559" s="394"/>
      <c r="K559" s="395"/>
      <c r="L559" s="396"/>
    </row>
    <row r="560" spans="8:12">
      <c r="H560" s="350"/>
      <c r="I560" s="393"/>
      <c r="J560" s="394"/>
      <c r="K560" s="395"/>
      <c r="L560" s="396"/>
    </row>
    <row r="561" spans="8:12">
      <c r="H561" s="350"/>
      <c r="I561" s="393"/>
      <c r="J561" s="394"/>
      <c r="K561" s="395"/>
      <c r="L561" s="396"/>
    </row>
    <row r="562" spans="8:12">
      <c r="H562" s="350"/>
      <c r="I562" s="393"/>
      <c r="J562" s="394"/>
      <c r="K562" s="395"/>
      <c r="L562" s="396"/>
    </row>
    <row r="563" spans="8:12">
      <c r="H563" s="350"/>
      <c r="I563" s="393"/>
      <c r="J563" s="394"/>
      <c r="K563" s="395"/>
      <c r="L563" s="396"/>
    </row>
    <row r="564" spans="8:12">
      <c r="H564" s="350"/>
      <c r="I564" s="393"/>
      <c r="J564" s="394"/>
      <c r="K564" s="395"/>
      <c r="L564" s="396"/>
    </row>
    <row r="565" spans="8:12">
      <c r="H565" s="350"/>
      <c r="I565" s="393"/>
      <c r="J565" s="394"/>
      <c r="K565" s="395"/>
      <c r="L565" s="396"/>
    </row>
    <row r="566" spans="8:12">
      <c r="H566" s="350"/>
      <c r="I566" s="393"/>
      <c r="J566" s="394"/>
      <c r="K566" s="395"/>
      <c r="L566" s="396"/>
    </row>
    <row r="567" spans="8:12">
      <c r="H567" s="350"/>
      <c r="I567" s="393"/>
      <c r="J567" s="394"/>
      <c r="K567" s="395"/>
      <c r="L567" s="396"/>
    </row>
    <row r="568" spans="8:12">
      <c r="H568" s="350"/>
      <c r="I568" s="393"/>
      <c r="J568" s="394"/>
      <c r="K568" s="395"/>
      <c r="L568" s="396"/>
    </row>
    <row r="569" spans="8:12">
      <c r="H569" s="350"/>
      <c r="I569" s="393"/>
      <c r="J569" s="394"/>
      <c r="K569" s="395"/>
      <c r="L569" s="396"/>
    </row>
    <row r="570" spans="8:12">
      <c r="H570" s="350"/>
      <c r="I570" s="393"/>
      <c r="J570" s="394"/>
      <c r="K570" s="395"/>
      <c r="L570" s="396"/>
    </row>
    <row r="571" spans="8:12">
      <c r="H571" s="350"/>
      <c r="I571" s="393"/>
      <c r="J571" s="394"/>
      <c r="K571" s="395"/>
      <c r="L571" s="396"/>
    </row>
    <row r="572" spans="8:12">
      <c r="H572" s="350"/>
      <c r="I572" s="393"/>
      <c r="J572" s="394"/>
      <c r="K572" s="395"/>
      <c r="L572" s="396"/>
    </row>
    <row r="573" spans="8:12">
      <c r="H573" s="350"/>
      <c r="I573" s="393"/>
      <c r="J573" s="394"/>
      <c r="K573" s="395"/>
      <c r="L573" s="396"/>
    </row>
    <row r="574" spans="8:12">
      <c r="H574" s="350"/>
      <c r="I574" s="393"/>
      <c r="J574" s="394"/>
      <c r="K574" s="395"/>
      <c r="L574" s="396"/>
    </row>
    <row r="575" spans="8:12">
      <c r="H575" s="350"/>
      <c r="I575" s="393"/>
      <c r="J575" s="394"/>
      <c r="K575" s="395"/>
      <c r="L575" s="396"/>
    </row>
    <row r="576" spans="8:12">
      <c r="H576" s="350"/>
      <c r="I576" s="393"/>
      <c r="J576" s="394"/>
      <c r="K576" s="395"/>
      <c r="L576" s="396"/>
    </row>
    <row r="577" spans="8:12">
      <c r="H577" s="350"/>
      <c r="I577" s="393"/>
      <c r="J577" s="394"/>
      <c r="K577" s="395"/>
      <c r="L577" s="396"/>
    </row>
    <row r="578" spans="8:12">
      <c r="H578" s="350"/>
      <c r="I578" s="393"/>
      <c r="J578" s="394"/>
      <c r="K578" s="395"/>
      <c r="L578" s="396"/>
    </row>
    <row r="579" spans="8:12">
      <c r="H579" s="350"/>
      <c r="I579" s="393"/>
      <c r="J579" s="394"/>
      <c r="K579" s="395"/>
      <c r="L579" s="396"/>
    </row>
    <row r="580" spans="8:12">
      <c r="H580" s="350"/>
      <c r="I580" s="393"/>
      <c r="J580" s="394"/>
      <c r="K580" s="395"/>
      <c r="L580" s="396"/>
    </row>
    <row r="581" spans="8:12">
      <c r="H581" s="350"/>
      <c r="I581" s="393"/>
      <c r="J581" s="394"/>
      <c r="K581" s="395"/>
      <c r="L581" s="396"/>
    </row>
    <row r="582" spans="8:12">
      <c r="H582" s="350"/>
      <c r="I582" s="393"/>
      <c r="J582" s="394"/>
      <c r="K582" s="395"/>
      <c r="L582" s="396"/>
    </row>
    <row r="583" spans="8:12">
      <c r="H583" s="350"/>
      <c r="I583" s="393"/>
      <c r="J583" s="394"/>
      <c r="K583" s="395"/>
      <c r="L583" s="396"/>
    </row>
    <row r="584" spans="8:12">
      <c r="H584" s="350"/>
      <c r="I584" s="393"/>
      <c r="J584" s="394"/>
      <c r="K584" s="395"/>
      <c r="L584" s="396"/>
    </row>
    <row r="585" spans="8:12">
      <c r="H585" s="350"/>
      <c r="I585" s="393"/>
      <c r="J585" s="394"/>
      <c r="K585" s="395"/>
      <c r="L585" s="396"/>
    </row>
    <row r="586" spans="8:12">
      <c r="H586" s="350"/>
      <c r="I586" s="393"/>
      <c r="J586" s="394"/>
      <c r="K586" s="395"/>
      <c r="L586" s="396"/>
    </row>
    <row r="587" spans="8:12">
      <c r="H587" s="350"/>
      <c r="I587" s="393"/>
      <c r="J587" s="394"/>
      <c r="K587" s="395"/>
      <c r="L587" s="396"/>
    </row>
    <row r="588" spans="8:12">
      <c r="H588" s="350"/>
      <c r="I588" s="393"/>
      <c r="J588" s="394"/>
      <c r="K588" s="395"/>
      <c r="L588" s="396"/>
    </row>
    <row r="589" spans="8:12">
      <c r="H589" s="350"/>
      <c r="I589" s="393"/>
      <c r="J589" s="394"/>
      <c r="K589" s="395"/>
      <c r="L589" s="396"/>
    </row>
    <row r="590" spans="8:12">
      <c r="H590" s="350"/>
      <c r="I590" s="393"/>
      <c r="J590" s="394"/>
      <c r="K590" s="395"/>
      <c r="L590" s="396"/>
    </row>
    <row r="591" spans="8:12">
      <c r="H591" s="350"/>
      <c r="I591" s="393"/>
      <c r="J591" s="394"/>
      <c r="K591" s="395"/>
      <c r="L591" s="396"/>
    </row>
    <row r="592" spans="8:12">
      <c r="H592" s="350"/>
      <c r="I592" s="393"/>
      <c r="J592" s="394"/>
      <c r="K592" s="395"/>
      <c r="L592" s="396"/>
    </row>
    <row r="593" spans="8:12">
      <c r="H593" s="350"/>
      <c r="I593" s="393"/>
      <c r="J593" s="394"/>
      <c r="K593" s="395"/>
      <c r="L593" s="396"/>
    </row>
    <row r="594" spans="8:12">
      <c r="H594" s="350"/>
      <c r="I594" s="393"/>
      <c r="J594" s="394"/>
      <c r="K594" s="395"/>
      <c r="L594" s="396"/>
    </row>
    <row r="595" spans="8:12">
      <c r="H595" s="350"/>
      <c r="I595" s="393"/>
      <c r="J595" s="394"/>
      <c r="K595" s="395"/>
      <c r="L595" s="396"/>
    </row>
    <row r="596" spans="8:12">
      <c r="H596" s="350"/>
      <c r="I596" s="393"/>
      <c r="J596" s="394"/>
      <c r="K596" s="395"/>
      <c r="L596" s="396"/>
    </row>
    <row r="597" spans="8:12">
      <c r="H597" s="350"/>
      <c r="I597" s="393"/>
      <c r="J597" s="394"/>
      <c r="K597" s="395"/>
      <c r="L597" s="396"/>
    </row>
    <row r="598" spans="8:12">
      <c r="H598" s="350"/>
      <c r="I598" s="393"/>
      <c r="J598" s="394"/>
      <c r="K598" s="395"/>
      <c r="L598" s="396"/>
    </row>
    <row r="599" spans="8:12">
      <c r="H599" s="350"/>
      <c r="I599" s="393"/>
      <c r="J599" s="394"/>
      <c r="K599" s="395"/>
      <c r="L599" s="396"/>
    </row>
    <row r="600" spans="8:12">
      <c r="H600" s="350"/>
      <c r="I600" s="393"/>
      <c r="J600" s="394"/>
      <c r="K600" s="395"/>
      <c r="L600" s="396"/>
    </row>
    <row r="601" spans="8:12">
      <c r="H601" s="350"/>
      <c r="I601" s="393"/>
      <c r="J601" s="394"/>
      <c r="K601" s="395"/>
      <c r="L601" s="396"/>
    </row>
    <row r="602" spans="8:12">
      <c r="H602" s="350"/>
      <c r="I602" s="393"/>
      <c r="J602" s="394"/>
      <c r="K602" s="395"/>
      <c r="L602" s="396"/>
    </row>
    <row r="603" spans="8:12">
      <c r="H603" s="350"/>
      <c r="I603" s="393"/>
      <c r="J603" s="394"/>
      <c r="K603" s="395"/>
      <c r="L603" s="396"/>
    </row>
    <row r="604" spans="8:12">
      <c r="H604" s="350"/>
      <c r="I604" s="393"/>
      <c r="J604" s="394"/>
      <c r="K604" s="395"/>
      <c r="L604" s="396"/>
    </row>
    <row r="605" spans="8:12">
      <c r="H605" s="350"/>
      <c r="I605" s="393"/>
      <c r="J605" s="394"/>
      <c r="K605" s="395"/>
      <c r="L605" s="396"/>
    </row>
    <row r="606" spans="8:12">
      <c r="H606" s="350"/>
      <c r="I606" s="393"/>
      <c r="J606" s="394"/>
      <c r="K606" s="395"/>
      <c r="L606" s="396"/>
    </row>
    <row r="607" spans="8:12">
      <c r="H607" s="350"/>
      <c r="I607" s="393"/>
      <c r="J607" s="394"/>
      <c r="K607" s="395"/>
      <c r="L607" s="396"/>
    </row>
    <row r="608" spans="8:12">
      <c r="H608" s="350"/>
      <c r="I608" s="393"/>
      <c r="J608" s="394"/>
      <c r="K608" s="395"/>
      <c r="L608" s="396"/>
    </row>
    <row r="609" spans="8:12">
      <c r="H609" s="350"/>
      <c r="I609" s="393"/>
      <c r="J609" s="394"/>
      <c r="K609" s="395"/>
      <c r="L609" s="396"/>
    </row>
    <row r="610" spans="8:12">
      <c r="H610" s="350"/>
      <c r="I610" s="393"/>
      <c r="J610" s="394"/>
      <c r="K610" s="395"/>
      <c r="L610" s="396"/>
    </row>
    <row r="611" spans="8:12">
      <c r="H611" s="350"/>
      <c r="I611" s="393"/>
      <c r="J611" s="394"/>
      <c r="K611" s="395"/>
      <c r="L611" s="396"/>
    </row>
    <row r="612" spans="8:12">
      <c r="H612" s="350"/>
      <c r="I612" s="393"/>
      <c r="J612" s="394"/>
      <c r="K612" s="395"/>
      <c r="L612" s="396"/>
    </row>
    <row r="613" spans="8:12">
      <c r="H613" s="350"/>
      <c r="I613" s="393"/>
      <c r="J613" s="394"/>
      <c r="K613" s="395"/>
      <c r="L613" s="396"/>
    </row>
    <row r="614" spans="8:12">
      <c r="H614" s="350"/>
      <c r="I614" s="393"/>
      <c r="J614" s="394"/>
      <c r="K614" s="395"/>
      <c r="L614" s="396"/>
    </row>
    <row r="615" spans="8:12">
      <c r="H615" s="350"/>
      <c r="I615" s="393"/>
      <c r="J615" s="394"/>
      <c r="K615" s="395"/>
      <c r="L615" s="396"/>
    </row>
    <row r="616" spans="8:12">
      <c r="H616" s="350"/>
      <c r="I616" s="393"/>
      <c r="J616" s="394"/>
      <c r="K616" s="395"/>
      <c r="L616" s="396"/>
    </row>
    <row r="617" spans="8:12">
      <c r="H617" s="350"/>
      <c r="I617" s="393"/>
      <c r="J617" s="394"/>
      <c r="K617" s="395"/>
      <c r="L617" s="396"/>
    </row>
    <row r="618" spans="8:12">
      <c r="H618" s="350"/>
      <c r="I618" s="393"/>
      <c r="J618" s="394"/>
      <c r="K618" s="395"/>
      <c r="L618" s="396"/>
    </row>
    <row r="619" spans="8:12">
      <c r="H619" s="350"/>
      <c r="I619" s="393"/>
      <c r="J619" s="394"/>
      <c r="K619" s="395"/>
      <c r="L619" s="396"/>
    </row>
    <row r="620" spans="8:12">
      <c r="H620" s="350"/>
      <c r="I620" s="393"/>
      <c r="J620" s="394"/>
      <c r="K620" s="395"/>
      <c r="L620" s="396"/>
    </row>
    <row r="621" spans="8:12">
      <c r="H621" s="350"/>
      <c r="I621" s="393"/>
      <c r="J621" s="394"/>
      <c r="K621" s="395"/>
      <c r="L621" s="396"/>
    </row>
    <row r="622" spans="8:12">
      <c r="H622" s="350"/>
      <c r="I622" s="393"/>
      <c r="J622" s="394"/>
      <c r="K622" s="395"/>
      <c r="L622" s="396"/>
    </row>
    <row r="623" spans="8:12">
      <c r="H623" s="350"/>
      <c r="I623" s="393"/>
      <c r="J623" s="394"/>
      <c r="K623" s="395"/>
      <c r="L623" s="396"/>
    </row>
    <row r="624" spans="8:12">
      <c r="H624" s="350"/>
      <c r="I624" s="393"/>
      <c r="J624" s="394"/>
      <c r="K624" s="395"/>
      <c r="L624" s="396"/>
    </row>
    <row r="625" spans="8:12">
      <c r="H625" s="350"/>
      <c r="I625" s="393"/>
      <c r="J625" s="394"/>
      <c r="K625" s="395"/>
      <c r="L625" s="396"/>
    </row>
    <row r="626" spans="8:12">
      <c r="H626" s="350"/>
      <c r="I626" s="393"/>
      <c r="J626" s="394"/>
      <c r="K626" s="395"/>
      <c r="L626" s="396"/>
    </row>
    <row r="627" spans="8:12">
      <c r="H627" s="350"/>
      <c r="I627" s="393"/>
      <c r="J627" s="394"/>
      <c r="K627" s="395"/>
      <c r="L627" s="396"/>
    </row>
    <row r="628" spans="8:12">
      <c r="H628" s="350"/>
      <c r="I628" s="393"/>
      <c r="J628" s="394"/>
      <c r="K628" s="395"/>
      <c r="L628" s="396"/>
    </row>
    <row r="629" spans="8:12">
      <c r="H629" s="350"/>
      <c r="I629" s="393"/>
      <c r="J629" s="394"/>
      <c r="K629" s="395"/>
      <c r="L629" s="396"/>
    </row>
    <row r="630" spans="8:12">
      <c r="H630" s="350"/>
      <c r="I630" s="393"/>
      <c r="J630" s="394"/>
      <c r="K630" s="395"/>
      <c r="L630" s="396"/>
    </row>
    <row r="631" spans="8:12">
      <c r="H631" s="350"/>
      <c r="I631" s="393"/>
      <c r="J631" s="394"/>
      <c r="K631" s="395"/>
      <c r="L631" s="396"/>
    </row>
    <row r="632" spans="8:12">
      <c r="H632" s="350"/>
      <c r="I632" s="393"/>
      <c r="J632" s="394"/>
      <c r="K632" s="395"/>
      <c r="L632" s="396"/>
    </row>
    <row r="633" spans="8:12">
      <c r="H633" s="350"/>
      <c r="I633" s="393"/>
      <c r="J633" s="394"/>
      <c r="K633" s="395"/>
      <c r="L633" s="396"/>
    </row>
    <row r="634" spans="8:12">
      <c r="H634" s="350"/>
      <c r="I634" s="393"/>
      <c r="J634" s="394"/>
      <c r="K634" s="395"/>
      <c r="L634" s="396"/>
    </row>
    <row r="635" spans="8:12">
      <c r="H635" s="350"/>
      <c r="I635" s="393"/>
      <c r="J635" s="394"/>
      <c r="K635" s="395"/>
      <c r="L635" s="396"/>
    </row>
    <row r="636" spans="8:12">
      <c r="H636" s="350"/>
      <c r="I636" s="393"/>
      <c r="J636" s="394"/>
      <c r="K636" s="395"/>
      <c r="L636" s="396"/>
    </row>
    <row r="637" spans="8:12">
      <c r="H637" s="350"/>
      <c r="I637" s="393"/>
      <c r="J637" s="394"/>
      <c r="K637" s="395"/>
      <c r="L637" s="396"/>
    </row>
    <row r="638" spans="8:12">
      <c r="H638" s="350"/>
      <c r="I638" s="393"/>
      <c r="J638" s="394"/>
      <c r="K638" s="395"/>
      <c r="L638" s="396"/>
    </row>
    <row r="639" spans="8:12">
      <c r="H639" s="350"/>
      <c r="I639" s="393"/>
      <c r="J639" s="394"/>
      <c r="K639" s="395"/>
      <c r="L639" s="396"/>
    </row>
    <row r="640" spans="8:12">
      <c r="H640" s="350"/>
      <c r="I640" s="393"/>
      <c r="J640" s="394"/>
      <c r="K640" s="395"/>
      <c r="L640" s="396"/>
    </row>
    <row r="641" spans="8:12">
      <c r="H641" s="350"/>
      <c r="I641" s="393"/>
      <c r="J641" s="394"/>
      <c r="K641" s="395"/>
      <c r="L641" s="396"/>
    </row>
    <row r="642" spans="8:12">
      <c r="H642" s="350"/>
      <c r="I642" s="393"/>
      <c r="J642" s="394"/>
      <c r="K642" s="395"/>
      <c r="L642" s="396"/>
    </row>
    <row r="643" spans="8:12">
      <c r="H643" s="350"/>
      <c r="I643" s="393"/>
      <c r="J643" s="394"/>
      <c r="K643" s="395"/>
      <c r="L643" s="396"/>
    </row>
    <row r="644" spans="8:12">
      <c r="H644" s="350"/>
      <c r="I644" s="393"/>
      <c r="J644" s="394"/>
      <c r="K644" s="395"/>
      <c r="L644" s="396"/>
    </row>
    <row r="645" spans="8:12">
      <c r="H645" s="350"/>
      <c r="I645" s="393"/>
      <c r="J645" s="394"/>
      <c r="K645" s="395"/>
      <c r="L645" s="396"/>
    </row>
    <row r="646" spans="8:12">
      <c r="H646" s="350"/>
      <c r="I646" s="393"/>
      <c r="J646" s="394"/>
      <c r="K646" s="395"/>
      <c r="L646" s="396"/>
    </row>
    <row r="647" spans="8:12">
      <c r="H647" s="350"/>
      <c r="I647" s="393"/>
      <c r="J647" s="394"/>
      <c r="K647" s="395"/>
      <c r="L647" s="396"/>
    </row>
    <row r="648" spans="8:12">
      <c r="H648" s="350"/>
      <c r="I648" s="393"/>
      <c r="J648" s="394"/>
      <c r="K648" s="395"/>
      <c r="L648" s="396"/>
    </row>
    <row r="649" spans="8:12">
      <c r="H649" s="350"/>
      <c r="I649" s="393"/>
      <c r="J649" s="394"/>
      <c r="K649" s="395"/>
      <c r="L649" s="396"/>
    </row>
    <row r="650" spans="8:12">
      <c r="H650" s="350"/>
      <c r="I650" s="393"/>
      <c r="J650" s="394"/>
      <c r="K650" s="395"/>
      <c r="L650" s="396"/>
    </row>
    <row r="651" spans="8:12">
      <c r="H651" s="350"/>
      <c r="I651" s="393"/>
      <c r="J651" s="394"/>
      <c r="K651" s="395"/>
      <c r="L651" s="396"/>
    </row>
    <row r="652" spans="8:12">
      <c r="H652" s="350"/>
      <c r="I652" s="393"/>
      <c r="J652" s="394"/>
      <c r="K652" s="395"/>
      <c r="L652" s="396"/>
    </row>
    <row r="653" spans="8:12">
      <c r="H653" s="350"/>
      <c r="I653" s="393"/>
      <c r="J653" s="394"/>
      <c r="K653" s="395"/>
      <c r="L653" s="396"/>
    </row>
    <row r="654" spans="8:12">
      <c r="H654" s="350"/>
      <c r="I654" s="393"/>
      <c r="J654" s="394"/>
      <c r="K654" s="395"/>
      <c r="L654" s="396"/>
    </row>
    <row r="655" spans="8:12">
      <c r="H655" s="350"/>
      <c r="I655" s="393"/>
      <c r="J655" s="394"/>
      <c r="K655" s="395"/>
      <c r="L655" s="396"/>
    </row>
    <row r="656" spans="8:12">
      <c r="H656" s="350"/>
      <c r="I656" s="393"/>
      <c r="J656" s="394"/>
      <c r="K656" s="395"/>
      <c r="L656" s="396"/>
    </row>
    <row r="657" spans="8:12">
      <c r="H657" s="350"/>
      <c r="I657" s="393"/>
      <c r="J657" s="394"/>
      <c r="K657" s="395"/>
      <c r="L657" s="396"/>
    </row>
    <row r="658" spans="8:12">
      <c r="H658" s="350"/>
      <c r="I658" s="393"/>
      <c r="J658" s="394"/>
      <c r="K658" s="395"/>
      <c r="L658" s="396"/>
    </row>
    <row r="659" spans="8:12">
      <c r="H659" s="350"/>
      <c r="I659" s="393"/>
      <c r="J659" s="394"/>
      <c r="K659" s="395"/>
      <c r="L659" s="396"/>
    </row>
    <row r="660" spans="8:12">
      <c r="H660" s="350"/>
      <c r="I660" s="393"/>
      <c r="J660" s="394"/>
      <c r="K660" s="395"/>
      <c r="L660" s="396"/>
    </row>
    <row r="661" spans="8:12">
      <c r="H661" s="350"/>
      <c r="I661" s="393"/>
      <c r="J661" s="394"/>
      <c r="K661" s="395"/>
      <c r="L661" s="396"/>
    </row>
    <row r="662" spans="8:12">
      <c r="H662" s="350"/>
      <c r="I662" s="393"/>
      <c r="J662" s="394"/>
      <c r="K662" s="395"/>
      <c r="L662" s="396"/>
    </row>
    <row r="663" spans="8:12">
      <c r="H663" s="350"/>
      <c r="I663" s="393"/>
      <c r="J663" s="394"/>
      <c r="K663" s="395"/>
      <c r="L663" s="396"/>
    </row>
    <row r="664" spans="8:12">
      <c r="H664" s="350"/>
      <c r="I664" s="393"/>
      <c r="J664" s="394"/>
      <c r="K664" s="395"/>
      <c r="L664" s="396"/>
    </row>
    <row r="665" spans="8:12">
      <c r="H665" s="350"/>
      <c r="I665" s="393"/>
      <c r="J665" s="394"/>
      <c r="K665" s="395"/>
      <c r="L665" s="396"/>
    </row>
    <row r="666" spans="8:12">
      <c r="H666" s="350"/>
      <c r="I666" s="393"/>
      <c r="J666" s="394"/>
      <c r="K666" s="395"/>
      <c r="L666" s="396"/>
    </row>
    <row r="667" spans="8:12">
      <c r="H667" s="350"/>
      <c r="I667" s="393"/>
      <c r="J667" s="394"/>
      <c r="K667" s="395"/>
      <c r="L667" s="396"/>
    </row>
    <row r="668" spans="8:12">
      <c r="H668" s="350"/>
      <c r="I668" s="393"/>
      <c r="J668" s="394"/>
      <c r="K668" s="395"/>
      <c r="L668" s="396"/>
    </row>
    <row r="669" spans="8:12">
      <c r="H669" s="350"/>
      <c r="I669" s="393"/>
      <c r="J669" s="394"/>
      <c r="K669" s="395"/>
      <c r="L669" s="396"/>
    </row>
    <row r="670" spans="8:12">
      <c r="H670" s="350"/>
      <c r="I670" s="393"/>
      <c r="J670" s="394"/>
      <c r="K670" s="395"/>
      <c r="L670" s="396"/>
    </row>
    <row r="671" spans="8:12">
      <c r="H671" s="350"/>
      <c r="I671" s="393"/>
      <c r="J671" s="394"/>
      <c r="K671" s="395"/>
      <c r="L671" s="396"/>
    </row>
    <row r="672" spans="8:12">
      <c r="H672" s="350"/>
      <c r="I672" s="393"/>
      <c r="J672" s="394"/>
      <c r="K672" s="395"/>
      <c r="L672" s="396"/>
    </row>
    <row r="673" spans="8:12">
      <c r="H673" s="350"/>
      <c r="I673" s="393"/>
      <c r="J673" s="394"/>
      <c r="K673" s="395"/>
      <c r="L673" s="396"/>
    </row>
    <row r="674" spans="8:12">
      <c r="H674" s="350"/>
      <c r="I674" s="393"/>
      <c r="J674" s="394"/>
      <c r="K674" s="395"/>
      <c r="L674" s="396"/>
    </row>
    <row r="675" spans="8:12">
      <c r="H675" s="350"/>
      <c r="I675" s="393"/>
      <c r="J675" s="394"/>
      <c r="K675" s="395"/>
      <c r="L675" s="396"/>
    </row>
    <row r="676" spans="8:12">
      <c r="H676" s="350"/>
      <c r="I676" s="393"/>
      <c r="J676" s="394"/>
      <c r="K676" s="395"/>
      <c r="L676" s="396"/>
    </row>
    <row r="677" spans="8:12">
      <c r="H677" s="350"/>
      <c r="I677" s="393"/>
      <c r="J677" s="394"/>
      <c r="K677" s="395"/>
      <c r="L677" s="396"/>
    </row>
    <row r="678" spans="8:12">
      <c r="H678" s="350"/>
      <c r="I678" s="393"/>
      <c r="J678" s="394"/>
      <c r="K678" s="395"/>
      <c r="L678" s="396"/>
    </row>
    <row r="679" spans="8:12">
      <c r="H679" s="350"/>
      <c r="I679" s="393"/>
      <c r="J679" s="394"/>
      <c r="K679" s="395"/>
      <c r="L679" s="396"/>
    </row>
    <row r="680" spans="8:12">
      <c r="H680" s="350"/>
      <c r="I680" s="393"/>
      <c r="J680" s="394"/>
      <c r="K680" s="395"/>
      <c r="L680" s="396"/>
    </row>
    <row r="681" spans="8:12">
      <c r="H681" s="350"/>
      <c r="I681" s="393"/>
      <c r="J681" s="394"/>
      <c r="K681" s="395"/>
      <c r="L681" s="396"/>
    </row>
    <row r="682" spans="8:12">
      <c r="H682" s="350"/>
      <c r="I682" s="393"/>
      <c r="J682" s="394"/>
      <c r="K682" s="395"/>
      <c r="L682" s="396"/>
    </row>
    <row r="683" spans="8:12">
      <c r="H683" s="350"/>
      <c r="I683" s="393"/>
      <c r="J683" s="394"/>
      <c r="K683" s="395"/>
      <c r="L683" s="396"/>
    </row>
    <row r="684" spans="8:12">
      <c r="H684" s="350"/>
      <c r="I684" s="393"/>
      <c r="J684" s="394"/>
      <c r="K684" s="395"/>
      <c r="L684" s="396"/>
    </row>
    <row r="685" spans="8:12">
      <c r="H685" s="350"/>
      <c r="I685" s="393"/>
      <c r="J685" s="394"/>
      <c r="K685" s="395"/>
      <c r="L685" s="396"/>
    </row>
    <row r="686" spans="8:12">
      <c r="H686" s="350"/>
      <c r="I686" s="393"/>
      <c r="J686" s="394"/>
      <c r="K686" s="395"/>
      <c r="L686" s="396"/>
    </row>
    <row r="687" spans="8:12">
      <c r="H687" s="350"/>
      <c r="I687" s="393"/>
      <c r="J687" s="394"/>
      <c r="K687" s="395"/>
      <c r="L687" s="396"/>
    </row>
    <row r="688" spans="8:12">
      <c r="H688" s="350"/>
      <c r="I688" s="393"/>
      <c r="J688" s="394"/>
      <c r="K688" s="395"/>
      <c r="L688" s="396"/>
    </row>
    <row r="689" spans="8:12">
      <c r="H689" s="350"/>
      <c r="I689" s="393"/>
      <c r="J689" s="394"/>
      <c r="K689" s="395"/>
      <c r="L689" s="396"/>
    </row>
    <row r="690" spans="8:12">
      <c r="H690" s="350"/>
      <c r="I690" s="393"/>
      <c r="J690" s="394"/>
      <c r="K690" s="395"/>
      <c r="L690" s="396"/>
    </row>
    <row r="691" spans="8:12">
      <c r="H691" s="350"/>
      <c r="I691" s="393"/>
      <c r="J691" s="394"/>
      <c r="K691" s="395"/>
      <c r="L691" s="396"/>
    </row>
    <row r="692" spans="8:12">
      <c r="H692" s="350"/>
      <c r="I692" s="393"/>
      <c r="J692" s="394"/>
      <c r="K692" s="395"/>
      <c r="L692" s="396"/>
    </row>
    <row r="693" spans="8:12">
      <c r="H693" s="350"/>
      <c r="I693" s="393"/>
      <c r="J693" s="394"/>
      <c r="K693" s="395"/>
      <c r="L693" s="396"/>
    </row>
    <row r="694" spans="8:12">
      <c r="H694" s="350"/>
      <c r="I694" s="393"/>
      <c r="J694" s="394"/>
      <c r="K694" s="395"/>
      <c r="L694" s="396"/>
    </row>
    <row r="695" spans="8:12">
      <c r="H695" s="350"/>
      <c r="I695" s="393"/>
      <c r="J695" s="394"/>
      <c r="K695" s="395"/>
      <c r="L695" s="396"/>
    </row>
    <row r="696" spans="8:12">
      <c r="H696" s="350"/>
      <c r="I696" s="393"/>
      <c r="J696" s="394"/>
      <c r="K696" s="395"/>
      <c r="L696" s="396"/>
    </row>
    <row r="697" spans="8:12">
      <c r="H697" s="350"/>
      <c r="I697" s="393"/>
      <c r="J697" s="394"/>
      <c r="K697" s="395"/>
      <c r="L697" s="396"/>
    </row>
    <row r="698" spans="8:12">
      <c r="H698" s="350"/>
      <c r="I698" s="393"/>
      <c r="J698" s="394"/>
      <c r="K698" s="395"/>
      <c r="L698" s="396"/>
    </row>
    <row r="699" spans="8:12">
      <c r="H699" s="350"/>
      <c r="I699" s="393"/>
      <c r="J699" s="394"/>
      <c r="K699" s="395"/>
      <c r="L699" s="396"/>
    </row>
    <row r="700" spans="8:12">
      <c r="H700" s="350"/>
      <c r="I700" s="393"/>
      <c r="J700" s="394"/>
      <c r="K700" s="395"/>
      <c r="L700" s="396"/>
    </row>
    <row r="701" spans="8:12">
      <c r="H701" s="350"/>
      <c r="I701" s="393"/>
      <c r="J701" s="394"/>
      <c r="K701" s="395"/>
      <c r="L701" s="396"/>
    </row>
    <row r="702" spans="8:12">
      <c r="H702" s="350"/>
      <c r="I702" s="393"/>
      <c r="J702" s="394"/>
      <c r="K702" s="395"/>
      <c r="L702" s="396"/>
    </row>
    <row r="703" spans="8:12">
      <c r="H703" s="350"/>
      <c r="I703" s="393"/>
      <c r="J703" s="394"/>
      <c r="K703" s="395"/>
      <c r="L703" s="396"/>
    </row>
    <row r="704" spans="8:12">
      <c r="H704" s="350"/>
      <c r="I704" s="393"/>
      <c r="J704" s="394"/>
      <c r="K704" s="395"/>
      <c r="L704" s="396"/>
    </row>
    <row r="705" spans="8:12">
      <c r="H705" s="350"/>
      <c r="I705" s="393"/>
      <c r="J705" s="394"/>
      <c r="K705" s="395"/>
      <c r="L705" s="396"/>
    </row>
    <row r="706" spans="8:12">
      <c r="H706" s="350"/>
      <c r="I706" s="393"/>
      <c r="J706" s="394"/>
      <c r="K706" s="395"/>
      <c r="L706" s="396"/>
    </row>
    <row r="707" spans="8:12">
      <c r="H707" s="350"/>
      <c r="I707" s="393"/>
      <c r="J707" s="394"/>
      <c r="K707" s="395"/>
      <c r="L707" s="396"/>
    </row>
    <row r="708" spans="8:12">
      <c r="H708" s="350"/>
      <c r="I708" s="393"/>
      <c r="J708" s="394"/>
      <c r="K708" s="395"/>
      <c r="L708" s="396"/>
    </row>
    <row r="709" spans="8:12">
      <c r="H709" s="350"/>
      <c r="I709" s="393"/>
      <c r="J709" s="394"/>
      <c r="K709" s="395"/>
      <c r="L709" s="396"/>
    </row>
    <row r="710" spans="8:12">
      <c r="H710" s="350"/>
      <c r="I710" s="393"/>
      <c r="J710" s="394"/>
      <c r="K710" s="395"/>
      <c r="L710" s="396"/>
    </row>
    <row r="711" spans="8:12">
      <c r="H711" s="350"/>
      <c r="I711" s="393"/>
      <c r="J711" s="394"/>
      <c r="K711" s="395"/>
      <c r="L711" s="396"/>
    </row>
    <row r="712" spans="8:12">
      <c r="H712" s="350"/>
      <c r="I712" s="393"/>
      <c r="J712" s="394"/>
      <c r="K712" s="395"/>
      <c r="L712" s="396"/>
    </row>
    <row r="713" spans="8:12">
      <c r="H713" s="350"/>
      <c r="I713" s="393"/>
      <c r="J713" s="394"/>
      <c r="K713" s="395"/>
      <c r="L713" s="396"/>
    </row>
    <row r="714" spans="8:12">
      <c r="H714" s="350"/>
      <c r="I714" s="393"/>
      <c r="J714" s="394"/>
      <c r="K714" s="395"/>
      <c r="L714" s="396"/>
    </row>
    <row r="715" spans="8:12">
      <c r="H715" s="350"/>
      <c r="I715" s="393"/>
      <c r="J715" s="394"/>
      <c r="K715" s="395"/>
      <c r="L715" s="396"/>
    </row>
    <row r="716" spans="8:12">
      <c r="H716" s="350"/>
      <c r="I716" s="393"/>
      <c r="J716" s="394"/>
      <c r="K716" s="395"/>
      <c r="L716" s="396"/>
    </row>
    <row r="717" spans="8:12">
      <c r="H717" s="350"/>
      <c r="I717" s="393"/>
      <c r="J717" s="394"/>
      <c r="K717" s="395"/>
      <c r="L717" s="396"/>
    </row>
    <row r="718" spans="8:12">
      <c r="H718" s="350"/>
      <c r="I718" s="393"/>
      <c r="J718" s="394"/>
      <c r="K718" s="395"/>
      <c r="L718" s="396"/>
    </row>
    <row r="719" spans="8:12">
      <c r="H719" s="350"/>
      <c r="I719" s="393"/>
      <c r="J719" s="394"/>
      <c r="K719" s="395"/>
      <c r="L719" s="396"/>
    </row>
    <row r="720" spans="8:12">
      <c r="H720" s="350"/>
      <c r="I720" s="393"/>
      <c r="J720" s="394"/>
      <c r="K720" s="395"/>
      <c r="L720" s="396"/>
    </row>
    <row r="721" spans="8:12">
      <c r="H721" s="350"/>
      <c r="I721" s="393"/>
      <c r="J721" s="394"/>
      <c r="K721" s="395"/>
      <c r="L721" s="396"/>
    </row>
    <row r="722" spans="8:12">
      <c r="H722" s="350"/>
      <c r="I722" s="393"/>
      <c r="J722" s="394"/>
      <c r="K722" s="395"/>
      <c r="L722" s="396"/>
    </row>
    <row r="723" spans="8:12">
      <c r="H723" s="350"/>
      <c r="I723" s="393"/>
      <c r="J723" s="394"/>
      <c r="K723" s="395"/>
      <c r="L723" s="396"/>
    </row>
    <row r="724" spans="8:12">
      <c r="H724" s="350"/>
      <c r="I724" s="393"/>
      <c r="J724" s="394"/>
      <c r="K724" s="395"/>
      <c r="L724" s="396"/>
    </row>
    <row r="725" spans="8:12">
      <c r="H725" s="350"/>
      <c r="I725" s="393"/>
      <c r="J725" s="394"/>
      <c r="K725" s="395"/>
      <c r="L725" s="396"/>
    </row>
    <row r="726" spans="8:12">
      <c r="H726" s="350"/>
      <c r="I726" s="393"/>
      <c r="J726" s="394"/>
      <c r="K726" s="395"/>
      <c r="L726" s="396"/>
    </row>
    <row r="727" spans="8:12">
      <c r="H727" s="350"/>
      <c r="I727" s="393"/>
      <c r="J727" s="394"/>
      <c r="K727" s="395"/>
      <c r="L727" s="396"/>
    </row>
    <row r="728" spans="8:12">
      <c r="H728" s="350"/>
      <c r="I728" s="393"/>
      <c r="J728" s="394"/>
      <c r="K728" s="395"/>
      <c r="L728" s="396"/>
    </row>
    <row r="729" spans="8:12">
      <c r="H729" s="350"/>
      <c r="I729" s="393"/>
      <c r="J729" s="394"/>
      <c r="K729" s="395"/>
      <c r="L729" s="396"/>
    </row>
    <row r="730" spans="8:12">
      <c r="H730" s="350"/>
      <c r="I730" s="393"/>
      <c r="J730" s="394"/>
      <c r="K730" s="395"/>
      <c r="L730" s="396"/>
    </row>
    <row r="731" spans="8:12">
      <c r="H731" s="350"/>
      <c r="I731" s="393"/>
      <c r="J731" s="394"/>
      <c r="K731" s="395"/>
      <c r="L731" s="396"/>
    </row>
    <row r="732" spans="8:12">
      <c r="H732" s="350"/>
      <c r="I732" s="393"/>
      <c r="J732" s="394"/>
      <c r="K732" s="395"/>
      <c r="L732" s="396"/>
    </row>
    <row r="733" spans="8:12">
      <c r="H733" s="350"/>
      <c r="I733" s="393"/>
      <c r="J733" s="394"/>
      <c r="K733" s="395"/>
      <c r="L733" s="396"/>
    </row>
    <row r="734" spans="8:12">
      <c r="H734" s="350"/>
      <c r="I734" s="393"/>
      <c r="J734" s="394"/>
      <c r="K734" s="395"/>
      <c r="L734" s="396"/>
    </row>
    <row r="735" spans="8:12">
      <c r="H735" s="350"/>
      <c r="I735" s="393"/>
      <c r="J735" s="394"/>
      <c r="K735" s="395"/>
      <c r="L735" s="396"/>
    </row>
    <row r="736" spans="8:12">
      <c r="H736" s="350"/>
      <c r="I736" s="393"/>
      <c r="J736" s="394"/>
      <c r="K736" s="395"/>
      <c r="L736" s="396"/>
    </row>
    <row r="737" spans="8:12">
      <c r="H737" s="350"/>
      <c r="I737" s="393"/>
      <c r="J737" s="394"/>
      <c r="K737" s="395"/>
      <c r="L737" s="396"/>
    </row>
    <row r="738" spans="8:12">
      <c r="H738" s="350"/>
      <c r="I738" s="393"/>
      <c r="J738" s="394"/>
      <c r="K738" s="395"/>
      <c r="L738" s="396"/>
    </row>
    <row r="739" spans="8:12">
      <c r="H739" s="350"/>
      <c r="I739" s="393"/>
      <c r="J739" s="394"/>
      <c r="K739" s="395"/>
      <c r="L739" s="396"/>
    </row>
    <row r="740" spans="8:12">
      <c r="H740" s="350"/>
      <c r="I740" s="393"/>
      <c r="J740" s="394"/>
      <c r="K740" s="395"/>
      <c r="L740" s="396"/>
    </row>
    <row r="741" spans="8:12">
      <c r="H741" s="350"/>
      <c r="I741" s="393"/>
      <c r="J741" s="394"/>
      <c r="K741" s="395"/>
      <c r="L741" s="396"/>
    </row>
    <row r="742" spans="8:12">
      <c r="H742" s="350"/>
      <c r="I742" s="393"/>
      <c r="J742" s="394"/>
      <c r="K742" s="395"/>
      <c r="L742" s="396"/>
    </row>
    <row r="743" spans="8:12">
      <c r="H743" s="350"/>
      <c r="I743" s="393"/>
      <c r="J743" s="394"/>
      <c r="K743" s="395"/>
      <c r="L743" s="396"/>
    </row>
    <row r="744" spans="8:12">
      <c r="H744" s="350"/>
      <c r="I744" s="393"/>
      <c r="J744" s="394"/>
      <c r="K744" s="395"/>
      <c r="L744" s="396"/>
    </row>
    <row r="745" spans="8:12">
      <c r="H745" s="350"/>
      <c r="I745" s="393"/>
      <c r="J745" s="394"/>
      <c r="K745" s="395"/>
      <c r="L745" s="396"/>
    </row>
    <row r="746" spans="8:12">
      <c r="H746" s="350"/>
      <c r="I746" s="393"/>
      <c r="J746" s="394"/>
      <c r="K746" s="395"/>
      <c r="L746" s="396"/>
    </row>
    <row r="747" spans="8:12">
      <c r="H747" s="350"/>
      <c r="I747" s="393"/>
      <c r="J747" s="394"/>
      <c r="K747" s="395"/>
      <c r="L747" s="396"/>
    </row>
    <row r="748" spans="8:12">
      <c r="H748" s="350"/>
      <c r="I748" s="393"/>
      <c r="J748" s="394"/>
      <c r="K748" s="395"/>
      <c r="L748" s="396"/>
    </row>
    <row r="749" spans="8:12">
      <c r="H749" s="350"/>
      <c r="I749" s="393"/>
      <c r="J749" s="394"/>
      <c r="K749" s="395"/>
      <c r="L749" s="396"/>
    </row>
    <row r="750" spans="8:12">
      <c r="H750" s="350"/>
      <c r="I750" s="393"/>
      <c r="J750" s="394"/>
      <c r="K750" s="395"/>
      <c r="L750" s="396"/>
    </row>
    <row r="751" spans="8:12">
      <c r="H751" s="350"/>
      <c r="I751" s="393"/>
      <c r="J751" s="394"/>
      <c r="K751" s="395"/>
      <c r="L751" s="396"/>
    </row>
    <row r="752" spans="8:12">
      <c r="H752" s="350"/>
      <c r="I752" s="393"/>
      <c r="J752" s="394"/>
      <c r="K752" s="395"/>
      <c r="L752" s="396"/>
    </row>
    <row r="753" spans="8:12">
      <c r="H753" s="350"/>
      <c r="I753" s="393"/>
      <c r="J753" s="394"/>
      <c r="K753" s="395"/>
      <c r="L753" s="396"/>
    </row>
    <row r="754" spans="8:12">
      <c r="H754" s="350"/>
      <c r="I754" s="393"/>
      <c r="J754" s="394"/>
      <c r="K754" s="395"/>
      <c r="L754" s="396"/>
    </row>
    <row r="755" spans="8:12">
      <c r="H755" s="350"/>
      <c r="I755" s="393"/>
      <c r="J755" s="394"/>
      <c r="K755" s="395"/>
      <c r="L755" s="396"/>
    </row>
    <row r="756" spans="8:12">
      <c r="H756" s="350"/>
      <c r="I756" s="393"/>
      <c r="J756" s="394"/>
      <c r="K756" s="395"/>
      <c r="L756" s="396"/>
    </row>
    <row r="757" spans="8:12">
      <c r="H757" s="350"/>
      <c r="I757" s="393"/>
      <c r="J757" s="394"/>
      <c r="K757" s="395"/>
      <c r="L757" s="396"/>
    </row>
    <row r="758" spans="8:12">
      <c r="H758" s="350"/>
      <c r="I758" s="393"/>
      <c r="J758" s="394"/>
      <c r="K758" s="395"/>
      <c r="L758" s="396"/>
    </row>
    <row r="759" spans="8:12">
      <c r="H759" s="350"/>
      <c r="I759" s="393"/>
      <c r="J759" s="394"/>
      <c r="K759" s="395"/>
      <c r="L759" s="396"/>
    </row>
    <row r="760" spans="8:12">
      <c r="H760" s="350"/>
      <c r="I760" s="393"/>
      <c r="J760" s="394"/>
      <c r="K760" s="395"/>
      <c r="L760" s="396"/>
    </row>
    <row r="761" spans="8:12">
      <c r="H761" s="350"/>
      <c r="I761" s="393"/>
      <c r="J761" s="394"/>
      <c r="K761" s="395"/>
      <c r="L761" s="396"/>
    </row>
    <row r="762" spans="8:12">
      <c r="H762" s="350"/>
      <c r="I762" s="393"/>
      <c r="J762" s="394"/>
      <c r="K762" s="395"/>
      <c r="L762" s="396"/>
    </row>
    <row r="763" spans="8:12">
      <c r="H763" s="350"/>
      <c r="I763" s="393"/>
      <c r="J763" s="394"/>
      <c r="K763" s="395"/>
      <c r="L763" s="396"/>
    </row>
    <row r="764" spans="8:12">
      <c r="H764" s="350"/>
      <c r="I764" s="393"/>
      <c r="J764" s="394"/>
      <c r="K764" s="395"/>
      <c r="L764" s="396"/>
    </row>
    <row r="765" spans="8:12">
      <c r="H765" s="350"/>
      <c r="I765" s="393"/>
      <c r="J765" s="394"/>
      <c r="K765" s="395"/>
      <c r="L765" s="396"/>
    </row>
    <row r="766" spans="8:12">
      <c r="H766" s="350"/>
      <c r="I766" s="393"/>
      <c r="J766" s="394"/>
      <c r="K766" s="395"/>
      <c r="L766" s="396"/>
    </row>
    <row r="767" spans="8:12">
      <c r="H767" s="350"/>
      <c r="I767" s="393"/>
      <c r="J767" s="394"/>
      <c r="K767" s="395"/>
      <c r="L767" s="396"/>
    </row>
    <row r="768" spans="8:12">
      <c r="H768" s="350"/>
      <c r="I768" s="393"/>
      <c r="J768" s="394"/>
      <c r="K768" s="395"/>
      <c r="L768" s="396"/>
    </row>
    <row r="769" spans="8:12">
      <c r="H769" s="350"/>
      <c r="I769" s="393"/>
      <c r="J769" s="394"/>
      <c r="K769" s="395"/>
      <c r="L769" s="396"/>
    </row>
    <row r="770" spans="8:12">
      <c r="H770" s="350"/>
      <c r="I770" s="393"/>
      <c r="J770" s="394"/>
      <c r="K770" s="395"/>
      <c r="L770" s="396"/>
    </row>
    <row r="771" spans="8:12">
      <c r="H771" s="350"/>
      <c r="I771" s="393"/>
      <c r="J771" s="394"/>
      <c r="K771" s="395"/>
      <c r="L771" s="396"/>
    </row>
    <row r="772" spans="8:12">
      <c r="H772" s="350"/>
      <c r="I772" s="393"/>
      <c r="J772" s="394"/>
      <c r="K772" s="395"/>
      <c r="L772" s="396"/>
    </row>
    <row r="773" spans="8:12">
      <c r="H773" s="350"/>
      <c r="I773" s="393"/>
      <c r="J773" s="394"/>
      <c r="K773" s="395"/>
      <c r="L773" s="396"/>
    </row>
    <row r="774" spans="8:12">
      <c r="H774" s="350"/>
      <c r="I774" s="393"/>
      <c r="J774" s="394"/>
      <c r="K774" s="395"/>
      <c r="L774" s="396"/>
    </row>
    <row r="775" spans="8:12">
      <c r="H775" s="350"/>
      <c r="I775" s="393"/>
      <c r="J775" s="394"/>
      <c r="K775" s="395"/>
      <c r="L775" s="396"/>
    </row>
    <row r="776" spans="8:12">
      <c r="H776" s="350"/>
      <c r="I776" s="393"/>
      <c r="J776" s="394"/>
      <c r="K776" s="395"/>
      <c r="L776" s="396"/>
    </row>
    <row r="777" spans="8:12">
      <c r="H777" s="350"/>
      <c r="I777" s="393"/>
      <c r="J777" s="394"/>
      <c r="K777" s="395"/>
      <c r="L777" s="396"/>
    </row>
    <row r="778" spans="8:12">
      <c r="H778" s="350"/>
      <c r="I778" s="393"/>
      <c r="J778" s="394"/>
      <c r="K778" s="395"/>
      <c r="L778" s="396"/>
    </row>
    <row r="779" spans="8:12">
      <c r="H779" s="350"/>
      <c r="I779" s="393"/>
      <c r="J779" s="394"/>
      <c r="K779" s="395"/>
      <c r="L779" s="396"/>
    </row>
    <row r="780" spans="8:12">
      <c r="H780" s="350"/>
      <c r="I780" s="393"/>
      <c r="J780" s="394"/>
      <c r="K780" s="395"/>
      <c r="L780" s="396"/>
    </row>
    <row r="781" spans="8:12">
      <c r="H781" s="350"/>
      <c r="I781" s="393"/>
      <c r="J781" s="394"/>
      <c r="K781" s="395"/>
      <c r="L781" s="396"/>
    </row>
    <row r="782" spans="8:12">
      <c r="H782" s="350"/>
      <c r="I782" s="393"/>
      <c r="J782" s="394"/>
      <c r="K782" s="395"/>
      <c r="L782" s="396"/>
    </row>
    <row r="783" spans="8:12">
      <c r="H783" s="350"/>
      <c r="I783" s="393"/>
      <c r="J783" s="394"/>
      <c r="K783" s="395"/>
      <c r="L783" s="396"/>
    </row>
    <row r="784" spans="8:12">
      <c r="H784" s="350"/>
      <c r="I784" s="393"/>
      <c r="J784" s="394"/>
      <c r="K784" s="395"/>
      <c r="L784" s="396"/>
    </row>
    <row r="785" spans="8:12">
      <c r="H785" s="350"/>
      <c r="I785" s="393"/>
      <c r="J785" s="394"/>
      <c r="K785" s="395"/>
      <c r="L785" s="396"/>
    </row>
    <row r="786" spans="8:12">
      <c r="H786" s="350"/>
      <c r="I786" s="393"/>
      <c r="J786" s="394"/>
      <c r="K786" s="395"/>
      <c r="L786" s="396"/>
    </row>
    <row r="787" spans="8:12">
      <c r="H787" s="350"/>
      <c r="I787" s="393"/>
      <c r="J787" s="394"/>
      <c r="K787" s="395"/>
      <c r="L787" s="396"/>
    </row>
    <row r="788" spans="8:12">
      <c r="H788" s="350"/>
      <c r="I788" s="393"/>
      <c r="J788" s="394"/>
      <c r="K788" s="395"/>
      <c r="L788" s="396"/>
    </row>
    <row r="789" spans="8:12">
      <c r="H789" s="350"/>
      <c r="I789" s="393"/>
      <c r="J789" s="394"/>
      <c r="K789" s="395"/>
      <c r="L789" s="396"/>
    </row>
    <row r="790" spans="8:12">
      <c r="H790" s="350"/>
      <c r="I790" s="393"/>
      <c r="J790" s="394"/>
      <c r="K790" s="395"/>
      <c r="L790" s="396"/>
    </row>
    <row r="791" spans="8:12">
      <c r="H791" s="350"/>
      <c r="I791" s="393"/>
      <c r="J791" s="394"/>
      <c r="K791" s="395"/>
      <c r="L791" s="396"/>
    </row>
    <row r="792" spans="8:12">
      <c r="H792" s="350"/>
      <c r="I792" s="393"/>
      <c r="J792" s="394"/>
      <c r="K792" s="395"/>
      <c r="L792" s="396"/>
    </row>
    <row r="793" spans="8:12">
      <c r="H793" s="350"/>
      <c r="I793" s="393"/>
      <c r="J793" s="394"/>
      <c r="K793" s="395"/>
      <c r="L793" s="396"/>
    </row>
    <row r="794" spans="8:12">
      <c r="H794" s="350"/>
      <c r="I794" s="393"/>
      <c r="J794" s="394"/>
      <c r="K794" s="395"/>
      <c r="L794" s="396"/>
    </row>
    <row r="795" spans="8:12">
      <c r="H795" s="350"/>
      <c r="I795" s="393"/>
      <c r="J795" s="394"/>
      <c r="K795" s="395"/>
      <c r="L795" s="396"/>
    </row>
    <row r="796" spans="8:12">
      <c r="H796" s="350"/>
      <c r="I796" s="393"/>
      <c r="J796" s="394"/>
      <c r="K796" s="395"/>
      <c r="L796" s="396"/>
    </row>
    <row r="797" spans="8:12">
      <c r="H797" s="350"/>
      <c r="I797" s="393"/>
      <c r="J797" s="394"/>
      <c r="K797" s="395"/>
      <c r="L797" s="396"/>
    </row>
    <row r="798" spans="8:12">
      <c r="H798" s="350"/>
      <c r="I798" s="393"/>
      <c r="J798" s="394"/>
      <c r="K798" s="395"/>
      <c r="L798" s="396"/>
    </row>
    <row r="799" spans="8:12">
      <c r="H799" s="350"/>
      <c r="I799" s="393"/>
      <c r="J799" s="394"/>
      <c r="K799" s="395"/>
      <c r="L799" s="396"/>
    </row>
    <row r="800" spans="8:12">
      <c r="H800" s="350"/>
      <c r="I800" s="393"/>
      <c r="J800" s="394"/>
      <c r="K800" s="395"/>
      <c r="L800" s="396"/>
    </row>
    <row r="801" spans="8:12">
      <c r="H801" s="350"/>
      <c r="I801" s="393"/>
      <c r="J801" s="394"/>
      <c r="K801" s="395"/>
      <c r="L801" s="396"/>
    </row>
    <row r="802" spans="8:12">
      <c r="H802" s="350"/>
      <c r="I802" s="393"/>
      <c r="J802" s="394"/>
      <c r="K802" s="395"/>
      <c r="L802" s="396"/>
    </row>
    <row r="803" spans="8:12">
      <c r="H803" s="350"/>
      <c r="I803" s="393"/>
      <c r="J803" s="394"/>
      <c r="K803" s="395"/>
      <c r="L803" s="396"/>
    </row>
    <row r="804" spans="8:12">
      <c r="H804" s="350"/>
      <c r="I804" s="393"/>
      <c r="J804" s="394"/>
      <c r="K804" s="395"/>
      <c r="L804" s="396"/>
    </row>
    <row r="805" spans="8:12">
      <c r="H805" s="350"/>
      <c r="I805" s="393"/>
      <c r="J805" s="394"/>
      <c r="K805" s="395"/>
      <c r="L805" s="396"/>
    </row>
    <row r="806" spans="8:12">
      <c r="H806" s="350"/>
      <c r="I806" s="393"/>
      <c r="J806" s="394"/>
      <c r="K806" s="395"/>
      <c r="L806" s="396"/>
    </row>
    <row r="807" spans="8:12">
      <c r="H807" s="350"/>
      <c r="I807" s="393"/>
      <c r="J807" s="394"/>
      <c r="K807" s="395"/>
      <c r="L807" s="396"/>
    </row>
    <row r="808" spans="8:12">
      <c r="H808" s="350"/>
      <c r="I808" s="393"/>
      <c r="J808" s="394"/>
      <c r="K808" s="395"/>
      <c r="L808" s="396"/>
    </row>
    <row r="809" spans="8:12">
      <c r="H809" s="350"/>
      <c r="I809" s="393"/>
      <c r="J809" s="394"/>
      <c r="K809" s="395"/>
      <c r="L809" s="396"/>
    </row>
    <row r="810" spans="8:12">
      <c r="H810" s="350"/>
      <c r="I810" s="393"/>
      <c r="J810" s="394"/>
      <c r="K810" s="395"/>
      <c r="L810" s="396"/>
    </row>
    <row r="811" spans="8:12">
      <c r="H811" s="350"/>
      <c r="I811" s="393"/>
      <c r="J811" s="394"/>
      <c r="K811" s="395"/>
      <c r="L811" s="396"/>
    </row>
    <row r="812" spans="8:12">
      <c r="H812" s="350"/>
      <c r="I812" s="393"/>
      <c r="J812" s="394"/>
      <c r="K812" s="395"/>
      <c r="L812" s="396"/>
    </row>
    <row r="813" spans="8:12">
      <c r="H813" s="350"/>
      <c r="I813" s="393"/>
      <c r="J813" s="394"/>
      <c r="K813" s="395"/>
      <c r="L813" s="396"/>
    </row>
    <row r="814" spans="8:12">
      <c r="H814" s="350"/>
      <c r="I814" s="393"/>
      <c r="J814" s="394"/>
      <c r="K814" s="395"/>
      <c r="L814" s="396"/>
    </row>
    <row r="815" spans="8:12">
      <c r="H815" s="350"/>
      <c r="I815" s="393"/>
      <c r="J815" s="394"/>
      <c r="K815" s="395"/>
      <c r="L815" s="396"/>
    </row>
    <row r="816" spans="8:12">
      <c r="H816" s="350"/>
      <c r="I816" s="393"/>
      <c r="J816" s="394"/>
      <c r="K816" s="395"/>
      <c r="L816" s="396"/>
    </row>
    <row r="817" spans="8:12">
      <c r="H817" s="350"/>
      <c r="I817" s="393"/>
      <c r="J817" s="394"/>
      <c r="K817" s="395"/>
      <c r="L817" s="396"/>
    </row>
    <row r="818" spans="8:12">
      <c r="H818" s="350"/>
      <c r="I818" s="393"/>
      <c r="J818" s="394"/>
      <c r="K818" s="395"/>
      <c r="L818" s="396"/>
    </row>
    <row r="819" spans="8:12">
      <c r="H819" s="350"/>
      <c r="I819" s="393"/>
      <c r="J819" s="394"/>
      <c r="K819" s="395"/>
      <c r="L819" s="396"/>
    </row>
    <row r="820" spans="8:12">
      <c r="H820" s="350"/>
      <c r="I820" s="393"/>
      <c r="J820" s="394"/>
      <c r="K820" s="395"/>
      <c r="L820" s="396"/>
    </row>
    <row r="821" spans="8:12">
      <c r="H821" s="350"/>
      <c r="I821" s="393"/>
      <c r="J821" s="394"/>
      <c r="K821" s="395"/>
      <c r="L821" s="396"/>
    </row>
    <row r="822" spans="8:12">
      <c r="H822" s="350"/>
      <c r="I822" s="393"/>
      <c r="J822" s="394"/>
      <c r="K822" s="395"/>
      <c r="L822" s="396"/>
    </row>
    <row r="823" spans="8:12">
      <c r="H823" s="350"/>
      <c r="I823" s="393"/>
      <c r="J823" s="394"/>
      <c r="K823" s="395"/>
      <c r="L823" s="396"/>
    </row>
    <row r="824" spans="8:12">
      <c r="H824" s="350"/>
      <c r="I824" s="393"/>
      <c r="J824" s="394"/>
      <c r="K824" s="395"/>
      <c r="L824" s="396"/>
    </row>
    <row r="825" spans="8:12">
      <c r="H825" s="350"/>
      <c r="I825" s="393"/>
      <c r="J825" s="394"/>
      <c r="K825" s="395"/>
      <c r="L825" s="396"/>
    </row>
    <row r="826" spans="8:12">
      <c r="H826" s="350"/>
      <c r="I826" s="393"/>
      <c r="J826" s="394"/>
      <c r="K826" s="395"/>
      <c r="L826" s="396"/>
    </row>
    <row r="827" spans="8:12">
      <c r="H827" s="350"/>
      <c r="I827" s="393"/>
      <c r="J827" s="394"/>
      <c r="K827" s="395"/>
      <c r="L827" s="396"/>
    </row>
    <row r="828" spans="8:12">
      <c r="H828" s="350"/>
      <c r="I828" s="393"/>
      <c r="J828" s="394"/>
      <c r="K828" s="395"/>
      <c r="L828" s="396"/>
    </row>
    <row r="829" spans="8:12">
      <c r="H829" s="350"/>
      <c r="I829" s="393"/>
      <c r="J829" s="394"/>
      <c r="K829" s="395"/>
      <c r="L829" s="396"/>
    </row>
    <row r="830" spans="8:12">
      <c r="H830" s="350"/>
      <c r="I830" s="393"/>
      <c r="J830" s="394"/>
      <c r="K830" s="395"/>
      <c r="L830" s="396"/>
    </row>
    <row r="831" spans="8:12">
      <c r="H831" s="350"/>
      <c r="I831" s="393"/>
      <c r="J831" s="394"/>
      <c r="K831" s="395"/>
      <c r="L831" s="396"/>
    </row>
    <row r="832" spans="8:12">
      <c r="H832" s="350"/>
      <c r="I832" s="393"/>
      <c r="J832" s="394"/>
      <c r="K832" s="395"/>
      <c r="L832" s="396"/>
    </row>
    <row r="833" spans="8:12">
      <c r="H833" s="350"/>
      <c r="I833" s="393"/>
      <c r="J833" s="394"/>
      <c r="K833" s="395"/>
      <c r="L833" s="396"/>
    </row>
    <row r="834" spans="8:12">
      <c r="H834" s="350"/>
      <c r="I834" s="393"/>
      <c r="J834" s="394"/>
      <c r="K834" s="395"/>
      <c r="L834" s="396"/>
    </row>
    <row r="835" spans="8:12">
      <c r="H835" s="350"/>
      <c r="I835" s="393"/>
      <c r="J835" s="394"/>
      <c r="K835" s="395"/>
      <c r="L835" s="396"/>
    </row>
    <row r="836" spans="8:12">
      <c r="H836" s="350"/>
      <c r="I836" s="393"/>
      <c r="J836" s="394"/>
      <c r="K836" s="395"/>
      <c r="L836" s="396"/>
    </row>
    <row r="837" spans="8:12">
      <c r="H837" s="350"/>
      <c r="I837" s="393"/>
      <c r="J837" s="394"/>
      <c r="K837" s="395"/>
      <c r="L837" s="396"/>
    </row>
    <row r="838" spans="8:12">
      <c r="H838" s="350"/>
      <c r="I838" s="393"/>
      <c r="J838" s="394"/>
      <c r="K838" s="395"/>
      <c r="L838" s="396"/>
    </row>
    <row r="839" spans="8:12">
      <c r="H839" s="350"/>
      <c r="I839" s="393"/>
      <c r="J839" s="394"/>
      <c r="K839" s="395"/>
      <c r="L839" s="396"/>
    </row>
    <row r="840" spans="8:12">
      <c r="H840" s="350"/>
      <c r="I840" s="393"/>
      <c r="J840" s="394"/>
      <c r="K840" s="395"/>
      <c r="L840" s="396"/>
    </row>
    <row r="841" spans="8:12">
      <c r="H841" s="350"/>
      <c r="I841" s="393"/>
      <c r="J841" s="394"/>
      <c r="K841" s="395"/>
      <c r="L841" s="396"/>
    </row>
    <row r="842" spans="8:12">
      <c r="H842" s="350"/>
      <c r="I842" s="393"/>
      <c r="J842" s="394"/>
      <c r="K842" s="395"/>
      <c r="L842" s="396"/>
    </row>
    <row r="843" spans="8:12">
      <c r="H843" s="350"/>
      <c r="I843" s="393"/>
      <c r="J843" s="394"/>
      <c r="K843" s="395"/>
      <c r="L843" s="396"/>
    </row>
    <row r="844" spans="8:12">
      <c r="H844" s="350"/>
      <c r="I844" s="393"/>
      <c r="J844" s="394"/>
      <c r="K844" s="395"/>
      <c r="L844" s="396"/>
    </row>
    <row r="845" spans="8:12">
      <c r="H845" s="350"/>
      <c r="I845" s="393"/>
      <c r="J845" s="394"/>
      <c r="K845" s="395"/>
      <c r="L845" s="396"/>
    </row>
    <row r="846" spans="8:12">
      <c r="H846" s="350"/>
      <c r="I846" s="393"/>
      <c r="J846" s="394"/>
      <c r="K846" s="395"/>
      <c r="L846" s="396"/>
    </row>
    <row r="847" spans="8:12">
      <c r="H847" s="350"/>
      <c r="I847" s="393"/>
      <c r="J847" s="394"/>
      <c r="K847" s="395"/>
      <c r="L847" s="396"/>
    </row>
    <row r="848" spans="8:12">
      <c r="H848" s="350"/>
      <c r="I848" s="393"/>
      <c r="J848" s="394"/>
      <c r="K848" s="395"/>
      <c r="L848" s="396"/>
    </row>
    <row r="849" spans="8:12">
      <c r="H849" s="350"/>
      <c r="I849" s="393"/>
      <c r="J849" s="394"/>
      <c r="K849" s="395"/>
      <c r="L849" s="396"/>
    </row>
    <row r="850" spans="8:12">
      <c r="H850" s="350"/>
      <c r="I850" s="393"/>
      <c r="J850" s="394"/>
      <c r="K850" s="395"/>
      <c r="L850" s="396"/>
    </row>
    <row r="851" spans="8:12">
      <c r="H851" s="350"/>
      <c r="I851" s="393"/>
      <c r="J851" s="394"/>
      <c r="K851" s="395"/>
      <c r="L851" s="396"/>
    </row>
    <row r="852" spans="8:12">
      <c r="H852" s="350"/>
      <c r="I852" s="393"/>
      <c r="J852" s="394"/>
      <c r="K852" s="395"/>
      <c r="L852" s="396"/>
    </row>
    <row r="853" spans="8:12">
      <c r="H853" s="350"/>
      <c r="I853" s="393"/>
      <c r="J853" s="394"/>
      <c r="K853" s="395"/>
      <c r="L853" s="396"/>
    </row>
    <row r="854" spans="8:12">
      <c r="H854" s="350"/>
      <c r="I854" s="393"/>
      <c r="J854" s="394"/>
      <c r="K854" s="395"/>
      <c r="L854" s="396"/>
    </row>
    <row r="855" spans="8:12">
      <c r="H855" s="350"/>
      <c r="I855" s="393"/>
      <c r="J855" s="394"/>
      <c r="K855" s="395"/>
      <c r="L855" s="396"/>
    </row>
    <row r="856" spans="8:12">
      <c r="H856" s="350"/>
      <c r="I856" s="393"/>
      <c r="J856" s="394"/>
      <c r="K856" s="395"/>
      <c r="L856" s="396"/>
    </row>
    <row r="857" spans="8:12">
      <c r="H857" s="350"/>
      <c r="I857" s="393"/>
      <c r="J857" s="394"/>
      <c r="K857" s="395"/>
      <c r="L857" s="396"/>
    </row>
    <row r="858" spans="8:12">
      <c r="H858" s="350"/>
      <c r="I858" s="393"/>
      <c r="J858" s="394"/>
      <c r="K858" s="395"/>
      <c r="L858" s="396"/>
    </row>
    <row r="859" spans="8:12">
      <c r="H859" s="350"/>
      <c r="I859" s="393"/>
      <c r="J859" s="394"/>
      <c r="K859" s="395"/>
      <c r="L859" s="396"/>
    </row>
    <row r="860" spans="8:12">
      <c r="H860" s="350"/>
      <c r="I860" s="393"/>
      <c r="J860" s="394"/>
      <c r="K860" s="395"/>
      <c r="L860" s="396"/>
    </row>
    <row r="861" spans="8:12">
      <c r="H861" s="350"/>
      <c r="I861" s="393"/>
      <c r="J861" s="394"/>
      <c r="K861" s="395"/>
      <c r="L861" s="396"/>
    </row>
    <row r="862" spans="8:12">
      <c r="H862" s="350"/>
      <c r="I862" s="393"/>
      <c r="J862" s="394"/>
      <c r="K862" s="395"/>
      <c r="L862" s="396"/>
    </row>
    <row r="863" spans="8:12">
      <c r="H863" s="350"/>
      <c r="I863" s="393"/>
      <c r="J863" s="394"/>
      <c r="K863" s="395"/>
      <c r="L863" s="396"/>
    </row>
    <row r="864" spans="8:12">
      <c r="H864" s="350"/>
      <c r="I864" s="393"/>
      <c r="J864" s="394"/>
      <c r="K864" s="395"/>
      <c r="L864" s="396"/>
    </row>
    <row r="865" spans="8:12">
      <c r="H865" s="350"/>
      <c r="I865" s="393"/>
      <c r="J865" s="394"/>
      <c r="K865" s="395"/>
      <c r="L865" s="396"/>
    </row>
    <row r="866" spans="8:12">
      <c r="H866" s="350"/>
      <c r="I866" s="393"/>
      <c r="J866" s="394"/>
      <c r="K866" s="395"/>
      <c r="L866" s="396"/>
    </row>
    <row r="867" spans="8:12">
      <c r="H867" s="350"/>
      <c r="I867" s="393"/>
      <c r="J867" s="394"/>
      <c r="K867" s="395"/>
      <c r="L867" s="396"/>
    </row>
    <row r="868" spans="8:12">
      <c r="H868" s="350"/>
      <c r="I868" s="393"/>
      <c r="J868" s="394"/>
      <c r="K868" s="395"/>
      <c r="L868" s="396"/>
    </row>
    <row r="869" spans="8:12">
      <c r="H869" s="350"/>
      <c r="I869" s="393"/>
      <c r="J869" s="394"/>
      <c r="K869" s="395"/>
      <c r="L869" s="396"/>
    </row>
    <row r="870" spans="8:12">
      <c r="H870" s="350"/>
      <c r="I870" s="393"/>
      <c r="J870" s="394"/>
      <c r="K870" s="395"/>
      <c r="L870" s="396"/>
    </row>
    <row r="871" spans="8:12">
      <c r="H871" s="350"/>
      <c r="I871" s="393"/>
      <c r="J871" s="394"/>
      <c r="K871" s="395"/>
      <c r="L871" s="396"/>
    </row>
    <row r="872" spans="8:12">
      <c r="H872" s="350"/>
      <c r="I872" s="393"/>
      <c r="J872" s="394"/>
      <c r="K872" s="395"/>
      <c r="L872" s="396"/>
    </row>
    <row r="873" spans="8:12">
      <c r="H873" s="350"/>
      <c r="I873" s="393"/>
      <c r="J873" s="394"/>
      <c r="K873" s="395"/>
      <c r="L873" s="396"/>
    </row>
    <row r="874" spans="8:12">
      <c r="H874" s="350"/>
      <c r="I874" s="393"/>
      <c r="J874" s="394"/>
      <c r="K874" s="395"/>
      <c r="L874" s="396"/>
    </row>
    <row r="875" spans="8:12">
      <c r="H875" s="350"/>
      <c r="I875" s="393"/>
      <c r="J875" s="394"/>
      <c r="K875" s="395"/>
      <c r="L875" s="396"/>
    </row>
    <row r="876" spans="8:12">
      <c r="H876" s="350"/>
      <c r="I876" s="393"/>
      <c r="J876" s="394"/>
      <c r="K876" s="395"/>
      <c r="L876" s="396"/>
    </row>
    <row r="877" spans="8:12">
      <c r="H877" s="350"/>
      <c r="I877" s="393"/>
      <c r="J877" s="394"/>
      <c r="K877" s="395"/>
      <c r="L877" s="396"/>
    </row>
    <row r="878" spans="8:12">
      <c r="H878" s="350"/>
      <c r="I878" s="393"/>
      <c r="J878" s="394"/>
      <c r="K878" s="395"/>
      <c r="L878" s="396"/>
    </row>
    <row r="879" spans="8:12">
      <c r="H879" s="350"/>
      <c r="I879" s="393"/>
      <c r="J879" s="394"/>
      <c r="K879" s="395"/>
      <c r="L879" s="396"/>
    </row>
    <row r="880" spans="8:12">
      <c r="H880" s="350"/>
      <c r="I880" s="393"/>
      <c r="J880" s="394"/>
      <c r="K880" s="395"/>
      <c r="L880" s="396"/>
    </row>
    <row r="881" spans="8:12">
      <c r="H881" s="350"/>
      <c r="I881" s="393"/>
      <c r="J881" s="394"/>
      <c r="K881" s="395"/>
      <c r="L881" s="396"/>
    </row>
    <row r="882" spans="8:12">
      <c r="H882" s="350"/>
      <c r="I882" s="393"/>
      <c r="J882" s="394"/>
      <c r="K882" s="395"/>
      <c r="L882" s="396"/>
    </row>
    <row r="883" spans="8:12">
      <c r="H883" s="350"/>
      <c r="I883" s="393"/>
      <c r="J883" s="394"/>
      <c r="K883" s="395"/>
      <c r="L883" s="396"/>
    </row>
    <row r="884" spans="8:12">
      <c r="H884" s="350"/>
      <c r="I884" s="393"/>
      <c r="J884" s="394"/>
      <c r="K884" s="395"/>
      <c r="L884" s="396"/>
    </row>
    <row r="885" spans="8:12">
      <c r="H885" s="350"/>
      <c r="I885" s="393"/>
      <c r="J885" s="394"/>
      <c r="K885" s="395"/>
      <c r="L885" s="396"/>
    </row>
    <row r="886" spans="8:12">
      <c r="H886" s="350"/>
      <c r="I886" s="393"/>
      <c r="J886" s="394"/>
      <c r="K886" s="395"/>
      <c r="L886" s="396"/>
    </row>
    <row r="887" spans="8:12">
      <c r="H887" s="350"/>
      <c r="I887" s="393"/>
      <c r="J887" s="394"/>
      <c r="K887" s="395"/>
      <c r="L887" s="396"/>
    </row>
    <row r="888" spans="8:12">
      <c r="H888" s="350"/>
      <c r="I888" s="393"/>
      <c r="J888" s="394"/>
      <c r="K888" s="395"/>
      <c r="L888" s="396"/>
    </row>
    <row r="889" spans="8:12">
      <c r="H889" s="350"/>
      <c r="I889" s="393"/>
      <c r="J889" s="394"/>
      <c r="K889" s="395"/>
      <c r="L889" s="396"/>
    </row>
    <row r="890" spans="8:12">
      <c r="H890" s="350"/>
      <c r="I890" s="393"/>
      <c r="J890" s="394"/>
      <c r="K890" s="395"/>
      <c r="L890" s="396"/>
    </row>
    <row r="891" spans="8:12">
      <c r="H891" s="350"/>
      <c r="I891" s="393"/>
      <c r="J891" s="394"/>
      <c r="K891" s="395"/>
      <c r="L891" s="396"/>
    </row>
    <row r="892" spans="8:12">
      <c r="H892" s="350"/>
      <c r="I892" s="393"/>
      <c r="J892" s="394"/>
      <c r="K892" s="395"/>
      <c r="L892" s="396"/>
    </row>
    <row r="893" spans="8:12">
      <c r="H893" s="350"/>
      <c r="I893" s="393"/>
      <c r="J893" s="394"/>
      <c r="K893" s="395"/>
      <c r="L893" s="396"/>
    </row>
    <row r="894" spans="8:12">
      <c r="H894" s="350"/>
      <c r="I894" s="393"/>
      <c r="J894" s="394"/>
      <c r="K894" s="395"/>
      <c r="L894" s="396"/>
    </row>
    <row r="895" spans="8:12">
      <c r="H895" s="350"/>
      <c r="I895" s="393"/>
      <c r="J895" s="394"/>
      <c r="K895" s="395"/>
      <c r="L895" s="396"/>
    </row>
    <row r="896" spans="8:12">
      <c r="H896" s="350"/>
      <c r="I896" s="393"/>
      <c r="J896" s="394"/>
      <c r="K896" s="395"/>
      <c r="L896" s="396"/>
    </row>
    <row r="897" spans="8:12">
      <c r="H897" s="350"/>
      <c r="I897" s="393"/>
      <c r="J897" s="394"/>
      <c r="K897" s="395"/>
      <c r="L897" s="396"/>
    </row>
    <row r="898" spans="8:12">
      <c r="H898" s="350"/>
      <c r="I898" s="393"/>
      <c r="J898" s="394"/>
      <c r="K898" s="395"/>
      <c r="L898" s="396"/>
    </row>
    <row r="899" spans="8:12">
      <c r="H899" s="350"/>
      <c r="I899" s="393"/>
      <c r="J899" s="394"/>
      <c r="K899" s="395"/>
      <c r="L899" s="396"/>
    </row>
    <row r="900" spans="8:12">
      <c r="H900" s="350"/>
      <c r="I900" s="393"/>
      <c r="J900" s="394"/>
      <c r="K900" s="395"/>
      <c r="L900" s="396"/>
    </row>
    <row r="901" spans="8:12">
      <c r="H901" s="350"/>
      <c r="I901" s="393"/>
      <c r="J901" s="394"/>
      <c r="K901" s="395"/>
      <c r="L901" s="396"/>
    </row>
    <row r="902" spans="8:12">
      <c r="H902" s="350"/>
      <c r="I902" s="393"/>
      <c r="J902" s="394"/>
      <c r="K902" s="395"/>
      <c r="L902" s="396"/>
    </row>
    <row r="903" spans="8:12">
      <c r="H903" s="350"/>
      <c r="I903" s="393"/>
      <c r="J903" s="394"/>
      <c r="K903" s="395"/>
      <c r="L903" s="396"/>
    </row>
    <row r="904" spans="8:12">
      <c r="H904" s="350"/>
      <c r="I904" s="393"/>
      <c r="J904" s="394"/>
      <c r="K904" s="395"/>
      <c r="L904" s="396"/>
    </row>
    <row r="905" spans="8:12">
      <c r="H905" s="350"/>
      <c r="I905" s="393"/>
      <c r="J905" s="394"/>
      <c r="K905" s="395"/>
      <c r="L905" s="396"/>
    </row>
    <row r="906" spans="8:12">
      <c r="H906" s="350"/>
      <c r="I906" s="393"/>
      <c r="J906" s="394"/>
      <c r="K906" s="395"/>
      <c r="L906" s="396"/>
    </row>
    <row r="907" spans="8:12">
      <c r="H907" s="350"/>
      <c r="I907" s="393"/>
      <c r="J907" s="394"/>
      <c r="K907" s="395"/>
      <c r="L907" s="396"/>
    </row>
    <row r="908" spans="8:12">
      <c r="H908" s="350"/>
      <c r="I908" s="393"/>
      <c r="J908" s="394"/>
      <c r="K908" s="395"/>
      <c r="L908" s="396"/>
    </row>
    <row r="909" spans="8:12">
      <c r="H909" s="350"/>
      <c r="I909" s="393"/>
      <c r="J909" s="394"/>
      <c r="K909" s="395"/>
      <c r="L909" s="396"/>
    </row>
    <row r="910" spans="8:12">
      <c r="H910" s="350"/>
      <c r="I910" s="393"/>
      <c r="J910" s="394"/>
      <c r="K910" s="395"/>
      <c r="L910" s="396"/>
    </row>
    <row r="911" spans="8:12">
      <c r="H911" s="350"/>
      <c r="I911" s="393"/>
      <c r="J911" s="394"/>
      <c r="K911" s="395"/>
      <c r="L911" s="396"/>
    </row>
    <row r="912" spans="8:12">
      <c r="H912" s="350"/>
      <c r="I912" s="393"/>
      <c r="J912" s="394"/>
      <c r="K912" s="395"/>
      <c r="L912" s="396"/>
    </row>
    <row r="913" spans="8:12">
      <c r="H913" s="350"/>
      <c r="I913" s="393"/>
      <c r="J913" s="394"/>
      <c r="K913" s="395"/>
      <c r="L913" s="396"/>
    </row>
    <row r="914" spans="8:12">
      <c r="H914" s="350"/>
      <c r="I914" s="393"/>
      <c r="J914" s="394"/>
      <c r="K914" s="395"/>
      <c r="L914" s="396"/>
    </row>
    <row r="915" spans="8:12">
      <c r="H915" s="350"/>
      <c r="I915" s="393"/>
      <c r="J915" s="394"/>
      <c r="K915" s="395"/>
      <c r="L915" s="396"/>
    </row>
    <row r="916" spans="8:12">
      <c r="H916" s="350"/>
      <c r="I916" s="393"/>
      <c r="J916" s="394"/>
      <c r="K916" s="395"/>
      <c r="L916" s="396"/>
    </row>
    <row r="917" spans="8:12">
      <c r="H917" s="350"/>
      <c r="I917" s="393"/>
      <c r="J917" s="394"/>
      <c r="K917" s="395"/>
      <c r="L917" s="396"/>
    </row>
    <row r="918" spans="8:12">
      <c r="H918" s="350"/>
      <c r="I918" s="393"/>
      <c r="J918" s="394"/>
      <c r="K918" s="395"/>
      <c r="L918" s="396"/>
    </row>
    <row r="919" spans="8:12">
      <c r="H919" s="350"/>
      <c r="I919" s="393"/>
      <c r="J919" s="394"/>
      <c r="K919" s="395"/>
      <c r="L919" s="396"/>
    </row>
    <row r="920" spans="8:12">
      <c r="H920" s="350"/>
      <c r="I920" s="393"/>
      <c r="J920" s="394"/>
      <c r="K920" s="395"/>
      <c r="L920" s="396"/>
    </row>
    <row r="921" spans="8:12">
      <c r="H921" s="350"/>
      <c r="I921" s="393"/>
      <c r="J921" s="394"/>
      <c r="K921" s="395"/>
      <c r="L921" s="396"/>
    </row>
    <row r="922" spans="8:12">
      <c r="H922" s="350"/>
      <c r="I922" s="393"/>
      <c r="J922" s="394"/>
      <c r="K922" s="395"/>
      <c r="L922" s="396"/>
    </row>
    <row r="923" spans="8:12">
      <c r="H923" s="350"/>
      <c r="I923" s="393"/>
      <c r="J923" s="394"/>
      <c r="K923" s="395"/>
      <c r="L923" s="396"/>
    </row>
    <row r="924" spans="8:12">
      <c r="H924" s="350"/>
      <c r="I924" s="393"/>
      <c r="J924" s="394"/>
      <c r="K924" s="395"/>
      <c r="L924" s="396"/>
    </row>
    <row r="925" spans="8:12">
      <c r="H925" s="350"/>
      <c r="I925" s="393"/>
      <c r="J925" s="394"/>
      <c r="K925" s="395"/>
      <c r="L925" s="396"/>
    </row>
    <row r="926" spans="8:12">
      <c r="H926" s="350"/>
      <c r="I926" s="393"/>
      <c r="J926" s="394"/>
      <c r="K926" s="395"/>
      <c r="L926" s="396"/>
    </row>
    <row r="927" spans="8:12">
      <c r="H927" s="350"/>
      <c r="I927" s="393"/>
      <c r="J927" s="394"/>
      <c r="K927" s="395"/>
      <c r="L927" s="396"/>
    </row>
    <row r="928" spans="8:12">
      <c r="H928" s="350"/>
      <c r="I928" s="393"/>
      <c r="J928" s="394"/>
      <c r="K928" s="395"/>
      <c r="L928" s="396"/>
    </row>
    <row r="929" spans="8:12">
      <c r="H929" s="350"/>
      <c r="I929" s="393"/>
      <c r="J929" s="394"/>
      <c r="K929" s="395"/>
      <c r="L929" s="396"/>
    </row>
    <row r="930" spans="8:12">
      <c r="H930" s="350"/>
      <c r="I930" s="393"/>
      <c r="J930" s="394"/>
      <c r="K930" s="395"/>
      <c r="L930" s="396"/>
    </row>
    <row r="931" spans="8:12">
      <c r="H931" s="350"/>
      <c r="I931" s="393"/>
      <c r="J931" s="394"/>
      <c r="K931" s="395"/>
      <c r="L931" s="396"/>
    </row>
    <row r="932" spans="8:12">
      <c r="H932" s="350"/>
      <c r="I932" s="393"/>
      <c r="J932" s="394"/>
      <c r="K932" s="395"/>
      <c r="L932" s="396"/>
    </row>
    <row r="933" spans="8:12">
      <c r="H933" s="350"/>
      <c r="I933" s="393"/>
      <c r="J933" s="394"/>
      <c r="K933" s="395"/>
      <c r="L933" s="396"/>
    </row>
    <row r="934" spans="8:12">
      <c r="H934" s="350"/>
      <c r="I934" s="393"/>
      <c r="J934" s="394"/>
      <c r="K934" s="395"/>
      <c r="L934" s="396"/>
    </row>
    <row r="935" spans="8:12">
      <c r="H935" s="350"/>
      <c r="I935" s="393"/>
      <c r="J935" s="394"/>
      <c r="K935" s="395"/>
      <c r="L935" s="396"/>
    </row>
    <row r="936" spans="8:12">
      <c r="H936" s="350"/>
      <c r="I936" s="393"/>
      <c r="J936" s="394"/>
      <c r="K936" s="395"/>
      <c r="L936" s="396"/>
    </row>
    <row r="937" spans="8:12">
      <c r="H937" s="350"/>
      <c r="I937" s="393"/>
      <c r="J937" s="394"/>
      <c r="K937" s="395"/>
      <c r="L937" s="396"/>
    </row>
    <row r="938" spans="8:12">
      <c r="H938" s="350"/>
      <c r="I938" s="393"/>
      <c r="J938" s="394"/>
      <c r="K938" s="395"/>
      <c r="L938" s="396"/>
    </row>
    <row r="939" spans="8:12">
      <c r="H939" s="350"/>
      <c r="I939" s="393"/>
      <c r="J939" s="394"/>
      <c r="K939" s="395"/>
      <c r="L939" s="396"/>
    </row>
    <row r="940" spans="8:12">
      <c r="H940" s="350"/>
      <c r="I940" s="393"/>
      <c r="J940" s="394"/>
      <c r="K940" s="395"/>
      <c r="L940" s="396"/>
    </row>
    <row r="941" spans="8:12">
      <c r="H941" s="350"/>
      <c r="I941" s="393"/>
      <c r="J941" s="394"/>
      <c r="K941" s="395"/>
      <c r="L941" s="396"/>
    </row>
    <row r="942" spans="8:12">
      <c r="H942" s="350"/>
      <c r="I942" s="393"/>
      <c r="J942" s="394"/>
      <c r="K942" s="395"/>
      <c r="L942" s="396"/>
    </row>
    <row r="943" spans="8:12">
      <c r="H943" s="350"/>
      <c r="I943" s="393"/>
      <c r="J943" s="394"/>
      <c r="K943" s="395"/>
      <c r="L943" s="396"/>
    </row>
    <row r="944" spans="8:12">
      <c r="H944" s="350"/>
      <c r="I944" s="393"/>
      <c r="J944" s="394"/>
      <c r="K944" s="395"/>
      <c r="L944" s="396"/>
    </row>
    <row r="945" spans="8:12">
      <c r="H945" s="350"/>
      <c r="I945" s="393"/>
      <c r="J945" s="394"/>
      <c r="K945" s="395"/>
      <c r="L945" s="396"/>
    </row>
    <row r="946" spans="8:12">
      <c r="H946" s="350"/>
      <c r="I946" s="393"/>
      <c r="J946" s="394"/>
      <c r="K946" s="395"/>
      <c r="L946" s="396"/>
    </row>
    <row r="947" spans="8:12">
      <c r="H947" s="350"/>
      <c r="I947" s="393"/>
      <c r="J947" s="394"/>
      <c r="K947" s="395"/>
      <c r="L947" s="396"/>
    </row>
    <row r="948" spans="8:12">
      <c r="H948" s="350"/>
      <c r="I948" s="393"/>
      <c r="J948" s="394"/>
      <c r="K948" s="395"/>
      <c r="L948" s="396"/>
    </row>
    <row r="949" spans="8:12">
      <c r="H949" s="350"/>
      <c r="I949" s="393"/>
      <c r="J949" s="394"/>
      <c r="K949" s="395"/>
      <c r="L949" s="396"/>
    </row>
    <row r="950" spans="8:12">
      <c r="H950" s="350"/>
      <c r="I950" s="393"/>
      <c r="J950" s="394"/>
      <c r="K950" s="395"/>
      <c r="L950" s="396"/>
    </row>
    <row r="951" spans="8:12">
      <c r="H951" s="350"/>
      <c r="I951" s="393"/>
      <c r="J951" s="394"/>
      <c r="K951" s="395"/>
      <c r="L951" s="396"/>
    </row>
    <row r="952" spans="8:12">
      <c r="H952" s="350"/>
      <c r="I952" s="393"/>
      <c r="J952" s="394"/>
      <c r="K952" s="395"/>
      <c r="L952" s="396"/>
    </row>
    <row r="953" spans="8:12">
      <c r="H953" s="350"/>
      <c r="I953" s="393"/>
      <c r="J953" s="394"/>
      <c r="K953" s="395"/>
      <c r="L953" s="396"/>
    </row>
    <row r="954" spans="8:12">
      <c r="H954" s="350"/>
      <c r="I954" s="393"/>
      <c r="J954" s="394"/>
      <c r="K954" s="395"/>
      <c r="L954" s="396"/>
    </row>
    <row r="955" spans="8:12">
      <c r="H955" s="350"/>
      <c r="I955" s="393"/>
      <c r="J955" s="394"/>
      <c r="K955" s="395"/>
      <c r="L955" s="396"/>
    </row>
    <row r="956" spans="8:12">
      <c r="H956" s="350"/>
      <c r="I956" s="393"/>
      <c r="J956" s="394"/>
      <c r="K956" s="395"/>
      <c r="L956" s="396"/>
    </row>
    <row r="957" spans="8:12">
      <c r="H957" s="350"/>
      <c r="I957" s="393"/>
      <c r="J957" s="394"/>
      <c r="K957" s="395"/>
      <c r="L957" s="396"/>
    </row>
    <row r="958" spans="8:12">
      <c r="H958" s="350"/>
      <c r="I958" s="393"/>
      <c r="J958" s="394"/>
      <c r="K958" s="395"/>
      <c r="L958" s="396"/>
    </row>
    <row r="959" spans="8:12">
      <c r="H959" s="350"/>
      <c r="I959" s="393"/>
      <c r="J959" s="394"/>
      <c r="K959" s="395"/>
      <c r="L959" s="396"/>
    </row>
    <row r="960" spans="8:12">
      <c r="H960" s="350"/>
      <c r="I960" s="393"/>
      <c r="J960" s="394"/>
      <c r="K960" s="395"/>
      <c r="L960" s="396"/>
    </row>
    <row r="961" spans="8:12">
      <c r="H961" s="350"/>
      <c r="I961" s="393"/>
      <c r="J961" s="394"/>
      <c r="K961" s="395"/>
      <c r="L961" s="396"/>
    </row>
    <row r="962" spans="8:12">
      <c r="H962" s="350"/>
      <c r="I962" s="393"/>
      <c r="J962" s="394"/>
      <c r="K962" s="395"/>
      <c r="L962" s="396"/>
    </row>
    <row r="963" spans="8:12">
      <c r="H963" s="350"/>
      <c r="I963" s="393"/>
      <c r="J963" s="394"/>
      <c r="K963" s="395"/>
      <c r="L963" s="396"/>
    </row>
    <row r="964" spans="8:12">
      <c r="H964" s="350"/>
      <c r="I964" s="393"/>
      <c r="J964" s="394"/>
      <c r="K964" s="395"/>
      <c r="L964" s="396"/>
    </row>
    <row r="965" spans="8:12">
      <c r="H965" s="350"/>
      <c r="I965" s="393"/>
      <c r="J965" s="394"/>
      <c r="K965" s="395"/>
      <c r="L965" s="396"/>
    </row>
    <row r="966" spans="8:12">
      <c r="H966" s="350"/>
      <c r="I966" s="393"/>
      <c r="J966" s="394"/>
      <c r="K966" s="395"/>
      <c r="L966" s="396"/>
    </row>
    <row r="967" spans="8:12">
      <c r="H967" s="350"/>
      <c r="I967" s="393"/>
      <c r="J967" s="394"/>
      <c r="K967" s="395"/>
      <c r="L967" s="396"/>
    </row>
    <row r="968" spans="8:12">
      <c r="H968" s="350"/>
      <c r="I968" s="393"/>
      <c r="J968" s="394"/>
      <c r="K968" s="395"/>
      <c r="L968" s="396"/>
    </row>
    <row r="969" spans="8:12">
      <c r="H969" s="350"/>
      <c r="I969" s="393"/>
      <c r="J969" s="394"/>
      <c r="K969" s="395"/>
      <c r="L969" s="396"/>
    </row>
    <row r="970" spans="8:12">
      <c r="H970" s="350"/>
      <c r="I970" s="393"/>
      <c r="J970" s="394"/>
      <c r="K970" s="395"/>
      <c r="L970" s="396"/>
    </row>
    <row r="971" spans="8:12">
      <c r="H971" s="350"/>
      <c r="I971" s="393"/>
      <c r="J971" s="394"/>
      <c r="K971" s="395"/>
      <c r="L971" s="396"/>
    </row>
    <row r="972" spans="8:12">
      <c r="H972" s="350"/>
      <c r="I972" s="393"/>
      <c r="J972" s="394"/>
      <c r="K972" s="395"/>
      <c r="L972" s="396"/>
    </row>
    <row r="973" spans="8:12">
      <c r="H973" s="350"/>
      <c r="I973" s="393"/>
      <c r="J973" s="394"/>
      <c r="K973" s="395"/>
      <c r="L973" s="396"/>
    </row>
    <row r="974" spans="8:12">
      <c r="H974" s="350"/>
      <c r="I974" s="393"/>
      <c r="J974" s="394"/>
      <c r="K974" s="395"/>
      <c r="L974" s="396"/>
    </row>
    <row r="975" spans="8:12">
      <c r="H975" s="350"/>
      <c r="I975" s="393"/>
      <c r="J975" s="394"/>
      <c r="K975" s="395"/>
      <c r="L975" s="396"/>
    </row>
    <row r="976" spans="8:12">
      <c r="H976" s="350"/>
      <c r="I976" s="393"/>
      <c r="J976" s="394"/>
      <c r="K976" s="395"/>
      <c r="L976" s="396"/>
    </row>
    <row r="977" spans="8:12">
      <c r="H977" s="350"/>
      <c r="I977" s="393"/>
      <c r="J977" s="394"/>
      <c r="K977" s="395"/>
      <c r="L977" s="396"/>
    </row>
    <row r="978" spans="8:12">
      <c r="H978" s="350"/>
      <c r="I978" s="393"/>
      <c r="J978" s="394"/>
      <c r="K978" s="395"/>
      <c r="L978" s="396"/>
    </row>
    <row r="979" spans="8:12">
      <c r="H979" s="350"/>
      <c r="I979" s="393"/>
      <c r="J979" s="394"/>
      <c r="K979" s="395"/>
      <c r="L979" s="396"/>
    </row>
    <row r="980" spans="8:12">
      <c r="H980" s="350"/>
      <c r="I980" s="393"/>
      <c r="J980" s="394"/>
      <c r="K980" s="395"/>
      <c r="L980" s="396"/>
    </row>
    <row r="981" spans="8:12">
      <c r="H981" s="350"/>
      <c r="I981" s="393"/>
      <c r="J981" s="394"/>
      <c r="K981" s="395"/>
      <c r="L981" s="396"/>
    </row>
    <row r="982" spans="8:12">
      <c r="H982" s="350"/>
      <c r="I982" s="393"/>
      <c r="J982" s="394"/>
      <c r="K982" s="395"/>
      <c r="L982" s="396"/>
    </row>
    <row r="983" spans="8:12">
      <c r="H983" s="350"/>
      <c r="I983" s="393"/>
      <c r="J983" s="394"/>
      <c r="K983" s="395"/>
      <c r="L983" s="396"/>
    </row>
    <row r="984" spans="8:12">
      <c r="H984" s="350"/>
      <c r="I984" s="393"/>
      <c r="J984" s="394"/>
      <c r="K984" s="395"/>
      <c r="L984" s="396"/>
    </row>
    <row r="985" spans="8:12">
      <c r="H985" s="350"/>
      <c r="I985" s="393"/>
      <c r="J985" s="394"/>
      <c r="K985" s="395"/>
      <c r="L985" s="396"/>
    </row>
    <row r="986" spans="8:12">
      <c r="H986" s="350"/>
      <c r="I986" s="393"/>
      <c r="J986" s="394"/>
      <c r="K986" s="395"/>
      <c r="L986" s="396"/>
    </row>
    <row r="987" spans="8:12">
      <c r="H987" s="350"/>
      <c r="I987" s="393"/>
      <c r="J987" s="394"/>
      <c r="K987" s="395"/>
      <c r="L987" s="396"/>
    </row>
    <row r="988" spans="8:12">
      <c r="H988" s="350"/>
      <c r="I988" s="393"/>
      <c r="J988" s="394"/>
      <c r="K988" s="395"/>
      <c r="L988" s="396"/>
    </row>
    <row r="989" spans="8:12">
      <c r="H989" s="350"/>
      <c r="I989" s="393"/>
      <c r="J989" s="394"/>
      <c r="K989" s="395"/>
      <c r="L989" s="396"/>
    </row>
    <row r="990" spans="8:12">
      <c r="H990" s="350"/>
      <c r="I990" s="393"/>
      <c r="J990" s="394"/>
      <c r="K990" s="395"/>
      <c r="L990" s="396"/>
    </row>
    <row r="991" spans="8:12">
      <c r="H991" s="350"/>
      <c r="I991" s="393"/>
      <c r="J991" s="394"/>
      <c r="K991" s="395"/>
      <c r="L991" s="396"/>
    </row>
    <row r="992" spans="8:12">
      <c r="H992" s="350"/>
      <c r="I992" s="393"/>
      <c r="J992" s="394"/>
      <c r="K992" s="395"/>
      <c r="L992" s="396"/>
    </row>
    <row r="993" spans="8:12">
      <c r="H993" s="350"/>
      <c r="I993" s="393"/>
      <c r="J993" s="394"/>
      <c r="K993" s="395"/>
      <c r="L993" s="396"/>
    </row>
    <row r="994" spans="8:12">
      <c r="H994" s="350"/>
      <c r="I994" s="393"/>
      <c r="J994" s="394"/>
      <c r="K994" s="395"/>
      <c r="L994" s="396"/>
    </row>
    <row r="995" spans="8:12">
      <c r="H995" s="350"/>
      <c r="I995" s="393"/>
      <c r="J995" s="394"/>
      <c r="K995" s="395"/>
      <c r="L995" s="396"/>
    </row>
    <row r="996" spans="8:12">
      <c r="H996" s="350"/>
      <c r="I996" s="393"/>
      <c r="J996" s="394"/>
      <c r="K996" s="395"/>
      <c r="L996" s="396"/>
    </row>
    <row r="997" spans="8:12">
      <c r="H997" s="350"/>
      <c r="I997" s="393"/>
      <c r="J997" s="394"/>
      <c r="K997" s="395"/>
      <c r="L997" s="396"/>
    </row>
    <row r="998" spans="8:12">
      <c r="H998" s="350"/>
      <c r="I998" s="393"/>
      <c r="J998" s="394"/>
      <c r="K998" s="395"/>
      <c r="L998" s="396"/>
    </row>
    <row r="999" spans="8:12">
      <c r="H999" s="350"/>
      <c r="I999" s="393"/>
      <c r="J999" s="394"/>
      <c r="K999" s="395"/>
      <c r="L999" s="396"/>
    </row>
    <row r="1000" spans="8:12">
      <c r="H1000" s="350"/>
      <c r="I1000" s="393"/>
      <c r="J1000" s="394"/>
      <c r="K1000" s="395"/>
      <c r="L1000" s="396"/>
    </row>
    <row r="1001" spans="8:12">
      <c r="H1001" s="350"/>
      <c r="I1001" s="393"/>
      <c r="J1001" s="394"/>
      <c r="K1001" s="395"/>
      <c r="L1001" s="396"/>
    </row>
    <row r="1002" spans="8:12">
      <c r="H1002" s="350"/>
      <c r="I1002" s="393"/>
      <c r="J1002" s="394"/>
      <c r="K1002" s="395"/>
      <c r="L1002" s="396"/>
    </row>
    <row r="1003" spans="8:12">
      <c r="H1003" s="350"/>
      <c r="I1003" s="393"/>
      <c r="J1003" s="394"/>
      <c r="K1003" s="395"/>
      <c r="L1003" s="396"/>
    </row>
    <row r="1004" spans="8:12">
      <c r="H1004" s="350"/>
      <c r="I1004" s="393"/>
      <c r="J1004" s="394"/>
      <c r="K1004" s="395"/>
      <c r="L1004" s="396"/>
    </row>
    <row r="1005" spans="8:12">
      <c r="H1005" s="350"/>
      <c r="I1005" s="393"/>
      <c r="J1005" s="394"/>
      <c r="K1005" s="395"/>
      <c r="L1005" s="396"/>
    </row>
    <row r="1006" spans="8:12">
      <c r="H1006" s="350"/>
      <c r="I1006" s="393"/>
      <c r="J1006" s="394"/>
      <c r="K1006" s="395"/>
      <c r="L1006" s="396"/>
    </row>
    <row r="1007" spans="8:12">
      <c r="H1007" s="350"/>
      <c r="I1007" s="393"/>
      <c r="J1007" s="394"/>
      <c r="K1007" s="395"/>
      <c r="L1007" s="396"/>
    </row>
    <row r="1008" spans="8:12">
      <c r="H1008" s="350"/>
      <c r="I1008" s="393"/>
      <c r="J1008" s="394"/>
      <c r="K1008" s="395"/>
      <c r="L1008" s="396"/>
    </row>
    <row r="1009" spans="8:12">
      <c r="H1009" s="350"/>
      <c r="I1009" s="393"/>
      <c r="J1009" s="394"/>
      <c r="K1009" s="395"/>
      <c r="L1009" s="396"/>
    </row>
    <row r="1010" spans="8:12">
      <c r="H1010" s="350"/>
      <c r="I1010" s="393"/>
      <c r="J1010" s="394"/>
      <c r="K1010" s="395"/>
      <c r="L1010" s="396"/>
    </row>
    <row r="1011" spans="8:12">
      <c r="H1011" s="350"/>
      <c r="I1011" s="393"/>
      <c r="J1011" s="394"/>
      <c r="K1011" s="395"/>
      <c r="L1011" s="396"/>
    </row>
    <row r="1012" spans="8:12">
      <c r="H1012" s="350"/>
      <c r="I1012" s="393"/>
      <c r="J1012" s="394"/>
      <c r="K1012" s="395"/>
      <c r="L1012" s="396"/>
    </row>
    <row r="1013" spans="8:12">
      <c r="H1013" s="350"/>
      <c r="I1013" s="393"/>
      <c r="J1013" s="394"/>
      <c r="K1013" s="395"/>
      <c r="L1013" s="396"/>
    </row>
    <row r="1014" spans="8:12">
      <c r="H1014" s="350"/>
      <c r="I1014" s="393"/>
      <c r="J1014" s="394"/>
      <c r="K1014" s="395"/>
      <c r="L1014" s="396"/>
    </row>
    <row r="1015" spans="8:12">
      <c r="H1015" s="350"/>
      <c r="I1015" s="393"/>
      <c r="J1015" s="394"/>
      <c r="K1015" s="395"/>
      <c r="L1015" s="396"/>
    </row>
    <row r="1016" spans="8:12">
      <c r="H1016" s="350"/>
      <c r="I1016" s="393"/>
      <c r="J1016" s="394"/>
      <c r="K1016" s="395"/>
      <c r="L1016" s="396"/>
    </row>
    <row r="1017" spans="8:12">
      <c r="H1017" s="350"/>
      <c r="I1017" s="393"/>
      <c r="J1017" s="394"/>
      <c r="K1017" s="395"/>
      <c r="L1017" s="396"/>
    </row>
    <row r="1018" spans="8:12">
      <c r="H1018" s="350"/>
      <c r="I1018" s="393"/>
      <c r="J1018" s="394"/>
      <c r="K1018" s="395"/>
      <c r="L1018" s="396"/>
    </row>
    <row r="1019" spans="8:12">
      <c r="H1019" s="350"/>
      <c r="I1019" s="393"/>
      <c r="J1019" s="394"/>
      <c r="K1019" s="395"/>
      <c r="L1019" s="396"/>
    </row>
    <row r="1020" spans="8:12">
      <c r="H1020" s="350"/>
      <c r="I1020" s="393"/>
      <c r="J1020" s="394"/>
      <c r="K1020" s="395"/>
      <c r="L1020" s="396"/>
    </row>
    <row r="1021" spans="8:12">
      <c r="H1021" s="350"/>
      <c r="I1021" s="393"/>
      <c r="J1021" s="394"/>
      <c r="K1021" s="395"/>
      <c r="L1021" s="396"/>
    </row>
    <row r="1022" spans="8:12">
      <c r="H1022" s="350"/>
      <c r="I1022" s="393"/>
      <c r="J1022" s="394"/>
      <c r="K1022" s="395"/>
      <c r="L1022" s="396"/>
    </row>
    <row r="1023" spans="8:12">
      <c r="H1023" s="350"/>
      <c r="I1023" s="393"/>
      <c r="J1023" s="394"/>
      <c r="K1023" s="395"/>
      <c r="L1023" s="396"/>
    </row>
    <row r="1024" spans="8:12">
      <c r="H1024" s="350"/>
      <c r="I1024" s="393"/>
      <c r="J1024" s="394"/>
      <c r="K1024" s="395"/>
      <c r="L1024" s="396"/>
    </row>
    <row r="1025" spans="8:12">
      <c r="H1025" s="350"/>
      <c r="I1025" s="393"/>
      <c r="J1025" s="394"/>
      <c r="K1025" s="395"/>
      <c r="L1025" s="396"/>
    </row>
    <row r="1026" spans="8:12">
      <c r="H1026" s="350"/>
      <c r="I1026" s="393"/>
      <c r="J1026" s="394"/>
      <c r="K1026" s="395"/>
      <c r="L1026" s="396"/>
    </row>
    <row r="1027" spans="8:12">
      <c r="H1027" s="350"/>
      <c r="I1027" s="393"/>
      <c r="J1027" s="394"/>
      <c r="K1027" s="395"/>
      <c r="L1027" s="396"/>
    </row>
    <row r="1028" spans="8:12">
      <c r="H1028" s="350"/>
      <c r="I1028" s="393"/>
      <c r="J1028" s="394"/>
      <c r="K1028" s="395"/>
      <c r="L1028" s="396"/>
    </row>
    <row r="1029" spans="8:12">
      <c r="H1029" s="350"/>
      <c r="I1029" s="393"/>
      <c r="J1029" s="394"/>
      <c r="K1029" s="395"/>
      <c r="L1029" s="396"/>
    </row>
    <row r="1030" spans="8:12">
      <c r="H1030" s="350"/>
      <c r="I1030" s="393"/>
      <c r="J1030" s="394"/>
      <c r="K1030" s="395"/>
      <c r="L1030" s="396"/>
    </row>
    <row r="1031" spans="8:12">
      <c r="H1031" s="350"/>
      <c r="I1031" s="393"/>
      <c r="J1031" s="394"/>
      <c r="K1031" s="395"/>
      <c r="L1031" s="396"/>
    </row>
    <row r="1032" spans="8:12">
      <c r="H1032" s="350"/>
      <c r="I1032" s="393"/>
      <c r="J1032" s="394"/>
      <c r="K1032" s="395"/>
      <c r="L1032" s="396"/>
    </row>
    <row r="1033" spans="8:12">
      <c r="H1033" s="350"/>
      <c r="I1033" s="393"/>
      <c r="J1033" s="394"/>
      <c r="K1033" s="395"/>
      <c r="L1033" s="396"/>
    </row>
    <row r="1034" spans="8:12">
      <c r="H1034" s="350"/>
      <c r="I1034" s="393"/>
      <c r="J1034" s="394"/>
      <c r="K1034" s="395"/>
      <c r="L1034" s="396"/>
    </row>
    <row r="1035" spans="8:12">
      <c r="H1035" s="350"/>
      <c r="I1035" s="393"/>
      <c r="J1035" s="394"/>
      <c r="K1035" s="395"/>
      <c r="L1035" s="396"/>
    </row>
    <row r="1036" spans="8:12">
      <c r="H1036" s="350"/>
      <c r="I1036" s="393"/>
      <c r="J1036" s="394"/>
      <c r="K1036" s="395"/>
      <c r="L1036" s="396"/>
    </row>
    <row r="1037" spans="8:12">
      <c r="H1037" s="350"/>
      <c r="I1037" s="393"/>
      <c r="J1037" s="394"/>
      <c r="K1037" s="395"/>
      <c r="L1037" s="396"/>
    </row>
    <row r="1038" spans="8:12">
      <c r="H1038" s="350"/>
      <c r="I1038" s="393"/>
      <c r="J1038" s="394"/>
      <c r="K1038" s="395"/>
      <c r="L1038" s="396"/>
    </row>
    <row r="1039" spans="8:12">
      <c r="H1039" s="350"/>
      <c r="I1039" s="393"/>
      <c r="J1039" s="394"/>
      <c r="K1039" s="395"/>
      <c r="L1039" s="396"/>
    </row>
    <row r="1040" spans="8:12">
      <c r="H1040" s="350"/>
      <c r="I1040" s="393"/>
      <c r="J1040" s="394"/>
      <c r="K1040" s="395"/>
      <c r="L1040" s="396"/>
    </row>
    <row r="1041" spans="8:12">
      <c r="H1041" s="350"/>
      <c r="I1041" s="393"/>
      <c r="J1041" s="394"/>
      <c r="K1041" s="395"/>
      <c r="L1041" s="396"/>
    </row>
    <row r="1042" spans="8:12">
      <c r="H1042" s="350"/>
      <c r="I1042" s="393"/>
      <c r="J1042" s="394"/>
      <c r="K1042" s="395"/>
      <c r="L1042" s="396"/>
    </row>
    <row r="1043" spans="8:12">
      <c r="H1043" s="350"/>
      <c r="I1043" s="393"/>
      <c r="J1043" s="394"/>
      <c r="K1043" s="395"/>
      <c r="L1043" s="396"/>
    </row>
    <row r="1044" spans="8:12">
      <c r="H1044" s="350"/>
      <c r="I1044" s="393"/>
      <c r="J1044" s="394"/>
      <c r="K1044" s="395"/>
      <c r="L1044" s="396"/>
    </row>
    <row r="1045" spans="8:12">
      <c r="H1045" s="350"/>
      <c r="I1045" s="393"/>
      <c r="J1045" s="394"/>
      <c r="K1045" s="395"/>
      <c r="L1045" s="396"/>
    </row>
    <row r="1046" spans="8:12">
      <c r="H1046" s="350"/>
      <c r="I1046" s="393"/>
      <c r="J1046" s="394"/>
      <c r="K1046" s="395"/>
      <c r="L1046" s="396"/>
    </row>
    <row r="1047" spans="8:12">
      <c r="H1047" s="350"/>
      <c r="I1047" s="393"/>
      <c r="J1047" s="394"/>
      <c r="K1047" s="395"/>
      <c r="L1047" s="396"/>
    </row>
    <row r="1048" spans="8:12">
      <c r="H1048" s="350"/>
      <c r="I1048" s="393"/>
      <c r="J1048" s="394"/>
      <c r="K1048" s="395"/>
      <c r="L1048" s="396"/>
    </row>
    <row r="1049" spans="8:12">
      <c r="H1049" s="350"/>
      <c r="I1049" s="393"/>
      <c r="J1049" s="394"/>
      <c r="K1049" s="395"/>
      <c r="L1049" s="396"/>
    </row>
    <row r="1050" spans="8:12">
      <c r="H1050" s="350"/>
      <c r="I1050" s="393"/>
      <c r="J1050" s="394"/>
      <c r="K1050" s="395"/>
      <c r="L1050" s="396"/>
    </row>
    <row r="1051" spans="8:12">
      <c r="H1051" s="350"/>
      <c r="I1051" s="393"/>
      <c r="J1051" s="394"/>
      <c r="K1051" s="395"/>
      <c r="L1051" s="396"/>
    </row>
    <row r="1052" spans="8:12">
      <c r="H1052" s="350"/>
      <c r="I1052" s="393"/>
      <c r="J1052" s="394"/>
      <c r="K1052" s="395"/>
      <c r="L1052" s="396"/>
    </row>
    <row r="1053" spans="8:12">
      <c r="H1053" s="350"/>
      <c r="I1053" s="393"/>
      <c r="J1053" s="394"/>
      <c r="K1053" s="395"/>
      <c r="L1053" s="396"/>
    </row>
    <row r="1054" spans="8:12">
      <c r="H1054" s="350"/>
      <c r="I1054" s="393"/>
      <c r="J1054" s="394"/>
      <c r="K1054" s="395"/>
      <c r="L1054" s="396"/>
    </row>
    <row r="1055" spans="8:12">
      <c r="H1055" s="350"/>
      <c r="I1055" s="393"/>
      <c r="J1055" s="394"/>
      <c r="K1055" s="395"/>
      <c r="L1055" s="396"/>
    </row>
    <row r="1056" spans="8:12">
      <c r="H1056" s="350"/>
      <c r="I1056" s="393"/>
      <c r="J1056" s="394"/>
      <c r="K1056" s="395"/>
      <c r="L1056" s="396"/>
    </row>
    <row r="1057" spans="8:12">
      <c r="H1057" s="350"/>
      <c r="I1057" s="393"/>
      <c r="J1057" s="394"/>
      <c r="K1057" s="395"/>
      <c r="L1057" s="396"/>
    </row>
    <row r="1058" spans="8:12">
      <c r="H1058" s="350"/>
      <c r="I1058" s="393"/>
      <c r="J1058" s="394"/>
      <c r="K1058" s="395"/>
      <c r="L1058" s="396"/>
    </row>
    <row r="1059" spans="8:12">
      <c r="H1059" s="350"/>
      <c r="I1059" s="393"/>
      <c r="J1059" s="394"/>
      <c r="K1059" s="395"/>
      <c r="L1059" s="396"/>
    </row>
    <row r="1060" spans="8:12">
      <c r="H1060" s="350"/>
      <c r="I1060" s="393"/>
      <c r="J1060" s="394"/>
      <c r="K1060" s="395"/>
      <c r="L1060" s="396"/>
    </row>
    <row r="1061" spans="8:12">
      <c r="H1061" s="350"/>
      <c r="I1061" s="393"/>
      <c r="J1061" s="394"/>
      <c r="K1061" s="395"/>
      <c r="L1061" s="396"/>
    </row>
    <row r="1062" spans="8:12">
      <c r="H1062" s="350"/>
      <c r="I1062" s="393"/>
      <c r="J1062" s="394"/>
      <c r="K1062" s="395"/>
      <c r="L1062" s="396"/>
    </row>
    <row r="1063" spans="8:12">
      <c r="H1063" s="350"/>
      <c r="I1063" s="393"/>
      <c r="J1063" s="394"/>
      <c r="K1063" s="395"/>
      <c r="L1063" s="396"/>
    </row>
    <row r="1064" spans="8:12">
      <c r="H1064" s="350"/>
      <c r="I1064" s="393"/>
      <c r="J1064" s="394"/>
      <c r="K1064" s="395"/>
      <c r="L1064" s="396"/>
    </row>
    <row r="1065" spans="8:12">
      <c r="H1065" s="350"/>
      <c r="I1065" s="393"/>
      <c r="J1065" s="394"/>
      <c r="K1065" s="395"/>
      <c r="L1065" s="396"/>
    </row>
    <row r="1066" spans="8:12">
      <c r="H1066" s="350"/>
      <c r="I1066" s="393"/>
      <c r="J1066" s="394"/>
      <c r="K1066" s="395"/>
      <c r="L1066" s="396"/>
    </row>
    <row r="1067" spans="8:12">
      <c r="H1067" s="350"/>
      <c r="I1067" s="393"/>
      <c r="J1067" s="394"/>
      <c r="K1067" s="395"/>
      <c r="L1067" s="396"/>
    </row>
    <row r="1068" spans="8:12">
      <c r="H1068" s="350"/>
      <c r="I1068" s="393"/>
      <c r="J1068" s="394"/>
      <c r="K1068" s="395"/>
      <c r="L1068" s="396"/>
    </row>
    <row r="1069" spans="8:12">
      <c r="H1069" s="350"/>
      <c r="I1069" s="393"/>
      <c r="J1069" s="394"/>
      <c r="K1069" s="395"/>
      <c r="L1069" s="396"/>
    </row>
    <row r="1070" spans="8:12">
      <c r="H1070" s="350"/>
      <c r="I1070" s="393"/>
      <c r="J1070" s="394"/>
      <c r="K1070" s="395"/>
      <c r="L1070" s="396"/>
    </row>
    <row r="1071" spans="8:12">
      <c r="H1071" s="350"/>
      <c r="I1071" s="393"/>
      <c r="J1071" s="394"/>
      <c r="K1071" s="395"/>
      <c r="L1071" s="396"/>
    </row>
    <row r="1072" spans="8:12">
      <c r="H1072" s="350"/>
      <c r="I1072" s="393"/>
      <c r="J1072" s="394"/>
      <c r="K1072" s="395"/>
      <c r="L1072" s="396"/>
    </row>
    <row r="1073" spans="8:12">
      <c r="H1073" s="350"/>
      <c r="I1073" s="393"/>
      <c r="J1073" s="394"/>
      <c r="K1073" s="395"/>
      <c r="L1073" s="396"/>
    </row>
    <row r="1074" spans="8:12">
      <c r="H1074" s="350"/>
      <c r="I1074" s="393"/>
      <c r="J1074" s="394"/>
      <c r="K1074" s="395"/>
      <c r="L1074" s="396"/>
    </row>
    <row r="1075" spans="8:12">
      <c r="H1075" s="350"/>
      <c r="I1075" s="393"/>
      <c r="J1075" s="394"/>
      <c r="K1075" s="395"/>
      <c r="L1075" s="396"/>
    </row>
    <row r="1076" spans="8:12">
      <c r="H1076" s="350"/>
      <c r="I1076" s="393"/>
      <c r="J1076" s="394"/>
      <c r="K1076" s="395"/>
      <c r="L1076" s="396"/>
    </row>
    <row r="1077" spans="8:12">
      <c r="H1077" s="350"/>
      <c r="I1077" s="393"/>
      <c r="J1077" s="394"/>
      <c r="K1077" s="395"/>
      <c r="L1077" s="396"/>
    </row>
    <row r="1078" spans="8:12">
      <c r="H1078" s="350"/>
      <c r="I1078" s="393"/>
      <c r="J1078" s="394"/>
      <c r="K1078" s="395"/>
      <c r="L1078" s="396"/>
    </row>
    <row r="1079" spans="8:12">
      <c r="H1079" s="350"/>
      <c r="I1079" s="393"/>
      <c r="J1079" s="394"/>
      <c r="K1079" s="395"/>
      <c r="L1079" s="396"/>
    </row>
    <row r="1080" spans="8:12">
      <c r="H1080" s="350"/>
      <c r="I1080" s="393"/>
      <c r="J1080" s="394"/>
      <c r="K1080" s="395"/>
      <c r="L1080" s="396"/>
    </row>
    <row r="1081" spans="8:12">
      <c r="H1081" s="350"/>
      <c r="I1081" s="393"/>
      <c r="J1081" s="394"/>
      <c r="K1081" s="395"/>
      <c r="L1081" s="396"/>
    </row>
    <row r="1082" spans="8:12">
      <c r="H1082" s="350"/>
      <c r="I1082" s="393"/>
      <c r="J1082" s="394"/>
      <c r="K1082" s="395"/>
      <c r="L1082" s="396"/>
    </row>
    <row r="1083" spans="8:12">
      <c r="H1083" s="350"/>
      <c r="I1083" s="393"/>
      <c r="J1083" s="394"/>
      <c r="K1083" s="395"/>
      <c r="L1083" s="396"/>
    </row>
    <row r="1084" spans="8:12">
      <c r="H1084" s="350"/>
      <c r="I1084" s="393"/>
      <c r="J1084" s="394"/>
      <c r="K1084" s="395"/>
      <c r="L1084" s="396"/>
    </row>
    <row r="1085" spans="8:12">
      <c r="H1085" s="350"/>
      <c r="I1085" s="393"/>
      <c r="J1085" s="394"/>
      <c r="K1085" s="395"/>
      <c r="L1085" s="396"/>
    </row>
    <row r="1086" spans="8:12">
      <c r="H1086" s="350"/>
      <c r="I1086" s="393"/>
      <c r="J1086" s="394"/>
      <c r="K1086" s="395"/>
      <c r="L1086" s="396"/>
    </row>
    <row r="1087" spans="8:12">
      <c r="H1087" s="350"/>
      <c r="I1087" s="393"/>
      <c r="J1087" s="394"/>
      <c r="K1087" s="395"/>
      <c r="L1087" s="396"/>
    </row>
    <row r="1088" spans="8:12">
      <c r="H1088" s="350"/>
      <c r="I1088" s="393"/>
      <c r="J1088" s="394"/>
      <c r="K1088" s="395"/>
      <c r="L1088" s="396"/>
    </row>
    <row r="1089" spans="8:12">
      <c r="H1089" s="350"/>
      <c r="I1089" s="393"/>
      <c r="J1089" s="394"/>
      <c r="K1089" s="395"/>
      <c r="L1089" s="396"/>
    </row>
    <row r="1090" spans="8:12">
      <c r="H1090" s="350"/>
      <c r="I1090" s="393"/>
      <c r="J1090" s="394"/>
      <c r="K1090" s="395"/>
      <c r="L1090" s="396"/>
    </row>
    <row r="1091" spans="8:12">
      <c r="H1091" s="350"/>
      <c r="I1091" s="393"/>
      <c r="J1091" s="394"/>
      <c r="K1091" s="395"/>
      <c r="L1091" s="396"/>
    </row>
    <row r="1092" spans="8:12">
      <c r="H1092" s="350"/>
      <c r="I1092" s="393"/>
      <c r="J1092" s="394"/>
      <c r="K1092" s="395"/>
      <c r="L1092" s="396"/>
    </row>
    <row r="1093" spans="8:12">
      <c r="H1093" s="350"/>
      <c r="I1093" s="393"/>
      <c r="J1093" s="394"/>
      <c r="K1093" s="395"/>
      <c r="L1093" s="396"/>
    </row>
    <row r="1094" spans="8:12">
      <c r="H1094" s="350"/>
      <c r="I1094" s="393"/>
      <c r="J1094" s="394"/>
      <c r="K1094" s="395"/>
      <c r="L1094" s="396"/>
    </row>
    <row r="1095" spans="8:12">
      <c r="H1095" s="350"/>
      <c r="I1095" s="393"/>
      <c r="J1095" s="394"/>
      <c r="K1095" s="395"/>
      <c r="L1095" s="396"/>
    </row>
    <row r="1096" spans="8:12">
      <c r="H1096" s="350"/>
      <c r="I1096" s="393"/>
      <c r="J1096" s="394"/>
      <c r="K1096" s="395"/>
      <c r="L1096" s="396"/>
    </row>
    <row r="1097" spans="8:12">
      <c r="H1097" s="350"/>
      <c r="I1097" s="393"/>
      <c r="J1097" s="394"/>
      <c r="K1097" s="395"/>
      <c r="L1097" s="396"/>
    </row>
    <row r="1098" spans="8:12">
      <c r="H1098" s="350"/>
      <c r="I1098" s="393"/>
      <c r="J1098" s="394"/>
      <c r="K1098" s="395"/>
      <c r="L1098" s="396"/>
    </row>
    <row r="1099" spans="8:12">
      <c r="H1099" s="350"/>
      <c r="I1099" s="393"/>
      <c r="J1099" s="394"/>
      <c r="K1099" s="395"/>
      <c r="L1099" s="396"/>
    </row>
    <row r="1100" spans="8:12">
      <c r="H1100" s="350"/>
      <c r="I1100" s="393"/>
      <c r="J1100" s="394"/>
      <c r="K1100" s="395"/>
      <c r="L1100" s="396"/>
    </row>
    <row r="1101" spans="8:12">
      <c r="H1101" s="350"/>
      <c r="I1101" s="393"/>
      <c r="J1101" s="394"/>
      <c r="K1101" s="395"/>
      <c r="L1101" s="396"/>
    </row>
    <row r="1102" spans="8:12">
      <c r="H1102" s="350"/>
      <c r="I1102" s="393"/>
      <c r="J1102" s="394"/>
      <c r="K1102" s="395"/>
      <c r="L1102" s="396"/>
    </row>
    <row r="1103" spans="8:12">
      <c r="H1103" s="350"/>
      <c r="I1103" s="393"/>
      <c r="J1103" s="394"/>
      <c r="K1103" s="395"/>
      <c r="L1103" s="396"/>
    </row>
    <row r="1104" spans="8:12">
      <c r="H1104" s="350"/>
      <c r="I1104" s="393"/>
      <c r="J1104" s="394"/>
      <c r="K1104" s="395"/>
      <c r="L1104" s="396"/>
    </row>
    <row r="1105" spans="8:12">
      <c r="H1105" s="350"/>
      <c r="I1105" s="393"/>
      <c r="J1105" s="394"/>
      <c r="K1105" s="395"/>
      <c r="L1105" s="396"/>
    </row>
    <row r="1106" spans="8:12">
      <c r="H1106" s="350"/>
      <c r="I1106" s="393"/>
      <c r="J1106" s="394"/>
      <c r="K1106" s="395"/>
      <c r="L1106" s="396"/>
    </row>
    <row r="1107" spans="8:12">
      <c r="H1107" s="350"/>
      <c r="I1107" s="393"/>
      <c r="J1107" s="394"/>
      <c r="K1107" s="395"/>
      <c r="L1107" s="396"/>
    </row>
    <row r="1108" spans="8:12">
      <c r="H1108" s="350"/>
      <c r="I1108" s="393"/>
      <c r="J1108" s="394"/>
      <c r="K1108" s="395"/>
      <c r="L1108" s="396"/>
    </row>
    <row r="1109" spans="8:12">
      <c r="H1109" s="350"/>
      <c r="I1109" s="393"/>
      <c r="J1109" s="394"/>
      <c r="K1109" s="395"/>
      <c r="L1109" s="396"/>
    </row>
    <row r="1110" spans="8:12">
      <c r="H1110" s="350"/>
      <c r="I1110" s="393"/>
      <c r="J1110" s="394"/>
      <c r="K1110" s="395"/>
      <c r="L1110" s="396"/>
    </row>
    <row r="1111" spans="8:12">
      <c r="H1111" s="350"/>
      <c r="I1111" s="393"/>
      <c r="J1111" s="394"/>
      <c r="K1111" s="395"/>
      <c r="L1111" s="396"/>
    </row>
    <row r="1112" spans="8:12">
      <c r="H1112" s="350"/>
      <c r="I1112" s="393"/>
      <c r="J1112" s="394"/>
      <c r="K1112" s="395"/>
      <c r="L1112" s="396"/>
    </row>
    <row r="1113" spans="8:12">
      <c r="H1113" s="350"/>
      <c r="I1113" s="393"/>
      <c r="J1113" s="394"/>
      <c r="K1113" s="395"/>
      <c r="L1113" s="396"/>
    </row>
    <row r="1114" spans="8:12">
      <c r="H1114" s="350"/>
      <c r="I1114" s="393"/>
      <c r="J1114" s="394"/>
      <c r="K1114" s="395"/>
      <c r="L1114" s="396"/>
    </row>
    <row r="1115" spans="8:12">
      <c r="H1115" s="350"/>
      <c r="I1115" s="393"/>
      <c r="J1115" s="394"/>
      <c r="K1115" s="395"/>
      <c r="L1115" s="396"/>
    </row>
    <row r="1116" spans="8:12">
      <c r="H1116" s="350"/>
      <c r="I1116" s="393"/>
      <c r="J1116" s="394"/>
      <c r="K1116" s="395"/>
      <c r="L1116" s="396"/>
    </row>
    <row r="1117" spans="8:12">
      <c r="H1117" s="350"/>
      <c r="I1117" s="393"/>
      <c r="J1117" s="394"/>
      <c r="K1117" s="395"/>
      <c r="L1117" s="396"/>
    </row>
    <row r="1118" spans="8:12">
      <c r="H1118" s="350"/>
      <c r="I1118" s="393"/>
      <c r="J1118" s="394"/>
      <c r="K1118" s="395"/>
      <c r="L1118" s="396"/>
    </row>
    <row r="1119" spans="8:12">
      <c r="H1119" s="350"/>
      <c r="I1119" s="393"/>
      <c r="J1119" s="394"/>
      <c r="K1119" s="395"/>
      <c r="L1119" s="396"/>
    </row>
    <row r="1120" spans="8:12">
      <c r="H1120" s="350"/>
      <c r="I1120" s="393"/>
      <c r="J1120" s="394"/>
      <c r="K1120" s="395"/>
      <c r="L1120" s="396"/>
    </row>
    <row r="1121" spans="8:12">
      <c r="H1121" s="350"/>
      <c r="I1121" s="393"/>
      <c r="J1121" s="394"/>
      <c r="K1121" s="395"/>
      <c r="L1121" s="396"/>
    </row>
    <row r="1122" spans="8:12">
      <c r="H1122" s="350"/>
      <c r="I1122" s="393"/>
      <c r="J1122" s="394"/>
      <c r="K1122" s="395"/>
      <c r="L1122" s="396"/>
    </row>
    <row r="1123" spans="8:12">
      <c r="H1123" s="350"/>
      <c r="I1123" s="393"/>
      <c r="J1123" s="394"/>
      <c r="K1123" s="395"/>
      <c r="L1123" s="396"/>
    </row>
    <row r="1124" spans="8:12">
      <c r="H1124" s="350"/>
      <c r="I1124" s="393"/>
      <c r="J1124" s="394"/>
      <c r="K1124" s="395"/>
      <c r="L1124" s="396"/>
    </row>
    <row r="1125" spans="8:12">
      <c r="H1125" s="350"/>
      <c r="I1125" s="393"/>
      <c r="J1125" s="394"/>
      <c r="K1125" s="395"/>
      <c r="L1125" s="396"/>
    </row>
    <row r="1126" spans="8:12">
      <c r="H1126" s="350"/>
      <c r="I1126" s="393"/>
      <c r="J1126" s="394"/>
      <c r="K1126" s="395"/>
      <c r="L1126" s="396"/>
    </row>
    <row r="1127" spans="8:12">
      <c r="H1127" s="350"/>
      <c r="I1127" s="393"/>
      <c r="J1127" s="394"/>
      <c r="K1127" s="395"/>
      <c r="L1127" s="396"/>
    </row>
    <row r="1128" spans="8:12">
      <c r="H1128" s="350"/>
      <c r="I1128" s="393"/>
      <c r="J1128" s="394"/>
      <c r="K1128" s="395"/>
      <c r="L1128" s="396"/>
    </row>
    <row r="1129" spans="8:12">
      <c r="H1129" s="350"/>
      <c r="I1129" s="393"/>
      <c r="J1129" s="394"/>
      <c r="K1129" s="395"/>
      <c r="L1129" s="396"/>
    </row>
    <row r="1130" spans="8:12">
      <c r="H1130" s="350"/>
      <c r="I1130" s="393"/>
      <c r="J1130" s="394"/>
      <c r="K1130" s="395"/>
      <c r="L1130" s="396"/>
    </row>
    <row r="1131" spans="8:12">
      <c r="H1131" s="350"/>
      <c r="I1131" s="393"/>
      <c r="J1131" s="394"/>
      <c r="K1131" s="395"/>
      <c r="L1131" s="396"/>
    </row>
    <row r="1132" spans="8:12">
      <c r="H1132" s="350"/>
      <c r="I1132" s="393"/>
      <c r="J1132" s="394"/>
      <c r="K1132" s="395"/>
      <c r="L1132" s="396"/>
    </row>
    <row r="1133" spans="8:12">
      <c r="H1133" s="350"/>
      <c r="I1133" s="393"/>
      <c r="J1133" s="394"/>
      <c r="K1133" s="395"/>
      <c r="L1133" s="396"/>
    </row>
    <row r="1134" spans="8:12">
      <c r="H1134" s="350"/>
      <c r="I1134" s="393"/>
      <c r="J1134" s="394"/>
      <c r="K1134" s="395"/>
      <c r="L1134" s="396"/>
    </row>
    <row r="1135" spans="8:12">
      <c r="H1135" s="350"/>
      <c r="I1135" s="393"/>
      <c r="J1135" s="394"/>
      <c r="K1135" s="395"/>
      <c r="L1135" s="396"/>
    </row>
    <row r="1136" spans="8:12">
      <c r="H1136" s="350"/>
      <c r="I1136" s="393"/>
      <c r="J1136" s="394"/>
      <c r="K1136" s="395"/>
      <c r="L1136" s="396"/>
    </row>
    <row r="1137" spans="8:12">
      <c r="H1137" s="350"/>
      <c r="I1137" s="393"/>
      <c r="J1137" s="394"/>
      <c r="K1137" s="395"/>
      <c r="L1137" s="396"/>
    </row>
    <row r="1138" spans="8:12">
      <c r="H1138" s="350"/>
      <c r="I1138" s="393"/>
      <c r="J1138" s="394"/>
      <c r="K1138" s="395"/>
      <c r="L1138" s="396"/>
    </row>
    <row r="1139" spans="8:12">
      <c r="H1139" s="350"/>
      <c r="I1139" s="393"/>
      <c r="J1139" s="394"/>
      <c r="K1139" s="395"/>
      <c r="L1139" s="396"/>
    </row>
    <row r="1140" spans="8:12">
      <c r="H1140" s="350"/>
      <c r="I1140" s="393"/>
      <c r="J1140" s="394"/>
      <c r="K1140" s="395"/>
      <c r="L1140" s="396"/>
    </row>
    <row r="1141" spans="8:12">
      <c r="H1141" s="350"/>
      <c r="I1141" s="393"/>
      <c r="J1141" s="394"/>
      <c r="K1141" s="395"/>
      <c r="L1141" s="396"/>
    </row>
    <row r="1142" spans="8:12">
      <c r="H1142" s="350"/>
      <c r="I1142" s="393"/>
      <c r="J1142" s="394"/>
      <c r="K1142" s="395"/>
      <c r="L1142" s="396"/>
    </row>
    <row r="1143" spans="8:12">
      <c r="H1143" s="350"/>
      <c r="I1143" s="393"/>
      <c r="J1143" s="394"/>
      <c r="K1143" s="395"/>
      <c r="L1143" s="396"/>
    </row>
    <row r="1144" spans="8:12">
      <c r="H1144" s="350"/>
      <c r="I1144" s="393"/>
      <c r="J1144" s="394"/>
      <c r="K1144" s="395"/>
      <c r="L1144" s="396"/>
    </row>
    <row r="1145" spans="8:12">
      <c r="H1145" s="350"/>
      <c r="I1145" s="393"/>
      <c r="J1145" s="394"/>
      <c r="K1145" s="395"/>
      <c r="L1145" s="396"/>
    </row>
    <row r="1146" spans="8:12">
      <c r="H1146" s="350"/>
      <c r="I1146" s="393"/>
      <c r="J1146" s="394"/>
      <c r="K1146" s="395"/>
      <c r="L1146" s="396"/>
    </row>
    <row r="1147" spans="8:12">
      <c r="H1147" s="350"/>
      <c r="I1147" s="393"/>
      <c r="J1147" s="394"/>
      <c r="K1147" s="395"/>
      <c r="L1147" s="396"/>
    </row>
    <row r="1148" spans="8:12">
      <c r="H1148" s="350"/>
      <c r="I1148" s="393"/>
      <c r="J1148" s="394"/>
      <c r="K1148" s="395"/>
      <c r="L1148" s="396"/>
    </row>
    <row r="1149" spans="8:12">
      <c r="H1149" s="350"/>
      <c r="I1149" s="393"/>
      <c r="J1149" s="394"/>
      <c r="K1149" s="395"/>
      <c r="L1149" s="396"/>
    </row>
    <row r="1150" spans="8:12">
      <c r="H1150" s="350"/>
      <c r="I1150" s="393"/>
      <c r="J1150" s="394"/>
      <c r="K1150" s="395"/>
      <c r="L1150" s="396"/>
    </row>
    <row r="1151" spans="8:12">
      <c r="H1151" s="350"/>
      <c r="I1151" s="393"/>
      <c r="J1151" s="394"/>
      <c r="K1151" s="395"/>
      <c r="L1151" s="396"/>
    </row>
    <row r="1152" spans="8:12">
      <c r="H1152" s="350"/>
      <c r="I1152" s="393"/>
      <c r="J1152" s="394"/>
      <c r="K1152" s="395"/>
      <c r="L1152" s="396"/>
    </row>
    <row r="1153" spans="8:12">
      <c r="H1153" s="350"/>
      <c r="I1153" s="393"/>
      <c r="J1153" s="394"/>
      <c r="K1153" s="395"/>
      <c r="L1153" s="396"/>
    </row>
    <row r="1154" spans="8:12">
      <c r="H1154" s="350"/>
      <c r="I1154" s="393"/>
      <c r="J1154" s="394"/>
      <c r="K1154" s="395"/>
      <c r="L1154" s="396"/>
    </row>
    <row r="1155" spans="8:12">
      <c r="H1155" s="350"/>
      <c r="I1155" s="393"/>
      <c r="J1155" s="394"/>
      <c r="K1155" s="395"/>
      <c r="L1155" s="396"/>
    </row>
    <row r="1156" spans="8:12">
      <c r="H1156" s="350"/>
      <c r="I1156" s="393"/>
      <c r="J1156" s="394"/>
      <c r="K1156" s="395"/>
      <c r="L1156" s="396"/>
    </row>
    <row r="1157" spans="8:12">
      <c r="H1157" s="350"/>
      <c r="I1157" s="393"/>
      <c r="J1157" s="394"/>
      <c r="K1157" s="395"/>
      <c r="L1157" s="396"/>
    </row>
    <row r="1158" spans="8:12">
      <c r="H1158" s="350"/>
      <c r="I1158" s="393"/>
      <c r="J1158" s="394"/>
      <c r="K1158" s="395"/>
      <c r="L1158" s="396"/>
    </row>
    <row r="1159" spans="8:12">
      <c r="H1159" s="350"/>
      <c r="I1159" s="393"/>
      <c r="J1159" s="394"/>
      <c r="K1159" s="395"/>
      <c r="L1159" s="396"/>
    </row>
    <row r="1160" spans="8:12">
      <c r="H1160" s="350"/>
      <c r="I1160" s="393"/>
      <c r="J1160" s="394"/>
      <c r="K1160" s="395"/>
      <c r="L1160" s="396"/>
    </row>
    <row r="1161" spans="8:12">
      <c r="H1161" s="350"/>
      <c r="I1161" s="393"/>
      <c r="J1161" s="394"/>
      <c r="K1161" s="395"/>
      <c r="L1161" s="396"/>
    </row>
    <row r="1162" spans="8:12">
      <c r="H1162" s="350"/>
      <c r="I1162" s="393"/>
      <c r="J1162" s="394"/>
      <c r="K1162" s="395"/>
      <c r="L1162" s="396"/>
    </row>
    <row r="1163" spans="8:12">
      <c r="H1163" s="350"/>
      <c r="I1163" s="393"/>
      <c r="J1163" s="394"/>
      <c r="K1163" s="395"/>
      <c r="L1163" s="396"/>
    </row>
    <row r="1164" spans="8:12">
      <c r="H1164" s="350"/>
      <c r="I1164" s="393"/>
      <c r="J1164" s="394"/>
      <c r="K1164" s="395"/>
      <c r="L1164" s="396"/>
    </row>
    <row r="1165" spans="8:12">
      <c r="H1165" s="350"/>
      <c r="I1165" s="393"/>
      <c r="J1165" s="394"/>
      <c r="K1165" s="395"/>
      <c r="L1165" s="396"/>
    </row>
    <row r="1166" spans="8:12">
      <c r="H1166" s="350"/>
      <c r="I1166" s="393"/>
      <c r="J1166" s="394"/>
      <c r="K1166" s="395"/>
      <c r="L1166" s="396"/>
    </row>
    <row r="1167" spans="8:12">
      <c r="H1167" s="350"/>
      <c r="I1167" s="393"/>
      <c r="J1167" s="394"/>
      <c r="K1167" s="395"/>
      <c r="L1167" s="396"/>
    </row>
    <row r="1168" spans="8:12">
      <c r="H1168" s="350"/>
      <c r="I1168" s="393"/>
      <c r="J1168" s="394"/>
      <c r="K1168" s="395"/>
      <c r="L1168" s="396"/>
    </row>
    <row r="1169" spans="8:12">
      <c r="H1169" s="350"/>
      <c r="I1169" s="393"/>
      <c r="J1169" s="394"/>
      <c r="K1169" s="395"/>
      <c r="L1169" s="396"/>
    </row>
    <row r="1170" spans="8:12">
      <c r="H1170" s="350"/>
      <c r="I1170" s="393"/>
      <c r="J1170" s="394"/>
      <c r="K1170" s="395"/>
      <c r="L1170" s="396"/>
    </row>
    <row r="1171" spans="8:12">
      <c r="H1171" s="350"/>
      <c r="I1171" s="393"/>
      <c r="J1171" s="394"/>
      <c r="K1171" s="395"/>
      <c r="L1171" s="396"/>
    </row>
    <row r="1172" spans="8:12">
      <c r="H1172" s="350"/>
      <c r="I1172" s="393"/>
      <c r="J1172" s="394"/>
      <c r="K1172" s="395"/>
      <c r="L1172" s="396"/>
    </row>
    <row r="1173" spans="8:12">
      <c r="H1173" s="350"/>
      <c r="I1173" s="393"/>
      <c r="J1173" s="394"/>
      <c r="K1173" s="395"/>
      <c r="L1173" s="396"/>
    </row>
    <row r="1174" spans="8:12">
      <c r="H1174" s="350"/>
      <c r="I1174" s="393"/>
      <c r="J1174" s="394"/>
      <c r="K1174" s="395"/>
      <c r="L1174" s="396"/>
    </row>
    <row r="1175" spans="8:12">
      <c r="H1175" s="350"/>
      <c r="I1175" s="393"/>
      <c r="J1175" s="394"/>
      <c r="K1175" s="395"/>
      <c r="L1175" s="396"/>
    </row>
    <row r="1176" spans="8:12">
      <c r="H1176" s="350"/>
      <c r="I1176" s="393"/>
      <c r="J1176" s="394"/>
      <c r="K1176" s="395"/>
      <c r="L1176" s="396"/>
    </row>
    <row r="1177" spans="8:12">
      <c r="H1177" s="350"/>
      <c r="I1177" s="393"/>
      <c r="J1177" s="394"/>
      <c r="K1177" s="395"/>
      <c r="L1177" s="396"/>
    </row>
    <row r="1178" spans="8:12">
      <c r="H1178" s="350"/>
      <c r="I1178" s="393"/>
      <c r="J1178" s="394"/>
      <c r="K1178" s="395"/>
      <c r="L1178" s="396"/>
    </row>
    <row r="1179" spans="8:12">
      <c r="H1179" s="350"/>
      <c r="I1179" s="393"/>
      <c r="J1179" s="394"/>
      <c r="K1179" s="395"/>
      <c r="L1179" s="396"/>
    </row>
    <row r="1180" spans="8:12">
      <c r="H1180" s="350"/>
      <c r="I1180" s="393"/>
      <c r="J1180" s="394"/>
      <c r="K1180" s="395"/>
      <c r="L1180" s="396"/>
    </row>
    <row r="1181" spans="8:12">
      <c r="H1181" s="350"/>
      <c r="I1181" s="393"/>
      <c r="J1181" s="394"/>
      <c r="K1181" s="395"/>
      <c r="L1181" s="396"/>
    </row>
    <row r="1182" spans="8:12">
      <c r="H1182" s="350"/>
      <c r="I1182" s="393"/>
      <c r="J1182" s="394"/>
      <c r="K1182" s="395"/>
      <c r="L1182" s="396"/>
    </row>
    <row r="1183" spans="8:12">
      <c r="H1183" s="350"/>
      <c r="I1183" s="393"/>
      <c r="J1183" s="394"/>
      <c r="K1183" s="395"/>
      <c r="L1183" s="396"/>
    </row>
    <row r="1184" spans="8:12">
      <c r="H1184" s="350"/>
      <c r="I1184" s="393"/>
      <c r="J1184" s="394"/>
      <c r="K1184" s="395"/>
      <c r="L1184" s="396"/>
    </row>
    <row r="1185" spans="8:12">
      <c r="H1185" s="350"/>
      <c r="I1185" s="393"/>
      <c r="J1185" s="394"/>
      <c r="K1185" s="395"/>
      <c r="L1185" s="396"/>
    </row>
    <row r="1186" spans="8:12">
      <c r="H1186" s="350"/>
      <c r="I1186" s="393"/>
      <c r="J1186" s="394"/>
      <c r="K1186" s="395"/>
      <c r="L1186" s="396"/>
    </row>
    <row r="1187" spans="8:12">
      <c r="H1187" s="350"/>
      <c r="I1187" s="393"/>
      <c r="J1187" s="394"/>
      <c r="K1187" s="395"/>
      <c r="L1187" s="396"/>
    </row>
    <row r="1188" spans="8:12">
      <c r="H1188" s="350"/>
      <c r="I1188" s="393"/>
      <c r="J1188" s="394"/>
      <c r="K1188" s="395"/>
      <c r="L1188" s="396"/>
    </row>
    <row r="1189" spans="8:12">
      <c r="H1189" s="350"/>
      <c r="I1189" s="393"/>
      <c r="J1189" s="394"/>
      <c r="K1189" s="395"/>
      <c r="L1189" s="396"/>
    </row>
    <row r="1190" spans="8:12">
      <c r="H1190" s="350"/>
      <c r="I1190" s="393"/>
      <c r="J1190" s="394"/>
      <c r="K1190" s="395"/>
      <c r="L1190" s="396"/>
    </row>
    <row r="1191" spans="8:12">
      <c r="H1191" s="350"/>
      <c r="I1191" s="393"/>
      <c r="J1191" s="394"/>
      <c r="K1191" s="395"/>
      <c r="L1191" s="396"/>
    </row>
    <row r="1192" spans="8:12">
      <c r="H1192" s="350"/>
      <c r="I1192" s="393"/>
      <c r="J1192" s="394"/>
      <c r="K1192" s="395"/>
      <c r="L1192" s="396"/>
    </row>
    <row r="1193" spans="8:12">
      <c r="H1193" s="350"/>
      <c r="I1193" s="393"/>
      <c r="J1193" s="394"/>
      <c r="K1193" s="395"/>
      <c r="L1193" s="396"/>
    </row>
    <row r="1194" spans="8:12">
      <c r="H1194" s="350"/>
      <c r="I1194" s="393"/>
      <c r="J1194" s="394"/>
      <c r="K1194" s="395"/>
      <c r="L1194" s="396"/>
    </row>
    <row r="1195" spans="8:12">
      <c r="H1195" s="350"/>
      <c r="I1195" s="393"/>
      <c r="J1195" s="394"/>
      <c r="K1195" s="395"/>
      <c r="L1195" s="396"/>
    </row>
    <row r="1196" spans="8:12">
      <c r="H1196" s="350"/>
      <c r="I1196" s="393"/>
      <c r="J1196" s="394"/>
      <c r="K1196" s="395"/>
      <c r="L1196" s="396"/>
    </row>
    <row r="1197" spans="8:12">
      <c r="H1197" s="350"/>
      <c r="I1197" s="393"/>
      <c r="J1197" s="394"/>
      <c r="K1197" s="395"/>
      <c r="L1197" s="396"/>
    </row>
    <row r="1198" spans="8:12">
      <c r="H1198" s="350"/>
      <c r="I1198" s="393"/>
      <c r="J1198" s="394"/>
      <c r="K1198" s="395"/>
      <c r="L1198" s="396"/>
    </row>
    <row r="1199" spans="8:12">
      <c r="H1199" s="350"/>
      <c r="I1199" s="393"/>
      <c r="J1199" s="394"/>
      <c r="K1199" s="395"/>
      <c r="L1199" s="396"/>
    </row>
    <row r="1200" spans="8:12">
      <c r="H1200" s="350"/>
      <c r="I1200" s="393"/>
      <c r="J1200" s="394"/>
      <c r="K1200" s="395"/>
      <c r="L1200" s="396"/>
    </row>
    <row r="1201" spans="8:12">
      <c r="H1201" s="350"/>
      <c r="I1201" s="393"/>
      <c r="J1201" s="394"/>
      <c r="K1201" s="395"/>
      <c r="L1201" s="396"/>
    </row>
    <row r="1202" spans="8:12">
      <c r="H1202" s="350"/>
      <c r="I1202" s="393"/>
      <c r="J1202" s="394"/>
      <c r="K1202" s="395"/>
      <c r="L1202" s="396"/>
    </row>
    <row r="1203" spans="8:12">
      <c r="H1203" s="350"/>
      <c r="I1203" s="393"/>
      <c r="J1203" s="394"/>
      <c r="K1203" s="395"/>
      <c r="L1203" s="396"/>
    </row>
    <row r="1204" spans="8:12">
      <c r="H1204" s="350"/>
      <c r="I1204" s="393"/>
      <c r="J1204" s="394"/>
      <c r="K1204" s="395"/>
      <c r="L1204" s="396"/>
    </row>
    <row r="1205" spans="8:12">
      <c r="H1205" s="350"/>
      <c r="I1205" s="393"/>
      <c r="J1205" s="394"/>
      <c r="K1205" s="395"/>
      <c r="L1205" s="396"/>
    </row>
    <row r="1206" spans="8:12">
      <c r="H1206" s="350"/>
      <c r="I1206" s="393"/>
      <c r="J1206" s="394"/>
      <c r="K1206" s="395"/>
      <c r="L1206" s="396"/>
    </row>
    <row r="1207" spans="8:12">
      <c r="H1207" s="350"/>
      <c r="I1207" s="393"/>
      <c r="J1207" s="394"/>
      <c r="K1207" s="395"/>
      <c r="L1207" s="396"/>
    </row>
    <row r="1208" spans="8:12">
      <c r="H1208" s="350"/>
      <c r="I1208" s="393"/>
      <c r="J1208" s="394"/>
      <c r="K1208" s="395"/>
      <c r="L1208" s="396"/>
    </row>
    <row r="1209" spans="8:12">
      <c r="H1209" s="350"/>
      <c r="I1209" s="393"/>
      <c r="J1209" s="394"/>
      <c r="K1209" s="395"/>
      <c r="L1209" s="396"/>
    </row>
    <row r="1210" spans="8:12">
      <c r="H1210" s="350"/>
      <c r="I1210" s="393"/>
      <c r="J1210" s="394"/>
      <c r="K1210" s="395"/>
      <c r="L1210" s="396"/>
    </row>
    <row r="1211" spans="8:12">
      <c r="H1211" s="350"/>
      <c r="I1211" s="393"/>
      <c r="J1211" s="394"/>
      <c r="K1211" s="395"/>
      <c r="L1211" s="396"/>
    </row>
    <row r="1212" spans="8:12">
      <c r="H1212" s="350"/>
      <c r="I1212" s="393"/>
      <c r="J1212" s="394"/>
      <c r="K1212" s="395"/>
      <c r="L1212" s="396"/>
    </row>
    <row r="1213" spans="8:12">
      <c r="H1213" s="350"/>
      <c r="I1213" s="393"/>
      <c r="J1213" s="394"/>
      <c r="K1213" s="395"/>
      <c r="L1213" s="396"/>
    </row>
    <row r="1214" spans="8:12">
      <c r="H1214" s="350"/>
      <c r="I1214" s="393"/>
      <c r="J1214" s="394"/>
      <c r="K1214" s="395"/>
      <c r="L1214" s="396"/>
    </row>
    <row r="1215" spans="8:12">
      <c r="H1215" s="350"/>
      <c r="I1215" s="393"/>
      <c r="J1215" s="394"/>
      <c r="K1215" s="395"/>
      <c r="L1215" s="396"/>
    </row>
    <row r="1216" spans="8:12">
      <c r="H1216" s="350"/>
      <c r="I1216" s="393"/>
      <c r="J1216" s="394"/>
      <c r="K1216" s="395"/>
      <c r="L1216" s="396"/>
    </row>
    <row r="1217" spans="8:12">
      <c r="H1217" s="350"/>
      <c r="I1217" s="393"/>
      <c r="J1217" s="394"/>
      <c r="K1217" s="395"/>
      <c r="L1217" s="396"/>
    </row>
    <row r="1218" spans="8:12">
      <c r="H1218" s="350"/>
      <c r="I1218" s="393"/>
      <c r="J1218" s="394"/>
      <c r="K1218" s="395"/>
      <c r="L1218" s="396"/>
    </row>
    <row r="1219" spans="8:12">
      <c r="H1219" s="350"/>
      <c r="I1219" s="393"/>
      <c r="J1219" s="394"/>
      <c r="K1219" s="395"/>
      <c r="L1219" s="396"/>
    </row>
    <row r="1220" spans="8:12">
      <c r="H1220" s="350"/>
      <c r="I1220" s="393"/>
      <c r="J1220" s="394"/>
      <c r="K1220" s="395"/>
      <c r="L1220" s="396"/>
    </row>
    <row r="1221" spans="8:12">
      <c r="H1221" s="350"/>
      <c r="I1221" s="393"/>
      <c r="J1221" s="394"/>
      <c r="K1221" s="395"/>
      <c r="L1221" s="396"/>
    </row>
    <row r="1222" spans="8:12">
      <c r="H1222" s="350"/>
      <c r="I1222" s="393"/>
      <c r="J1222" s="394"/>
      <c r="K1222" s="395"/>
      <c r="L1222" s="396"/>
    </row>
    <row r="1223" spans="8:12">
      <c r="H1223" s="350"/>
      <c r="I1223" s="393"/>
      <c r="J1223" s="394"/>
      <c r="K1223" s="395"/>
      <c r="L1223" s="396"/>
    </row>
    <row r="1224" spans="8:12">
      <c r="H1224" s="350"/>
      <c r="I1224" s="393"/>
      <c r="J1224" s="394"/>
      <c r="K1224" s="395"/>
      <c r="L1224" s="396"/>
    </row>
    <row r="1225" spans="8:12">
      <c r="H1225" s="350"/>
      <c r="I1225" s="393"/>
      <c r="J1225" s="394"/>
      <c r="K1225" s="395"/>
      <c r="L1225" s="396"/>
    </row>
    <row r="1226" spans="8:12">
      <c r="H1226" s="350"/>
      <c r="I1226" s="393"/>
      <c r="J1226" s="394"/>
      <c r="K1226" s="395"/>
      <c r="L1226" s="396"/>
    </row>
    <row r="1227" spans="8:12">
      <c r="H1227" s="350"/>
      <c r="I1227" s="393"/>
      <c r="J1227" s="394"/>
      <c r="K1227" s="395"/>
      <c r="L1227" s="396"/>
    </row>
    <row r="1228" spans="8:12">
      <c r="H1228" s="350"/>
      <c r="I1228" s="393"/>
      <c r="J1228" s="394"/>
      <c r="K1228" s="395"/>
      <c r="L1228" s="396"/>
    </row>
    <row r="1229" spans="8:12">
      <c r="H1229" s="350"/>
      <c r="I1229" s="393"/>
      <c r="J1229" s="394"/>
      <c r="K1229" s="395"/>
      <c r="L1229" s="396"/>
    </row>
    <row r="1230" spans="8:12">
      <c r="H1230" s="350"/>
      <c r="I1230" s="393"/>
      <c r="J1230" s="394"/>
      <c r="K1230" s="395"/>
      <c r="L1230" s="396"/>
    </row>
    <row r="1231" spans="8:12">
      <c r="H1231" s="350"/>
      <c r="I1231" s="393"/>
      <c r="J1231" s="394"/>
      <c r="K1231" s="395"/>
      <c r="L1231" s="396"/>
    </row>
    <row r="1232" spans="8:12">
      <c r="H1232" s="350"/>
      <c r="I1232" s="393"/>
      <c r="J1232" s="394"/>
      <c r="K1232" s="395"/>
      <c r="L1232" s="396"/>
    </row>
    <row r="1233" spans="8:12">
      <c r="H1233" s="350"/>
      <c r="I1233" s="393"/>
      <c r="J1233" s="394"/>
      <c r="K1233" s="395"/>
      <c r="L1233" s="396"/>
    </row>
    <row r="1234" spans="8:12">
      <c r="H1234" s="350"/>
      <c r="I1234" s="393"/>
      <c r="J1234" s="394"/>
      <c r="K1234" s="395"/>
      <c r="L1234" s="396"/>
    </row>
    <row r="1235" spans="8:12">
      <c r="H1235" s="350"/>
      <c r="I1235" s="393"/>
      <c r="J1235" s="394"/>
      <c r="K1235" s="395"/>
      <c r="L1235" s="396"/>
    </row>
    <row r="1236" spans="8:12">
      <c r="H1236" s="350"/>
      <c r="I1236" s="393"/>
      <c r="J1236" s="394"/>
      <c r="K1236" s="395"/>
      <c r="L1236" s="396"/>
    </row>
    <row r="1237" spans="8:12">
      <c r="H1237" s="350"/>
      <c r="I1237" s="393"/>
      <c r="J1237" s="394"/>
      <c r="K1237" s="395"/>
      <c r="L1237" s="396"/>
    </row>
    <row r="1238" spans="8:12">
      <c r="H1238" s="350"/>
      <c r="I1238" s="393"/>
      <c r="J1238" s="394"/>
      <c r="K1238" s="395"/>
      <c r="L1238" s="396"/>
    </row>
    <row r="1239" spans="8:12">
      <c r="H1239" s="350"/>
      <c r="I1239" s="393"/>
      <c r="J1239" s="394"/>
      <c r="K1239" s="395"/>
      <c r="L1239" s="396"/>
    </row>
    <row r="1240" spans="8:12">
      <c r="H1240" s="350"/>
      <c r="I1240" s="393"/>
      <c r="J1240" s="394"/>
      <c r="K1240" s="395"/>
      <c r="L1240" s="396"/>
    </row>
    <row r="1241" spans="8:12">
      <c r="H1241" s="350"/>
      <c r="I1241" s="393"/>
      <c r="J1241" s="394"/>
      <c r="K1241" s="395"/>
      <c r="L1241" s="396"/>
    </row>
    <row r="1242" spans="8:12">
      <c r="H1242" s="350"/>
      <c r="I1242" s="393"/>
      <c r="J1242" s="394"/>
      <c r="K1242" s="395"/>
      <c r="L1242" s="396"/>
    </row>
    <row r="1243" spans="8:12">
      <c r="H1243" s="350"/>
      <c r="I1243" s="393"/>
      <c r="J1243" s="394"/>
      <c r="K1243" s="395"/>
      <c r="L1243" s="396"/>
    </row>
    <row r="1244" spans="8:12">
      <c r="H1244" s="350"/>
      <c r="I1244" s="393"/>
      <c r="J1244" s="394"/>
      <c r="K1244" s="395"/>
      <c r="L1244" s="396"/>
    </row>
    <row r="1245" spans="8:12">
      <c r="H1245" s="350"/>
      <c r="I1245" s="393"/>
      <c r="J1245" s="394"/>
      <c r="K1245" s="395"/>
      <c r="L1245" s="396"/>
    </row>
    <row r="1246" spans="8:12">
      <c r="H1246" s="350"/>
      <c r="I1246" s="393"/>
      <c r="J1246" s="394"/>
      <c r="K1246" s="395"/>
      <c r="L1246" s="396"/>
    </row>
    <row r="1247" spans="8:12">
      <c r="H1247" s="350"/>
      <c r="I1247" s="393"/>
      <c r="J1247" s="394"/>
      <c r="K1247" s="395"/>
      <c r="L1247" s="396"/>
    </row>
    <row r="1248" spans="8:12">
      <c r="H1248" s="350"/>
      <c r="I1248" s="393"/>
      <c r="J1248" s="394"/>
      <c r="K1248" s="395"/>
      <c r="L1248" s="396"/>
    </row>
    <row r="1249" spans="8:12">
      <c r="H1249" s="350"/>
      <c r="I1249" s="393"/>
      <c r="J1249" s="394"/>
      <c r="K1249" s="395"/>
      <c r="L1249" s="396"/>
    </row>
    <row r="1250" spans="8:12">
      <c r="H1250" s="350"/>
      <c r="I1250" s="393"/>
      <c r="J1250" s="394"/>
      <c r="K1250" s="395"/>
      <c r="L1250" s="396"/>
    </row>
    <row r="1251" spans="8:12">
      <c r="H1251" s="350"/>
      <c r="I1251" s="393"/>
      <c r="J1251" s="394"/>
      <c r="K1251" s="395"/>
      <c r="L1251" s="396"/>
    </row>
    <row r="1252" spans="8:12">
      <c r="H1252" s="350"/>
      <c r="I1252" s="393"/>
      <c r="J1252" s="394"/>
      <c r="K1252" s="395"/>
      <c r="L1252" s="396"/>
    </row>
    <row r="1253" spans="8:12">
      <c r="H1253" s="350"/>
      <c r="I1253" s="393"/>
      <c r="J1253" s="394"/>
      <c r="K1253" s="395"/>
      <c r="L1253" s="396"/>
    </row>
    <row r="1254" spans="8:12">
      <c r="H1254" s="350"/>
      <c r="I1254" s="393"/>
      <c r="J1254" s="394"/>
      <c r="K1254" s="395"/>
      <c r="L1254" s="396"/>
    </row>
    <row r="1255" spans="8:12">
      <c r="H1255" s="350"/>
      <c r="I1255" s="393"/>
      <c r="J1255" s="394"/>
      <c r="K1255" s="395"/>
      <c r="L1255" s="396"/>
    </row>
    <row r="1256" spans="8:12">
      <c r="H1256" s="350"/>
      <c r="I1256" s="393"/>
      <c r="J1256" s="394"/>
      <c r="K1256" s="395"/>
      <c r="L1256" s="396"/>
    </row>
    <row r="1257" spans="8:12">
      <c r="H1257" s="350"/>
      <c r="I1257" s="393"/>
      <c r="J1257" s="394"/>
      <c r="K1257" s="395"/>
      <c r="L1257" s="396"/>
    </row>
    <row r="1258" spans="8:12">
      <c r="H1258" s="350"/>
      <c r="I1258" s="393"/>
      <c r="J1258" s="394"/>
      <c r="K1258" s="395"/>
      <c r="L1258" s="396"/>
    </row>
    <row r="1259" spans="8:12">
      <c r="H1259" s="350"/>
      <c r="I1259" s="393"/>
      <c r="J1259" s="394"/>
      <c r="K1259" s="395"/>
      <c r="L1259" s="396"/>
    </row>
    <row r="1260" spans="8:12">
      <c r="H1260" s="350"/>
      <c r="I1260" s="393"/>
      <c r="J1260" s="394"/>
      <c r="K1260" s="395"/>
      <c r="L1260" s="396"/>
    </row>
    <row r="1261" spans="8:12">
      <c r="H1261" s="350"/>
      <c r="I1261" s="393"/>
      <c r="J1261" s="394"/>
      <c r="K1261" s="395"/>
      <c r="L1261" s="396"/>
    </row>
    <row r="1262" spans="8:12">
      <c r="H1262" s="350"/>
      <c r="I1262" s="393"/>
      <c r="J1262" s="394"/>
      <c r="K1262" s="395"/>
      <c r="L1262" s="396"/>
    </row>
    <row r="1263" spans="8:12">
      <c r="H1263" s="350"/>
      <c r="I1263" s="393"/>
      <c r="J1263" s="394"/>
      <c r="K1263" s="395"/>
      <c r="L1263" s="396"/>
    </row>
    <row r="1264" spans="8:12">
      <c r="H1264" s="350"/>
      <c r="I1264" s="393"/>
      <c r="J1264" s="394"/>
      <c r="K1264" s="395"/>
      <c r="L1264" s="396"/>
    </row>
    <row r="1265" spans="8:12">
      <c r="H1265" s="350"/>
      <c r="I1265" s="393"/>
      <c r="J1265" s="394"/>
      <c r="K1265" s="395"/>
      <c r="L1265" s="396"/>
    </row>
    <row r="1266" spans="8:12">
      <c r="H1266" s="350"/>
      <c r="I1266" s="393"/>
      <c r="J1266" s="394"/>
      <c r="K1266" s="395"/>
      <c r="L1266" s="396"/>
    </row>
    <row r="1267" spans="8:12">
      <c r="H1267" s="350"/>
      <c r="I1267" s="393"/>
      <c r="J1267" s="394"/>
      <c r="K1267" s="395"/>
      <c r="L1267" s="396"/>
    </row>
    <row r="1268" spans="8:12">
      <c r="H1268" s="350"/>
      <c r="I1268" s="393"/>
      <c r="J1268" s="394"/>
      <c r="K1268" s="395"/>
      <c r="L1268" s="396"/>
    </row>
    <row r="1269" spans="8:12">
      <c r="H1269" s="350"/>
      <c r="I1269" s="393"/>
      <c r="J1269" s="394"/>
      <c r="K1269" s="395"/>
      <c r="L1269" s="396"/>
    </row>
    <row r="1270" spans="8:12">
      <c r="H1270" s="350"/>
      <c r="I1270" s="393"/>
      <c r="J1270" s="394"/>
      <c r="K1270" s="395"/>
      <c r="L1270" s="396"/>
    </row>
    <row r="1271" spans="8:12">
      <c r="H1271" s="350"/>
      <c r="I1271" s="393"/>
      <c r="J1271" s="394"/>
      <c r="K1271" s="395"/>
      <c r="L1271" s="396"/>
    </row>
    <row r="1272" spans="8:12">
      <c r="H1272" s="350"/>
      <c r="I1272" s="393"/>
      <c r="J1272" s="394"/>
      <c r="K1272" s="395"/>
      <c r="L1272" s="396"/>
    </row>
    <row r="1273" spans="8:12">
      <c r="H1273" s="350"/>
      <c r="I1273" s="393"/>
      <c r="J1273" s="394"/>
      <c r="K1273" s="395"/>
      <c r="L1273" s="396"/>
    </row>
    <row r="1274" spans="8:12">
      <c r="H1274" s="350"/>
      <c r="I1274" s="393"/>
      <c r="J1274" s="394"/>
      <c r="K1274" s="395"/>
      <c r="L1274" s="396"/>
    </row>
    <row r="1275" spans="8:12">
      <c r="H1275" s="350"/>
      <c r="I1275" s="393"/>
      <c r="J1275" s="394"/>
      <c r="K1275" s="395"/>
      <c r="L1275" s="396"/>
    </row>
    <row r="1276" spans="8:12">
      <c r="H1276" s="350"/>
      <c r="I1276" s="393"/>
      <c r="J1276" s="394"/>
      <c r="K1276" s="395"/>
      <c r="L1276" s="396"/>
    </row>
    <row r="1277" spans="8:12">
      <c r="H1277" s="350"/>
      <c r="I1277" s="393"/>
      <c r="J1277" s="394"/>
      <c r="K1277" s="395"/>
      <c r="L1277" s="396"/>
    </row>
    <row r="1278" spans="8:12">
      <c r="H1278" s="350"/>
      <c r="I1278" s="393"/>
      <c r="J1278" s="394"/>
      <c r="K1278" s="395"/>
      <c r="L1278" s="396"/>
    </row>
    <row r="1279" spans="8:12">
      <c r="H1279" s="350"/>
      <c r="I1279" s="393"/>
      <c r="J1279" s="394"/>
      <c r="K1279" s="395"/>
      <c r="L1279" s="396"/>
    </row>
    <row r="1280" spans="8:12">
      <c r="H1280" s="350"/>
      <c r="I1280" s="393"/>
      <c r="J1280" s="394"/>
      <c r="K1280" s="395"/>
      <c r="L1280" s="396"/>
    </row>
    <row r="1281" spans="8:12">
      <c r="H1281" s="350"/>
      <c r="I1281" s="393"/>
      <c r="J1281" s="394"/>
      <c r="K1281" s="395"/>
      <c r="L1281" s="396"/>
    </row>
    <row r="1282" spans="8:12">
      <c r="H1282" s="350"/>
      <c r="I1282" s="393"/>
      <c r="J1282" s="394"/>
      <c r="K1282" s="395"/>
      <c r="L1282" s="396"/>
    </row>
    <row r="1283" spans="8:12">
      <c r="H1283" s="350"/>
      <c r="I1283" s="393"/>
      <c r="J1283" s="394"/>
      <c r="K1283" s="395"/>
      <c r="L1283" s="396"/>
    </row>
    <row r="1284" spans="8:12">
      <c r="H1284" s="350"/>
      <c r="I1284" s="393"/>
      <c r="J1284" s="394"/>
      <c r="K1284" s="395"/>
      <c r="L1284" s="396"/>
    </row>
    <row r="1285" spans="8:12">
      <c r="H1285" s="350"/>
      <c r="I1285" s="393"/>
      <c r="J1285" s="394"/>
      <c r="K1285" s="395"/>
      <c r="L1285" s="396"/>
    </row>
    <row r="1286" spans="8:12">
      <c r="H1286" s="350"/>
      <c r="I1286" s="393"/>
      <c r="J1286" s="394"/>
      <c r="K1286" s="395"/>
      <c r="L1286" s="396"/>
    </row>
    <row r="1287" spans="8:12">
      <c r="H1287" s="350"/>
      <c r="I1287" s="393"/>
      <c r="J1287" s="394"/>
      <c r="K1287" s="395"/>
      <c r="L1287" s="396"/>
    </row>
    <row r="1288" spans="8:12">
      <c r="H1288" s="350"/>
      <c r="I1288" s="393"/>
      <c r="J1288" s="394"/>
      <c r="K1288" s="395"/>
      <c r="L1288" s="396"/>
    </row>
    <row r="1289" spans="8:12">
      <c r="H1289" s="350"/>
      <c r="I1289" s="393"/>
      <c r="J1289" s="394"/>
      <c r="K1289" s="395"/>
      <c r="L1289" s="396"/>
    </row>
    <row r="1290" spans="8:12">
      <c r="H1290" s="350"/>
      <c r="I1290" s="393"/>
      <c r="J1290" s="394"/>
      <c r="K1290" s="395"/>
      <c r="L1290" s="396"/>
    </row>
    <row r="1291" spans="8:12">
      <c r="H1291" s="350"/>
      <c r="I1291" s="393"/>
      <c r="J1291" s="394"/>
      <c r="K1291" s="395"/>
      <c r="L1291" s="396"/>
    </row>
    <row r="1292" spans="8:12">
      <c r="H1292" s="350"/>
      <c r="I1292" s="393"/>
      <c r="J1292" s="394"/>
      <c r="K1292" s="395"/>
      <c r="L1292" s="396"/>
    </row>
    <row r="1293" spans="8:12">
      <c r="H1293" s="350"/>
      <c r="I1293" s="393"/>
      <c r="J1293" s="394"/>
      <c r="K1293" s="395"/>
      <c r="L1293" s="396"/>
    </row>
    <row r="1294" spans="8:12">
      <c r="H1294" s="350"/>
      <c r="I1294" s="393"/>
      <c r="J1294" s="394"/>
      <c r="K1294" s="395"/>
      <c r="L1294" s="396"/>
    </row>
    <row r="1295" spans="8:12">
      <c r="H1295" s="350"/>
      <c r="I1295" s="393"/>
      <c r="J1295" s="394"/>
      <c r="K1295" s="395"/>
      <c r="L1295" s="396"/>
    </row>
    <row r="1296" spans="8:12">
      <c r="H1296" s="350"/>
      <c r="I1296" s="393"/>
      <c r="J1296" s="394"/>
      <c r="K1296" s="395"/>
      <c r="L1296" s="396"/>
    </row>
    <row r="1297" spans="8:12">
      <c r="H1297" s="350"/>
      <c r="I1297" s="393"/>
      <c r="J1297" s="394"/>
      <c r="K1297" s="395"/>
      <c r="L1297" s="396"/>
    </row>
    <row r="1298" spans="8:12">
      <c r="H1298" s="350"/>
      <c r="I1298" s="393"/>
      <c r="J1298" s="394"/>
      <c r="K1298" s="395"/>
      <c r="L1298" s="396"/>
    </row>
    <row r="1299" spans="8:12">
      <c r="H1299" s="350"/>
      <c r="I1299" s="393"/>
      <c r="J1299" s="394"/>
      <c r="K1299" s="395"/>
      <c r="L1299" s="396"/>
    </row>
    <row r="1300" spans="8:12">
      <c r="H1300" s="350"/>
      <c r="I1300" s="393"/>
      <c r="J1300" s="394"/>
      <c r="K1300" s="395"/>
      <c r="L1300" s="396"/>
    </row>
    <row r="1301" spans="8:12">
      <c r="H1301" s="350"/>
      <c r="I1301" s="393"/>
      <c r="J1301" s="394"/>
      <c r="K1301" s="395"/>
      <c r="L1301" s="396"/>
    </row>
    <row r="1302" spans="8:12">
      <c r="H1302" s="350"/>
      <c r="I1302" s="393"/>
      <c r="J1302" s="394"/>
      <c r="K1302" s="395"/>
      <c r="L1302" s="396"/>
    </row>
    <row r="1303" spans="8:12">
      <c r="H1303" s="350"/>
      <c r="I1303" s="393"/>
      <c r="J1303" s="394"/>
      <c r="K1303" s="395"/>
      <c r="L1303" s="396"/>
    </row>
    <row r="1304" spans="8:12">
      <c r="H1304" s="350"/>
      <c r="I1304" s="393"/>
      <c r="J1304" s="394"/>
      <c r="K1304" s="395"/>
      <c r="L1304" s="396"/>
    </row>
    <row r="1305" spans="8:12">
      <c r="H1305" s="350"/>
      <c r="I1305" s="393"/>
      <c r="J1305" s="394"/>
      <c r="K1305" s="395"/>
      <c r="L1305" s="396"/>
    </row>
    <row r="1306" spans="8:12">
      <c r="H1306" s="350"/>
      <c r="I1306" s="393"/>
      <c r="J1306" s="394"/>
      <c r="K1306" s="395"/>
      <c r="L1306" s="396"/>
    </row>
    <row r="1307" spans="8:12">
      <c r="H1307" s="350"/>
      <c r="I1307" s="393"/>
      <c r="J1307" s="394"/>
      <c r="K1307" s="395"/>
      <c r="L1307" s="396"/>
    </row>
    <row r="1308" spans="8:12">
      <c r="H1308" s="350"/>
      <c r="I1308" s="393"/>
      <c r="J1308" s="394"/>
      <c r="K1308" s="395"/>
      <c r="L1308" s="396"/>
    </row>
    <row r="1309" spans="8:12">
      <c r="H1309" s="350"/>
      <c r="I1309" s="393"/>
      <c r="J1309" s="394"/>
      <c r="K1309" s="395"/>
      <c r="L1309" s="396"/>
    </row>
    <row r="1310" spans="8:12">
      <c r="H1310" s="350"/>
      <c r="I1310" s="393"/>
      <c r="J1310" s="394"/>
      <c r="K1310" s="395"/>
      <c r="L1310" s="396"/>
    </row>
    <row r="1311" spans="8:12">
      <c r="H1311" s="350"/>
      <c r="I1311" s="393"/>
      <c r="J1311" s="394"/>
      <c r="K1311" s="395"/>
      <c r="L1311" s="396"/>
    </row>
    <row r="1312" spans="8:12">
      <c r="H1312" s="350"/>
      <c r="I1312" s="393"/>
      <c r="J1312" s="394"/>
      <c r="K1312" s="395"/>
      <c r="L1312" s="396"/>
    </row>
    <row r="1313" spans="8:12">
      <c r="H1313" s="350"/>
      <c r="I1313" s="393"/>
      <c r="J1313" s="394"/>
      <c r="K1313" s="395"/>
      <c r="L1313" s="396"/>
    </row>
    <row r="1314" spans="8:12">
      <c r="H1314" s="350"/>
      <c r="I1314" s="393"/>
      <c r="J1314" s="394"/>
      <c r="K1314" s="395"/>
      <c r="L1314" s="396"/>
    </row>
    <row r="1315" spans="8:12">
      <c r="H1315" s="350"/>
      <c r="I1315" s="393"/>
      <c r="J1315" s="394"/>
      <c r="K1315" s="395"/>
      <c r="L1315" s="396"/>
    </row>
    <row r="1316" spans="8:12">
      <c r="H1316" s="350"/>
      <c r="I1316" s="393"/>
      <c r="J1316" s="394"/>
      <c r="K1316" s="395"/>
      <c r="L1316" s="396"/>
    </row>
    <row r="1317" spans="8:12">
      <c r="H1317" s="350"/>
      <c r="I1317" s="393"/>
      <c r="J1317" s="394"/>
      <c r="K1317" s="395"/>
      <c r="L1317" s="396"/>
    </row>
    <row r="1318" spans="8:12">
      <c r="H1318" s="350"/>
      <c r="I1318" s="393"/>
      <c r="J1318" s="394"/>
      <c r="K1318" s="395"/>
      <c r="L1318" s="396"/>
    </row>
    <row r="1319" spans="8:12">
      <c r="H1319" s="350"/>
      <c r="I1319" s="393"/>
      <c r="J1319" s="394"/>
      <c r="K1319" s="395"/>
      <c r="L1319" s="396"/>
    </row>
    <row r="1320" spans="8:12">
      <c r="H1320" s="350"/>
      <c r="I1320" s="393"/>
      <c r="J1320" s="394"/>
      <c r="K1320" s="395"/>
      <c r="L1320" s="396"/>
    </row>
    <row r="1321" spans="8:12">
      <c r="H1321" s="350"/>
      <c r="I1321" s="393"/>
      <c r="J1321" s="394"/>
      <c r="K1321" s="395"/>
      <c r="L1321" s="396"/>
    </row>
    <row r="1322" spans="8:12">
      <c r="H1322" s="350"/>
      <c r="I1322" s="393"/>
      <c r="J1322" s="394"/>
      <c r="K1322" s="395"/>
      <c r="L1322" s="396"/>
    </row>
    <row r="1323" spans="8:12">
      <c r="H1323" s="350"/>
      <c r="I1323" s="393"/>
      <c r="J1323" s="394"/>
      <c r="K1323" s="395"/>
      <c r="L1323" s="396"/>
    </row>
    <row r="1324" spans="8:12">
      <c r="H1324" s="350"/>
      <c r="I1324" s="393"/>
      <c r="J1324" s="394"/>
      <c r="K1324" s="395"/>
      <c r="L1324" s="396"/>
    </row>
    <row r="1325" spans="8:12">
      <c r="H1325" s="350"/>
      <c r="I1325" s="393"/>
      <c r="J1325" s="394"/>
      <c r="K1325" s="395"/>
      <c r="L1325" s="396"/>
    </row>
    <row r="1326" spans="8:12">
      <c r="H1326" s="350"/>
      <c r="I1326" s="393"/>
      <c r="J1326" s="394"/>
      <c r="K1326" s="395"/>
      <c r="L1326" s="396"/>
    </row>
    <row r="1327" spans="8:12">
      <c r="H1327" s="350"/>
      <c r="I1327" s="393"/>
      <c r="J1327" s="394"/>
      <c r="K1327" s="395"/>
      <c r="L1327" s="396"/>
    </row>
    <row r="1328" spans="8:12">
      <c r="H1328" s="350"/>
      <c r="I1328" s="393"/>
      <c r="J1328" s="394"/>
      <c r="K1328" s="395"/>
      <c r="L1328" s="396"/>
    </row>
    <row r="1329" spans="8:12">
      <c r="H1329" s="350"/>
      <c r="I1329" s="393"/>
      <c r="J1329" s="394"/>
      <c r="K1329" s="395"/>
      <c r="L1329" s="396"/>
    </row>
    <row r="1330" spans="8:12">
      <c r="H1330" s="350"/>
      <c r="I1330" s="393"/>
      <c r="J1330" s="394"/>
      <c r="K1330" s="395"/>
      <c r="L1330" s="396"/>
    </row>
    <row r="1331" spans="8:12">
      <c r="H1331" s="350"/>
      <c r="I1331" s="393"/>
      <c r="J1331" s="394"/>
      <c r="K1331" s="395"/>
      <c r="L1331" s="396"/>
    </row>
    <row r="1332" spans="8:12">
      <c r="H1332" s="350"/>
      <c r="I1332" s="393"/>
      <c r="J1332" s="394"/>
      <c r="K1332" s="395"/>
      <c r="L1332" s="396"/>
    </row>
    <row r="1333" spans="8:12">
      <c r="H1333" s="350"/>
      <c r="I1333" s="393"/>
      <c r="J1333" s="394"/>
      <c r="K1333" s="395"/>
      <c r="L1333" s="396"/>
    </row>
    <row r="1334" spans="8:12">
      <c r="H1334" s="350"/>
      <c r="I1334" s="393"/>
      <c r="J1334" s="394"/>
      <c r="K1334" s="395"/>
      <c r="L1334" s="396"/>
    </row>
    <row r="1335" spans="8:12">
      <c r="H1335" s="350"/>
      <c r="I1335" s="393"/>
      <c r="J1335" s="394"/>
      <c r="K1335" s="395"/>
      <c r="L1335" s="396"/>
    </row>
    <row r="1336" spans="8:12">
      <c r="H1336" s="350"/>
      <c r="I1336" s="393"/>
      <c r="J1336" s="394"/>
      <c r="K1336" s="395"/>
      <c r="L1336" s="396"/>
    </row>
    <row r="1337" spans="8:12">
      <c r="H1337" s="350"/>
      <c r="I1337" s="393"/>
      <c r="J1337" s="394"/>
      <c r="K1337" s="395"/>
      <c r="L1337" s="396"/>
    </row>
    <row r="1338" spans="8:12">
      <c r="H1338" s="350"/>
      <c r="I1338" s="393"/>
      <c r="J1338" s="394"/>
      <c r="K1338" s="395"/>
      <c r="L1338" s="396"/>
    </row>
    <row r="1339" spans="8:12">
      <c r="H1339" s="350"/>
      <c r="I1339" s="393"/>
      <c r="J1339" s="394"/>
      <c r="K1339" s="395"/>
      <c r="L1339" s="396"/>
    </row>
    <row r="1340" spans="8:12">
      <c r="H1340" s="350"/>
      <c r="I1340" s="393"/>
      <c r="J1340" s="394"/>
      <c r="K1340" s="395"/>
      <c r="L1340" s="396"/>
    </row>
    <row r="1341" spans="8:12">
      <c r="H1341" s="350"/>
      <c r="I1341" s="393"/>
      <c r="J1341" s="394"/>
      <c r="K1341" s="395"/>
      <c r="L1341" s="396"/>
    </row>
    <row r="1342" spans="8:12">
      <c r="H1342" s="350"/>
      <c r="I1342" s="393"/>
      <c r="J1342" s="394"/>
      <c r="K1342" s="395"/>
      <c r="L1342" s="396"/>
    </row>
    <row r="1343" spans="8:12">
      <c r="H1343" s="350"/>
      <c r="I1343" s="393"/>
      <c r="J1343" s="394"/>
      <c r="K1343" s="395"/>
      <c r="L1343" s="396"/>
    </row>
    <row r="1344" spans="8:12">
      <c r="H1344" s="350"/>
      <c r="I1344" s="393"/>
      <c r="J1344" s="394"/>
      <c r="K1344" s="395"/>
      <c r="L1344" s="396"/>
    </row>
    <row r="1345" spans="8:12">
      <c r="H1345" s="350"/>
      <c r="I1345" s="393"/>
      <c r="J1345" s="394"/>
      <c r="K1345" s="395"/>
      <c r="L1345" s="396"/>
    </row>
    <row r="1346" spans="8:12">
      <c r="H1346" s="350"/>
      <c r="I1346" s="393"/>
      <c r="J1346" s="394"/>
      <c r="K1346" s="395"/>
      <c r="L1346" s="396"/>
    </row>
    <row r="1347" spans="8:12">
      <c r="H1347" s="350"/>
      <c r="I1347" s="393"/>
      <c r="J1347" s="394"/>
      <c r="K1347" s="395"/>
      <c r="L1347" s="396"/>
    </row>
    <row r="1348" spans="8:12">
      <c r="H1348" s="350"/>
      <c r="I1348" s="393"/>
      <c r="J1348" s="394"/>
      <c r="K1348" s="395"/>
      <c r="L1348" s="396"/>
    </row>
    <row r="1349" spans="8:12">
      <c r="H1349" s="350"/>
      <c r="I1349" s="393"/>
      <c r="J1349" s="394"/>
      <c r="K1349" s="395"/>
      <c r="L1349" s="396"/>
    </row>
    <row r="1350" spans="8:12">
      <c r="H1350" s="350"/>
      <c r="I1350" s="393"/>
      <c r="J1350" s="394"/>
      <c r="K1350" s="395"/>
      <c r="L1350" s="396"/>
    </row>
    <row r="1351" spans="8:12">
      <c r="H1351" s="350"/>
      <c r="I1351" s="393"/>
      <c r="J1351" s="394"/>
      <c r="K1351" s="395"/>
      <c r="L1351" s="396"/>
    </row>
    <row r="1352" spans="8:12">
      <c r="H1352" s="350"/>
      <c r="I1352" s="393"/>
      <c r="J1352" s="394"/>
      <c r="K1352" s="395"/>
      <c r="L1352" s="396"/>
    </row>
    <row r="1353" spans="8:12">
      <c r="H1353" s="350"/>
      <c r="I1353" s="393"/>
      <c r="J1353" s="394"/>
      <c r="K1353" s="395"/>
      <c r="L1353" s="396"/>
    </row>
    <row r="1354" spans="8:12">
      <c r="H1354" s="350"/>
      <c r="I1354" s="393"/>
      <c r="J1354" s="394"/>
      <c r="K1354" s="395"/>
      <c r="L1354" s="396"/>
    </row>
    <row r="1355" spans="8:12">
      <c r="H1355" s="350"/>
      <c r="I1355" s="393"/>
      <c r="J1355" s="394"/>
      <c r="K1355" s="395"/>
      <c r="L1355" s="396"/>
    </row>
    <row r="1356" spans="8:12">
      <c r="H1356" s="350"/>
      <c r="I1356" s="393"/>
      <c r="J1356" s="394"/>
      <c r="K1356" s="395"/>
      <c r="L1356" s="396"/>
    </row>
    <row r="1357" spans="8:12">
      <c r="H1357" s="350"/>
      <c r="I1357" s="393"/>
      <c r="J1357" s="394"/>
      <c r="K1357" s="395"/>
      <c r="L1357" s="396"/>
    </row>
    <row r="1358" spans="8:12">
      <c r="H1358" s="350"/>
      <c r="I1358" s="393"/>
      <c r="J1358" s="394"/>
      <c r="K1358" s="395"/>
      <c r="L1358" s="396"/>
    </row>
    <row r="1359" spans="8:12">
      <c r="H1359" s="350"/>
      <c r="I1359" s="393"/>
      <c r="J1359" s="394"/>
      <c r="K1359" s="395"/>
      <c r="L1359" s="396"/>
    </row>
    <row r="1360" spans="8:12">
      <c r="H1360" s="350"/>
      <c r="I1360" s="393"/>
      <c r="J1360" s="394"/>
      <c r="K1360" s="395"/>
      <c r="L1360" s="396"/>
    </row>
    <row r="1361" spans="8:12">
      <c r="H1361" s="350"/>
      <c r="I1361" s="393"/>
      <c r="J1361" s="394"/>
      <c r="K1361" s="395"/>
      <c r="L1361" s="396"/>
    </row>
    <row r="1362" spans="8:12">
      <c r="H1362" s="350"/>
      <c r="I1362" s="393"/>
      <c r="J1362" s="394"/>
      <c r="K1362" s="395"/>
      <c r="L1362" s="396"/>
    </row>
    <row r="1363" spans="8:12">
      <c r="H1363" s="350"/>
      <c r="I1363" s="393"/>
      <c r="J1363" s="394"/>
      <c r="K1363" s="395"/>
      <c r="L1363" s="396"/>
    </row>
    <row r="1364" spans="8:12">
      <c r="H1364" s="350"/>
      <c r="I1364" s="393"/>
      <c r="J1364" s="394"/>
      <c r="K1364" s="395"/>
      <c r="L1364" s="396"/>
    </row>
    <row r="1365" spans="8:12">
      <c r="H1365" s="350"/>
      <c r="I1365" s="393"/>
      <c r="J1365" s="394"/>
      <c r="K1365" s="395"/>
      <c r="L1365" s="396"/>
    </row>
    <row r="1366" spans="8:12">
      <c r="H1366" s="350"/>
      <c r="I1366" s="393"/>
      <c r="J1366" s="394"/>
      <c r="K1366" s="395"/>
      <c r="L1366" s="396"/>
    </row>
    <row r="1367" spans="8:12">
      <c r="H1367" s="350"/>
      <c r="I1367" s="393"/>
      <c r="J1367" s="394"/>
      <c r="K1367" s="395"/>
      <c r="L1367" s="396"/>
    </row>
    <row r="1368" spans="8:12">
      <c r="H1368" s="350"/>
      <c r="I1368" s="393"/>
      <c r="J1368" s="394"/>
      <c r="K1368" s="395"/>
      <c r="L1368" s="396"/>
    </row>
    <row r="1369" spans="8:12">
      <c r="H1369" s="350"/>
      <c r="I1369" s="393"/>
      <c r="J1369" s="394"/>
      <c r="K1369" s="395"/>
      <c r="L1369" s="396"/>
    </row>
    <row r="1370" spans="8:12">
      <c r="H1370" s="350"/>
      <c r="I1370" s="393"/>
      <c r="J1370" s="394"/>
      <c r="K1370" s="395"/>
      <c r="L1370" s="396"/>
    </row>
    <row r="1371" spans="8:12">
      <c r="H1371" s="350"/>
      <c r="I1371" s="393"/>
      <c r="J1371" s="394"/>
      <c r="K1371" s="395"/>
      <c r="L1371" s="396"/>
    </row>
    <row r="1372" spans="8:12">
      <c r="H1372" s="350"/>
      <c r="I1372" s="393"/>
      <c r="J1372" s="394"/>
      <c r="K1372" s="395"/>
      <c r="L1372" s="396"/>
    </row>
    <row r="1373" spans="8:12">
      <c r="H1373" s="350"/>
      <c r="I1373" s="393"/>
      <c r="J1373" s="394"/>
      <c r="K1373" s="395"/>
      <c r="L1373" s="396"/>
    </row>
    <row r="1374" spans="8:12">
      <c r="H1374" s="350"/>
      <c r="I1374" s="393"/>
      <c r="J1374" s="394"/>
      <c r="K1374" s="395"/>
      <c r="L1374" s="396"/>
    </row>
    <row r="1375" spans="8:12">
      <c r="H1375" s="350"/>
      <c r="I1375" s="393"/>
      <c r="J1375" s="394"/>
      <c r="K1375" s="395"/>
      <c r="L1375" s="396"/>
    </row>
    <row r="1376" spans="8:12">
      <c r="H1376" s="350"/>
      <c r="I1376" s="393"/>
      <c r="J1376" s="394"/>
      <c r="K1376" s="395"/>
      <c r="L1376" s="396"/>
    </row>
    <row r="1377" spans="8:12">
      <c r="H1377" s="350"/>
      <c r="I1377" s="393"/>
      <c r="J1377" s="394"/>
      <c r="K1377" s="395"/>
      <c r="L1377" s="396"/>
    </row>
    <row r="1378" spans="8:12">
      <c r="H1378" s="350"/>
      <c r="I1378" s="393"/>
      <c r="J1378" s="394"/>
      <c r="K1378" s="395"/>
      <c r="L1378" s="396"/>
    </row>
    <row r="1379" spans="8:12">
      <c r="H1379" s="350"/>
      <c r="I1379" s="393"/>
      <c r="J1379" s="394"/>
      <c r="K1379" s="395"/>
      <c r="L1379" s="396"/>
    </row>
    <row r="1380" spans="8:12">
      <c r="H1380" s="350"/>
      <c r="I1380" s="393"/>
      <c r="J1380" s="394"/>
      <c r="K1380" s="395"/>
      <c r="L1380" s="396"/>
    </row>
    <row r="1381" spans="8:12">
      <c r="H1381" s="350"/>
      <c r="I1381" s="393"/>
      <c r="J1381" s="394"/>
      <c r="K1381" s="395"/>
      <c r="L1381" s="396"/>
    </row>
    <row r="1382" spans="8:12">
      <c r="H1382" s="350"/>
      <c r="I1382" s="393"/>
      <c r="J1382" s="394"/>
      <c r="K1382" s="395"/>
      <c r="L1382" s="396"/>
    </row>
    <row r="1383" spans="8:12">
      <c r="H1383" s="350"/>
      <c r="I1383" s="393"/>
      <c r="J1383" s="394"/>
      <c r="K1383" s="395"/>
      <c r="L1383" s="396"/>
    </row>
    <row r="1384" spans="8:12">
      <c r="H1384" s="350"/>
      <c r="I1384" s="393"/>
      <c r="J1384" s="394"/>
      <c r="K1384" s="395"/>
      <c r="L1384" s="396"/>
    </row>
    <row r="1385" spans="8:12">
      <c r="H1385" s="350"/>
      <c r="I1385" s="351"/>
    </row>
    <row r="1386" spans="8:12">
      <c r="H1386" s="350"/>
      <c r="I1386" s="351"/>
    </row>
    <row r="1387" spans="8:12">
      <c r="H1387" s="350"/>
      <c r="I1387" s="351"/>
    </row>
    <row r="1388" spans="8:12">
      <c r="H1388" s="350"/>
      <c r="I1388" s="351"/>
    </row>
    <row r="1389" spans="8:12">
      <c r="H1389" s="350"/>
      <c r="I1389" s="351"/>
    </row>
    <row r="1390" spans="8:12">
      <c r="H1390" s="350"/>
      <c r="I1390" s="351"/>
    </row>
    <row r="1391" spans="8:12">
      <c r="H1391" s="350"/>
      <c r="I1391" s="351"/>
    </row>
    <row r="1392" spans="8:12">
      <c r="H1392" s="350"/>
      <c r="I1392" s="351"/>
    </row>
    <row r="1393" spans="8:9">
      <c r="H1393" s="350"/>
      <c r="I1393" s="351"/>
    </row>
    <row r="1394" spans="8:9">
      <c r="H1394" s="350"/>
      <c r="I1394" s="351"/>
    </row>
    <row r="1395" spans="8:9">
      <c r="H1395" s="350"/>
      <c r="I1395" s="351"/>
    </row>
    <row r="1396" spans="8:9">
      <c r="H1396" s="350"/>
      <c r="I1396" s="351"/>
    </row>
    <row r="1397" spans="8:9">
      <c r="H1397" s="350"/>
      <c r="I1397" s="351"/>
    </row>
    <row r="1398" spans="8:9">
      <c r="H1398" s="350"/>
      <c r="I1398" s="351"/>
    </row>
    <row r="1399" spans="8:9">
      <c r="H1399" s="350"/>
      <c r="I1399" s="351"/>
    </row>
    <row r="1400" spans="8:9">
      <c r="H1400" s="350"/>
      <c r="I1400" s="351"/>
    </row>
    <row r="1401" spans="8:9">
      <c r="H1401" s="350"/>
      <c r="I1401" s="351"/>
    </row>
    <row r="1402" spans="8:9">
      <c r="H1402" s="350"/>
      <c r="I1402" s="351"/>
    </row>
    <row r="1403" spans="8:9">
      <c r="H1403" s="350"/>
      <c r="I1403" s="351"/>
    </row>
    <row r="1404" spans="8:9">
      <c r="H1404" s="350"/>
      <c r="I1404" s="351"/>
    </row>
    <row r="1405" spans="8:9">
      <c r="H1405" s="350"/>
      <c r="I1405" s="351"/>
    </row>
    <row r="1406" spans="8:9">
      <c r="H1406" s="350"/>
      <c r="I1406" s="351"/>
    </row>
    <row r="1407" spans="8:9">
      <c r="H1407" s="350"/>
      <c r="I1407" s="351"/>
    </row>
    <row r="1408" spans="8:9">
      <c r="H1408" s="350"/>
      <c r="I1408" s="351"/>
    </row>
    <row r="1409" spans="8:9">
      <c r="H1409" s="350"/>
      <c r="I1409" s="351"/>
    </row>
    <row r="1410" spans="8:9">
      <c r="H1410" s="350"/>
      <c r="I1410" s="351"/>
    </row>
    <row r="1411" spans="8:9">
      <c r="H1411" s="350"/>
      <c r="I1411" s="351"/>
    </row>
    <row r="1412" spans="8:9">
      <c r="H1412" s="350"/>
      <c r="I1412" s="351"/>
    </row>
    <row r="1413" spans="8:9">
      <c r="H1413" s="350"/>
      <c r="I1413" s="351"/>
    </row>
    <row r="1414" spans="8:9">
      <c r="H1414" s="350"/>
      <c r="I1414" s="351"/>
    </row>
    <row r="1415" spans="8:9">
      <c r="H1415" s="350"/>
      <c r="I1415" s="351"/>
    </row>
    <row r="1416" spans="8:9">
      <c r="H1416" s="350"/>
      <c r="I1416" s="351"/>
    </row>
    <row r="1417" spans="8:9">
      <c r="H1417" s="350"/>
      <c r="I1417" s="351"/>
    </row>
    <row r="1418" spans="8:9">
      <c r="H1418" s="350"/>
      <c r="I1418" s="351"/>
    </row>
    <row r="1419" spans="8:9">
      <c r="H1419" s="350"/>
      <c r="I1419" s="351"/>
    </row>
    <row r="1420" spans="8:9">
      <c r="H1420" s="350"/>
      <c r="I1420" s="351"/>
    </row>
    <row r="1421" spans="8:9">
      <c r="H1421" s="350"/>
      <c r="I1421" s="351"/>
    </row>
    <row r="1422" spans="8:9">
      <c r="H1422" s="350"/>
      <c r="I1422" s="351"/>
    </row>
    <row r="1423" spans="8:9">
      <c r="H1423" s="350"/>
      <c r="I1423" s="351"/>
    </row>
    <row r="1424" spans="8:9">
      <c r="H1424" s="350"/>
      <c r="I1424" s="351"/>
    </row>
    <row r="1425" spans="8:9">
      <c r="H1425" s="350"/>
      <c r="I1425" s="351"/>
    </row>
    <row r="1426" spans="8:9">
      <c r="H1426" s="350"/>
      <c r="I1426" s="351"/>
    </row>
    <row r="1427" spans="8:9">
      <c r="H1427" s="350"/>
      <c r="I1427" s="351"/>
    </row>
    <row r="1428" spans="8:9">
      <c r="H1428" s="350"/>
      <c r="I1428" s="351"/>
    </row>
    <row r="1429" spans="8:9">
      <c r="H1429" s="350"/>
      <c r="I1429" s="351"/>
    </row>
    <row r="1430" spans="8:9">
      <c r="H1430" s="350"/>
      <c r="I1430" s="351"/>
    </row>
    <row r="1431" spans="8:9">
      <c r="H1431" s="350"/>
      <c r="I1431" s="351"/>
    </row>
    <row r="1432" spans="8:9">
      <c r="H1432" s="350"/>
      <c r="I1432" s="351"/>
    </row>
    <row r="1433" spans="8:9">
      <c r="H1433" s="350"/>
      <c r="I1433" s="351"/>
    </row>
    <row r="1434" spans="8:9">
      <c r="H1434" s="350"/>
      <c r="I1434" s="351"/>
    </row>
    <row r="1435" spans="8:9">
      <c r="H1435" s="350"/>
      <c r="I1435" s="351"/>
    </row>
    <row r="1436" spans="8:9">
      <c r="H1436" s="350"/>
      <c r="I1436" s="351"/>
    </row>
    <row r="1437" spans="8:9">
      <c r="H1437" s="350"/>
      <c r="I1437" s="351"/>
    </row>
    <row r="1438" spans="8:9">
      <c r="H1438" s="350"/>
      <c r="I1438" s="351"/>
    </row>
    <row r="1439" spans="8:9">
      <c r="H1439" s="350"/>
      <c r="I1439" s="351"/>
    </row>
    <row r="1440" spans="8:9">
      <c r="H1440" s="350"/>
      <c r="I1440" s="351"/>
    </row>
    <row r="1441" spans="8:9">
      <c r="H1441" s="350"/>
      <c r="I1441" s="351"/>
    </row>
    <row r="1442" spans="8:9">
      <c r="H1442" s="350"/>
      <c r="I1442" s="351"/>
    </row>
    <row r="1443" spans="8:9">
      <c r="H1443" s="350"/>
      <c r="I1443" s="351"/>
    </row>
    <row r="1444" spans="8:9">
      <c r="H1444" s="350"/>
      <c r="I1444" s="351"/>
    </row>
    <row r="1445" spans="8:9">
      <c r="H1445" s="350"/>
      <c r="I1445" s="351"/>
    </row>
    <row r="1446" spans="8:9">
      <c r="H1446" s="350"/>
      <c r="I1446" s="351"/>
    </row>
    <row r="1447" spans="8:9">
      <c r="H1447" s="350"/>
      <c r="I1447" s="351"/>
    </row>
    <row r="1448" spans="8:9">
      <c r="H1448" s="350"/>
      <c r="I1448" s="351"/>
    </row>
    <row r="1449" spans="8:9">
      <c r="H1449" s="350"/>
      <c r="I1449" s="351"/>
    </row>
    <row r="1450" spans="8:9">
      <c r="H1450" s="350"/>
      <c r="I1450" s="351"/>
    </row>
    <row r="1451" spans="8:9">
      <c r="H1451" s="350"/>
      <c r="I1451" s="351"/>
    </row>
    <row r="1452" spans="8:9">
      <c r="H1452" s="350"/>
      <c r="I1452" s="351"/>
    </row>
    <row r="1453" spans="8:9">
      <c r="H1453" s="350"/>
      <c r="I1453" s="351"/>
    </row>
    <row r="1454" spans="8:9">
      <c r="H1454" s="350"/>
      <c r="I1454" s="351"/>
    </row>
    <row r="1455" spans="8:9">
      <c r="H1455" s="350"/>
      <c r="I1455" s="351"/>
    </row>
    <row r="1456" spans="8:9">
      <c r="H1456" s="350"/>
      <c r="I1456" s="351"/>
    </row>
    <row r="1457" spans="8:9">
      <c r="H1457" s="350"/>
      <c r="I1457" s="351"/>
    </row>
    <row r="1458" spans="8:9">
      <c r="H1458" s="350"/>
      <c r="I1458" s="351"/>
    </row>
    <row r="1459" spans="8:9">
      <c r="H1459" s="350"/>
      <c r="I1459" s="351"/>
    </row>
    <row r="1460" spans="8:9">
      <c r="H1460" s="350"/>
      <c r="I1460" s="351"/>
    </row>
    <row r="1461" spans="8:9">
      <c r="H1461" s="350"/>
      <c r="I1461" s="351"/>
    </row>
    <row r="1462" spans="8:9">
      <c r="H1462" s="350"/>
      <c r="I1462" s="351"/>
    </row>
    <row r="1463" spans="8:9">
      <c r="H1463" s="350"/>
      <c r="I1463" s="351"/>
    </row>
    <row r="1464" spans="8:9">
      <c r="H1464" s="350"/>
      <c r="I1464" s="351"/>
    </row>
    <row r="1465" spans="8:9">
      <c r="H1465" s="350"/>
      <c r="I1465" s="351"/>
    </row>
    <row r="1466" spans="8:9">
      <c r="H1466" s="350"/>
      <c r="I1466" s="351"/>
    </row>
    <row r="1467" spans="8:9">
      <c r="H1467" s="350"/>
      <c r="I1467" s="351"/>
    </row>
    <row r="1468" spans="8:9">
      <c r="H1468" s="350"/>
      <c r="I1468" s="351"/>
    </row>
    <row r="1469" spans="8:9">
      <c r="H1469" s="350"/>
      <c r="I1469" s="351"/>
    </row>
    <row r="1470" spans="8:9">
      <c r="H1470" s="350"/>
      <c r="I1470" s="351"/>
    </row>
    <row r="1471" spans="8:9">
      <c r="H1471" s="350"/>
      <c r="I1471" s="351"/>
    </row>
    <row r="1472" spans="8:9">
      <c r="H1472" s="350"/>
      <c r="I1472" s="351"/>
    </row>
    <row r="1473" spans="8:9">
      <c r="H1473" s="350"/>
      <c r="I1473" s="351"/>
    </row>
    <row r="1474" spans="8:9">
      <c r="H1474" s="350"/>
      <c r="I1474" s="351"/>
    </row>
    <row r="1475" spans="8:9">
      <c r="H1475" s="350"/>
      <c r="I1475" s="351"/>
    </row>
    <row r="1476" spans="8:9">
      <c r="H1476" s="350"/>
      <c r="I1476" s="351"/>
    </row>
    <row r="1477" spans="8:9">
      <c r="H1477" s="350"/>
      <c r="I1477" s="351"/>
    </row>
    <row r="1478" spans="8:9">
      <c r="H1478" s="350"/>
      <c r="I1478" s="351"/>
    </row>
    <row r="1479" spans="8:9">
      <c r="H1479" s="350"/>
      <c r="I1479" s="351"/>
    </row>
    <row r="1480" spans="8:9">
      <c r="H1480" s="350"/>
      <c r="I1480" s="351"/>
    </row>
    <row r="1481" spans="8:9">
      <c r="H1481" s="350"/>
      <c r="I1481" s="351"/>
    </row>
    <row r="1482" spans="8:9">
      <c r="H1482" s="350"/>
      <c r="I1482" s="351"/>
    </row>
    <row r="1483" spans="8:9">
      <c r="H1483" s="350"/>
      <c r="I1483" s="351"/>
    </row>
    <row r="1484" spans="8:9">
      <c r="H1484" s="350"/>
      <c r="I1484" s="351"/>
    </row>
    <row r="1485" spans="8:9">
      <c r="H1485" s="350"/>
      <c r="I1485" s="351"/>
    </row>
    <row r="1486" spans="8:9">
      <c r="H1486" s="350"/>
      <c r="I1486" s="351"/>
    </row>
    <row r="1487" spans="8:9">
      <c r="H1487" s="350"/>
      <c r="I1487" s="351"/>
    </row>
    <row r="1488" spans="8:9">
      <c r="H1488" s="350"/>
      <c r="I1488" s="351"/>
    </row>
    <row r="1489" spans="8:9">
      <c r="H1489" s="350"/>
      <c r="I1489" s="351"/>
    </row>
    <row r="1490" spans="8:9">
      <c r="H1490" s="350"/>
      <c r="I1490" s="351"/>
    </row>
    <row r="1491" spans="8:9">
      <c r="H1491" s="350"/>
      <c r="I1491" s="351"/>
    </row>
    <row r="1492" spans="8:9">
      <c r="H1492" s="350"/>
      <c r="I1492" s="351"/>
    </row>
    <row r="1493" spans="8:9">
      <c r="H1493" s="350"/>
      <c r="I1493" s="351"/>
    </row>
    <row r="1494" spans="8:9">
      <c r="H1494" s="350"/>
      <c r="I1494" s="351"/>
    </row>
    <row r="1495" spans="8:9">
      <c r="H1495" s="350"/>
      <c r="I1495" s="351"/>
    </row>
    <row r="1496" spans="8:9">
      <c r="H1496" s="350"/>
      <c r="I1496" s="351"/>
    </row>
    <row r="1497" spans="8:9">
      <c r="H1497" s="350"/>
      <c r="I1497" s="351"/>
    </row>
    <row r="1498" spans="8:9">
      <c r="H1498" s="350"/>
      <c r="I1498" s="351"/>
    </row>
    <row r="1499" spans="8:9">
      <c r="H1499" s="350"/>
      <c r="I1499" s="351"/>
    </row>
    <row r="1500" spans="8:9">
      <c r="H1500" s="350"/>
      <c r="I1500" s="351"/>
    </row>
    <row r="1501" spans="8:9">
      <c r="H1501" s="350"/>
      <c r="I1501" s="351"/>
    </row>
    <row r="1502" spans="8:9">
      <c r="H1502" s="350"/>
      <c r="I1502" s="351"/>
    </row>
    <row r="1503" spans="8:9">
      <c r="H1503" s="350"/>
      <c r="I1503" s="351"/>
    </row>
    <row r="1504" spans="8:9">
      <c r="H1504" s="350"/>
      <c r="I1504" s="351"/>
    </row>
    <row r="1505" spans="8:9">
      <c r="H1505" s="350"/>
      <c r="I1505" s="351"/>
    </row>
    <row r="1506" spans="8:9">
      <c r="H1506" s="350"/>
      <c r="I1506" s="351"/>
    </row>
    <row r="1507" spans="8:9">
      <c r="H1507" s="350"/>
      <c r="I1507" s="351"/>
    </row>
    <row r="1508" spans="8:9">
      <c r="H1508" s="350"/>
      <c r="I1508" s="351"/>
    </row>
    <row r="1509" spans="8:9">
      <c r="H1509" s="350"/>
      <c r="I1509" s="351"/>
    </row>
    <row r="1510" spans="8:9">
      <c r="H1510" s="350"/>
      <c r="I1510" s="351"/>
    </row>
    <row r="1511" spans="8:9">
      <c r="H1511" s="350"/>
      <c r="I1511" s="351"/>
    </row>
    <row r="1512" spans="8:9">
      <c r="H1512" s="350"/>
      <c r="I1512" s="351"/>
    </row>
    <row r="1513" spans="8:9">
      <c r="H1513" s="350"/>
      <c r="I1513" s="351"/>
    </row>
    <row r="1514" spans="8:9">
      <c r="H1514" s="350"/>
      <c r="I1514" s="351"/>
    </row>
    <row r="1515" spans="8:9">
      <c r="H1515" s="350"/>
      <c r="I1515" s="351"/>
    </row>
    <row r="1516" spans="8:9">
      <c r="H1516" s="350"/>
      <c r="I1516" s="351"/>
    </row>
    <row r="1517" spans="8:9">
      <c r="H1517" s="350"/>
      <c r="I1517" s="351"/>
    </row>
    <row r="1518" spans="8:9">
      <c r="H1518" s="350"/>
      <c r="I1518" s="351"/>
    </row>
    <row r="1519" spans="8:9">
      <c r="H1519" s="350"/>
      <c r="I1519" s="351"/>
    </row>
    <row r="1520" spans="8:9">
      <c r="H1520" s="350"/>
      <c r="I1520" s="351"/>
    </row>
    <row r="1521" spans="8:9">
      <c r="H1521" s="350"/>
      <c r="I1521" s="351"/>
    </row>
    <row r="1522" spans="8:9">
      <c r="H1522" s="350"/>
      <c r="I1522" s="351"/>
    </row>
    <row r="1523" spans="8:9">
      <c r="H1523" s="350"/>
      <c r="I1523" s="351"/>
    </row>
    <row r="1524" spans="8:9">
      <c r="H1524" s="350"/>
      <c r="I1524" s="351"/>
    </row>
    <row r="1525" spans="8:9">
      <c r="H1525" s="350"/>
      <c r="I1525" s="351"/>
    </row>
    <row r="1526" spans="8:9">
      <c r="H1526" s="350"/>
      <c r="I1526" s="351"/>
    </row>
    <row r="1527" spans="8:9">
      <c r="H1527" s="350"/>
      <c r="I1527" s="351"/>
    </row>
    <row r="1528" spans="8:9">
      <c r="H1528" s="350"/>
      <c r="I1528" s="351"/>
    </row>
    <row r="1529" spans="8:9">
      <c r="H1529" s="350"/>
      <c r="I1529" s="351"/>
    </row>
    <row r="1530" spans="8:9">
      <c r="H1530" s="350"/>
      <c r="I1530" s="351"/>
    </row>
    <row r="1531" spans="8:9">
      <c r="H1531" s="350"/>
      <c r="I1531" s="351"/>
    </row>
    <row r="1532" spans="8:9">
      <c r="H1532" s="350"/>
      <c r="I1532" s="351"/>
    </row>
    <row r="1533" spans="8:9">
      <c r="H1533" s="350"/>
      <c r="I1533" s="351"/>
    </row>
    <row r="1534" spans="8:9">
      <c r="H1534" s="350"/>
      <c r="I1534" s="351"/>
    </row>
    <row r="1535" spans="8:9">
      <c r="H1535" s="350"/>
      <c r="I1535" s="351"/>
    </row>
    <row r="1536" spans="8:9">
      <c r="H1536" s="350"/>
      <c r="I1536" s="351"/>
    </row>
    <row r="1537" spans="8:9">
      <c r="H1537" s="350"/>
      <c r="I1537" s="351"/>
    </row>
    <row r="1538" spans="8:9">
      <c r="H1538" s="350"/>
      <c r="I1538" s="351"/>
    </row>
    <row r="1539" spans="8:9">
      <c r="H1539" s="350"/>
      <c r="I1539" s="351"/>
    </row>
    <row r="1540" spans="8:9">
      <c r="H1540" s="350"/>
      <c r="I1540" s="351"/>
    </row>
    <row r="1541" spans="8:9">
      <c r="H1541" s="350"/>
      <c r="I1541" s="351"/>
    </row>
    <row r="1542" spans="8:9">
      <c r="H1542" s="350"/>
      <c r="I1542" s="351"/>
    </row>
    <row r="1543" spans="8:9">
      <c r="H1543" s="350"/>
      <c r="I1543" s="351"/>
    </row>
    <row r="1544" spans="8:9">
      <c r="H1544" s="350"/>
      <c r="I1544" s="351"/>
    </row>
    <row r="1545" spans="8:9">
      <c r="H1545" s="350"/>
      <c r="I1545" s="351"/>
    </row>
    <row r="1546" spans="8:9">
      <c r="H1546" s="350"/>
      <c r="I1546" s="351"/>
    </row>
    <row r="1547" spans="8:9">
      <c r="H1547" s="350"/>
      <c r="I1547" s="351"/>
    </row>
    <row r="1548" spans="8:9">
      <c r="H1548" s="350"/>
      <c r="I1548" s="351"/>
    </row>
    <row r="1549" spans="8:9">
      <c r="H1549" s="350"/>
      <c r="I1549" s="351"/>
    </row>
    <row r="1550" spans="8:9">
      <c r="H1550" s="350"/>
      <c r="I1550" s="351"/>
    </row>
    <row r="1551" spans="8:9">
      <c r="H1551" s="350"/>
      <c r="I1551" s="351"/>
    </row>
    <row r="1552" spans="8:9">
      <c r="H1552" s="350"/>
      <c r="I1552" s="351"/>
    </row>
    <row r="1553" spans="8:9">
      <c r="H1553" s="350"/>
      <c r="I1553" s="351"/>
    </row>
    <row r="1554" spans="8:9">
      <c r="H1554" s="350"/>
      <c r="I1554" s="351"/>
    </row>
    <row r="1555" spans="8:9">
      <c r="H1555" s="350"/>
      <c r="I1555" s="351"/>
    </row>
    <row r="1556" spans="8:9">
      <c r="H1556" s="350"/>
    </row>
    <row r="1557" spans="8:9">
      <c r="H1557" s="350"/>
    </row>
  </sheetData>
  <sheetProtection selectLockedCells="1" autoFilter="0" selectUnlockedCells="1"/>
  <autoFilter ref="A9:M15" xr:uid="{00000000-0009-0000-0000-000002000000}">
    <sortState xmlns:xlrd2="http://schemas.microsoft.com/office/spreadsheetml/2017/richdata2" ref="A10:M15">
      <sortCondition ref="C9:C15"/>
    </sortState>
  </autoFilter>
  <mergeCells count="10">
    <mergeCell ref="G55:H55"/>
    <mergeCell ref="G15:H15"/>
    <mergeCell ref="A8:M8"/>
    <mergeCell ref="A7:M7"/>
    <mergeCell ref="A1:M1"/>
    <mergeCell ref="A2:M2"/>
    <mergeCell ref="A3:M3"/>
    <mergeCell ref="A5:M5"/>
    <mergeCell ref="A6:M6"/>
    <mergeCell ref="A4:M4"/>
  </mergeCells>
  <phoneticPr fontId="40" type="noConversion"/>
  <conditionalFormatting sqref="E10:E14">
    <cfRule type="duplicateValues" dxfId="0" priority="12"/>
  </conditionalFormatting>
  <pageMargins left="0.19685039370078741" right="0.63" top="0.64" bottom="0.62" header="0.11811023622047245" footer="0.11811023622047245"/>
  <pageSetup paperSize="9" scale="28" fitToHeight="0" orientation="landscape"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412">
        <v>2021</v>
      </c>
      <c r="G2" s="412"/>
      <c r="H2" s="412">
        <v>2022</v>
      </c>
      <c r="I2" s="412"/>
    </row>
    <row r="3" spans="6:17" ht="33" customHeight="1">
      <c r="F3" s="341" t="s">
        <v>1160</v>
      </c>
      <c r="G3" s="342">
        <v>47961</v>
      </c>
      <c r="H3" s="341" t="s">
        <v>1153</v>
      </c>
      <c r="I3" s="342">
        <v>47961</v>
      </c>
    </row>
    <row r="4" spans="6:17" ht="33" customHeight="1">
      <c r="F4" s="341" t="s">
        <v>1148</v>
      </c>
      <c r="G4" s="342">
        <v>47961</v>
      </c>
      <c r="H4" s="341" t="s">
        <v>1154</v>
      </c>
      <c r="I4" s="342">
        <v>47961</v>
      </c>
    </row>
    <row r="5" spans="6:17" ht="33" customHeight="1">
      <c r="F5" s="341" t="s">
        <v>1149</v>
      </c>
      <c r="G5" s="342">
        <v>47961</v>
      </c>
      <c r="H5" s="341" t="s">
        <v>1155</v>
      </c>
      <c r="I5" s="342">
        <v>47961</v>
      </c>
    </row>
    <row r="6" spans="6:17" ht="33" customHeight="1">
      <c r="F6" s="341" t="s">
        <v>1150</v>
      </c>
      <c r="G6" s="342">
        <v>47961</v>
      </c>
      <c r="H6" s="341" t="s">
        <v>1156</v>
      </c>
      <c r="I6" s="342">
        <v>47961</v>
      </c>
    </row>
    <row r="7" spans="6:17" ht="33" customHeight="1">
      <c r="F7" s="341" t="s">
        <v>1151</v>
      </c>
      <c r="G7" s="342">
        <v>47961</v>
      </c>
      <c r="H7" s="341" t="s">
        <v>1157</v>
      </c>
      <c r="I7" s="342">
        <v>47961</v>
      </c>
    </row>
    <row r="8" spans="6:17" ht="33" customHeight="1">
      <c r="F8" s="341" t="s">
        <v>1152</v>
      </c>
      <c r="G8" s="342">
        <v>47961</v>
      </c>
      <c r="H8" s="341" t="s">
        <v>1158</v>
      </c>
      <c r="I8" s="342">
        <v>47961</v>
      </c>
    </row>
    <row r="9" spans="6:17" ht="9" customHeight="1"/>
    <row r="10" spans="6:17" ht="33" customHeight="1">
      <c r="F10" s="341" t="s">
        <v>871</v>
      </c>
      <c r="G10" s="343">
        <f>SUM(G3:G8)</f>
        <v>287766</v>
      </c>
      <c r="H10" s="341" t="s">
        <v>871</v>
      </c>
      <c r="I10" s="343">
        <f>SUM(I3:I8)</f>
        <v>287766</v>
      </c>
      <c r="N10" s="345"/>
      <c r="O10" s="346"/>
      <c r="P10" s="345"/>
      <c r="Q10" s="346"/>
    </row>
    <row r="11" spans="6:17" ht="33" customHeight="1">
      <c r="F11" s="344" t="s">
        <v>1159</v>
      </c>
      <c r="G11" s="341"/>
      <c r="H11" s="341"/>
      <c r="I11" s="343">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A1:B145"/>
  <sheetViews>
    <sheetView zoomScale="130" zoomScaleNormal="130" workbookViewId="0">
      <selection activeCell="B18" sqref="B18"/>
    </sheetView>
  </sheetViews>
  <sheetFormatPr defaultRowHeight="15"/>
  <cols>
    <col min="1" max="1" width="21.28515625" customWidth="1"/>
    <col min="2" max="2" width="21.42578125" style="338"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335" t="s">
        <v>560</v>
      </c>
      <c r="B1" t="s">
        <v>1130</v>
      </c>
    </row>
    <row r="3" spans="1:2">
      <c r="A3" s="335" t="s">
        <v>1128</v>
      </c>
      <c r="B3" t="s">
        <v>1131</v>
      </c>
    </row>
    <row r="4" spans="1:2">
      <c r="A4" s="336" t="s">
        <v>535</v>
      </c>
      <c r="B4">
        <v>719999.99999785004</v>
      </c>
    </row>
    <row r="5" spans="1:2">
      <c r="A5" s="336" t="s">
        <v>196</v>
      </c>
      <c r="B5">
        <v>134964.16</v>
      </c>
    </row>
    <row r="6" spans="1:2">
      <c r="A6" s="336" t="s">
        <v>537</v>
      </c>
      <c r="B6">
        <v>10626.5</v>
      </c>
    </row>
    <row r="7" spans="1:2">
      <c r="A7" s="336" t="s">
        <v>536</v>
      </c>
      <c r="B7">
        <v>1750</v>
      </c>
    </row>
    <row r="8" spans="1:2">
      <c r="A8" s="336" t="s">
        <v>539</v>
      </c>
      <c r="B8">
        <v>0</v>
      </c>
    </row>
    <row r="9" spans="1:2">
      <c r="A9" s="336" t="s">
        <v>538</v>
      </c>
      <c r="B9">
        <v>8000</v>
      </c>
    </row>
    <row r="10" spans="1:2">
      <c r="A10" s="336" t="s">
        <v>543</v>
      </c>
      <c r="B10">
        <v>0</v>
      </c>
    </row>
    <row r="11" spans="1:2">
      <c r="A11" s="336" t="s">
        <v>541</v>
      </c>
      <c r="B11">
        <v>0</v>
      </c>
    </row>
    <row r="12" spans="1:2">
      <c r="A12" s="336" t="s">
        <v>540</v>
      </c>
      <c r="B12">
        <v>0</v>
      </c>
    </row>
    <row r="13" spans="1:2">
      <c r="A13" s="336" t="s">
        <v>542</v>
      </c>
      <c r="B13">
        <v>0</v>
      </c>
    </row>
    <row r="14" spans="1:2">
      <c r="A14" s="336" t="s">
        <v>227</v>
      </c>
      <c r="B14">
        <v>4200.4799999999996</v>
      </c>
    </row>
    <row r="15" spans="1:2">
      <c r="A15" s="336" t="s">
        <v>293</v>
      </c>
      <c r="B15">
        <v>40903.819600000003</v>
      </c>
    </row>
    <row r="16" spans="1:2">
      <c r="A16" s="336" t="s">
        <v>929</v>
      </c>
      <c r="B16">
        <v>16320.11</v>
      </c>
    </row>
    <row r="17" spans="1:2">
      <c r="A17" s="336" t="s">
        <v>544</v>
      </c>
      <c r="B17">
        <v>0</v>
      </c>
    </row>
    <row r="18" spans="1:2">
      <c r="A18" s="336" t="s">
        <v>545</v>
      </c>
      <c r="B18">
        <v>0</v>
      </c>
    </row>
    <row r="19" spans="1:2">
      <c r="A19" s="336" t="s">
        <v>546</v>
      </c>
      <c r="B19">
        <v>80884.2</v>
      </c>
    </row>
    <row r="20" spans="1:2">
      <c r="A20" s="336" t="s">
        <v>200</v>
      </c>
      <c r="B20">
        <v>20215</v>
      </c>
    </row>
    <row r="21" spans="1:2">
      <c r="A21" s="336" t="s">
        <v>936</v>
      </c>
      <c r="B21">
        <v>16320.11</v>
      </c>
    </row>
    <row r="22" spans="1:2">
      <c r="A22" s="336" t="s">
        <v>714</v>
      </c>
      <c r="B22">
        <v>0</v>
      </c>
    </row>
    <row r="23" spans="1:2">
      <c r="A23" s="336" t="s">
        <v>547</v>
      </c>
      <c r="B23">
        <v>2984</v>
      </c>
    </row>
    <row r="24" spans="1:2">
      <c r="A24" s="336" t="s">
        <v>577</v>
      </c>
      <c r="B24">
        <v>16370</v>
      </c>
    </row>
    <row r="25" spans="1:2">
      <c r="A25" s="336" t="s">
        <v>565</v>
      </c>
      <c r="B25">
        <v>3423.6</v>
      </c>
    </row>
    <row r="26" spans="1:2">
      <c r="A26" s="336" t="s">
        <v>548</v>
      </c>
      <c r="B26">
        <v>4379</v>
      </c>
    </row>
    <row r="27" spans="1:2">
      <c r="A27" s="336" t="s">
        <v>549</v>
      </c>
      <c r="B27">
        <v>6912</v>
      </c>
    </row>
    <row r="28" spans="1:2">
      <c r="A28" s="336" t="s">
        <v>579</v>
      </c>
      <c r="B28">
        <v>5642.1799999999994</v>
      </c>
    </row>
    <row r="29" spans="1:2">
      <c r="A29" s="336" t="s">
        <v>607</v>
      </c>
      <c r="B29">
        <v>3295</v>
      </c>
    </row>
    <row r="30" spans="1:2">
      <c r="A30" s="336" t="s">
        <v>726</v>
      </c>
      <c r="B30">
        <v>159118.88</v>
      </c>
    </row>
    <row r="31" spans="1:2">
      <c r="A31" s="336" t="s">
        <v>612</v>
      </c>
      <c r="B31">
        <v>0</v>
      </c>
    </row>
    <row r="32" spans="1:2">
      <c r="A32" s="336" t="s">
        <v>239</v>
      </c>
      <c r="B32">
        <v>38180</v>
      </c>
    </row>
    <row r="33" spans="1:2">
      <c r="A33" s="336" t="s">
        <v>949</v>
      </c>
      <c r="B33">
        <v>0</v>
      </c>
    </row>
    <row r="34" spans="1:2">
      <c r="A34" s="336" t="s">
        <v>290</v>
      </c>
      <c r="B34">
        <v>2640</v>
      </c>
    </row>
    <row r="35" spans="1:2">
      <c r="A35" s="336" t="s">
        <v>908</v>
      </c>
      <c r="B35">
        <v>31058.01</v>
      </c>
    </row>
    <row r="36" spans="1:2">
      <c r="A36" s="336" t="s">
        <v>1059</v>
      </c>
      <c r="B36">
        <v>0</v>
      </c>
    </row>
    <row r="37" spans="1:2">
      <c r="A37" s="336" t="s">
        <v>944</v>
      </c>
      <c r="B37">
        <v>0</v>
      </c>
    </row>
    <row r="38" spans="1:2">
      <c r="A38" s="336" t="s">
        <v>248</v>
      </c>
      <c r="B38">
        <v>149228.51926</v>
      </c>
    </row>
    <row r="39" spans="1:2">
      <c r="A39" s="336" t="s">
        <v>230</v>
      </c>
      <c r="B39">
        <v>13965</v>
      </c>
    </row>
    <row r="40" spans="1:2">
      <c r="A40" s="336" t="s">
        <v>945</v>
      </c>
      <c r="B40">
        <v>0</v>
      </c>
    </row>
    <row r="41" spans="1:2">
      <c r="A41" s="336" t="s">
        <v>951</v>
      </c>
      <c r="B41">
        <v>575532</v>
      </c>
    </row>
    <row r="42" spans="1:2">
      <c r="A42" s="336" t="s">
        <v>998</v>
      </c>
      <c r="B42">
        <v>0</v>
      </c>
    </row>
    <row r="43" spans="1:2">
      <c r="A43" s="336" t="s">
        <v>1035</v>
      </c>
      <c r="B43">
        <v>0</v>
      </c>
    </row>
    <row r="44" spans="1:2">
      <c r="A44" s="336" t="s">
        <v>1067</v>
      </c>
      <c r="B44">
        <v>0</v>
      </c>
    </row>
    <row r="45" spans="1:2">
      <c r="A45" s="336" t="s">
        <v>1112</v>
      </c>
      <c r="B45">
        <v>0</v>
      </c>
    </row>
    <row r="46" spans="1:2">
      <c r="A46" s="336" t="s">
        <v>1066</v>
      </c>
      <c r="B46">
        <v>0</v>
      </c>
    </row>
    <row r="47" spans="1:2">
      <c r="A47" s="336" t="s">
        <v>204</v>
      </c>
      <c r="B47">
        <v>24000</v>
      </c>
    </row>
    <row r="48" spans="1:2">
      <c r="A48" s="336" t="s">
        <v>1069</v>
      </c>
      <c r="B48">
        <v>0</v>
      </c>
    </row>
    <row r="49" spans="1:2">
      <c r="A49" s="336" t="s">
        <v>1116</v>
      </c>
      <c r="B49">
        <v>0</v>
      </c>
    </row>
    <row r="50" spans="1:2">
      <c r="A50" s="336" t="s">
        <v>209</v>
      </c>
      <c r="B50">
        <v>4354.2628750000003</v>
      </c>
    </row>
    <row r="51" spans="1:2">
      <c r="A51" s="336" t="s">
        <v>1117</v>
      </c>
      <c r="B51">
        <v>1370</v>
      </c>
    </row>
    <row r="52" spans="1:2">
      <c r="A52" s="336" t="s">
        <v>286</v>
      </c>
      <c r="B52">
        <v>57750</v>
      </c>
    </row>
    <row r="53" spans="1:2">
      <c r="A53" s="336" t="s">
        <v>234</v>
      </c>
      <c r="B53">
        <v>185733.12</v>
      </c>
    </row>
    <row r="54" spans="1:2">
      <c r="A54" s="336" t="s">
        <v>255</v>
      </c>
      <c r="B54">
        <v>77200</v>
      </c>
    </row>
    <row r="55" spans="1:2">
      <c r="A55" s="336" t="s">
        <v>617</v>
      </c>
      <c r="B55">
        <v>155040</v>
      </c>
    </row>
    <row r="56" spans="1:2">
      <c r="A56" s="336" t="s">
        <v>102</v>
      </c>
      <c r="B56">
        <v>104878.79999999999</v>
      </c>
    </row>
    <row r="57" spans="1:2">
      <c r="A57" s="336" t="s">
        <v>276</v>
      </c>
      <c r="B57">
        <v>1258.6400000000001</v>
      </c>
    </row>
    <row r="58" spans="1:2">
      <c r="A58" s="336" t="s">
        <v>304</v>
      </c>
      <c r="B58">
        <v>5200.0293333000009</v>
      </c>
    </row>
    <row r="59" spans="1:2">
      <c r="A59" s="336" t="s">
        <v>96</v>
      </c>
      <c r="B59">
        <v>4132.3999999999996</v>
      </c>
    </row>
    <row r="60" spans="1:2">
      <c r="A60" s="336" t="s">
        <v>56</v>
      </c>
      <c r="B60">
        <v>11844</v>
      </c>
    </row>
    <row r="61" spans="1:2">
      <c r="A61" s="336" t="s">
        <v>279</v>
      </c>
      <c r="B61">
        <v>4057.0420500000005</v>
      </c>
    </row>
    <row r="62" spans="1:2">
      <c r="A62" s="336" t="s">
        <v>574</v>
      </c>
      <c r="B62">
        <v>20940</v>
      </c>
    </row>
    <row r="63" spans="1:2">
      <c r="A63" s="336" t="s">
        <v>216</v>
      </c>
      <c r="B63">
        <v>9420</v>
      </c>
    </row>
    <row r="64" spans="1:2">
      <c r="A64" s="336" t="s">
        <v>243</v>
      </c>
      <c r="B64">
        <v>89035.200000000012</v>
      </c>
    </row>
    <row r="65" spans="1:2">
      <c r="A65" s="336" t="s">
        <v>308</v>
      </c>
      <c r="B65">
        <v>43010</v>
      </c>
    </row>
    <row r="66" spans="1:2">
      <c r="A66" s="336" t="s">
        <v>246</v>
      </c>
      <c r="B66">
        <v>56642.400000000001</v>
      </c>
    </row>
    <row r="67" spans="1:2">
      <c r="A67" s="336" t="s">
        <v>269</v>
      </c>
      <c r="B67">
        <v>12097.11</v>
      </c>
    </row>
    <row r="68" spans="1:2">
      <c r="A68" s="336" t="s">
        <v>273</v>
      </c>
      <c r="B68">
        <v>8641.2088540000004</v>
      </c>
    </row>
    <row r="69" spans="1:2">
      <c r="A69" s="336" t="s">
        <v>1129</v>
      </c>
      <c r="B69" s="310">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7"/>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323</v>
      </c>
    </row>
    <row r="5" spans="1:17" ht="60">
      <c r="A5" s="2" t="s">
        <v>324</v>
      </c>
      <c r="B5" s="2" t="s">
        <v>2</v>
      </c>
      <c r="C5" s="3" t="s">
        <v>325</v>
      </c>
      <c r="D5" s="3" t="s">
        <v>185</v>
      </c>
      <c r="E5" s="3" t="s">
        <v>326</v>
      </c>
      <c r="F5" s="3" t="s">
        <v>327</v>
      </c>
      <c r="G5" s="3" t="s">
        <v>328</v>
      </c>
      <c r="H5" s="3" t="s">
        <v>329</v>
      </c>
      <c r="I5" s="3" t="s">
        <v>330</v>
      </c>
      <c r="J5" s="15" t="s">
        <v>331</v>
      </c>
      <c r="K5" s="3" t="s">
        <v>332</v>
      </c>
      <c r="L5" s="2" t="s">
        <v>333</v>
      </c>
      <c r="M5" s="3" t="s">
        <v>334</v>
      </c>
      <c r="N5" s="2" t="s">
        <v>193</v>
      </c>
      <c r="O5" s="3" t="s">
        <v>335</v>
      </c>
      <c r="P5" s="3" t="s">
        <v>10</v>
      </c>
      <c r="Q5" s="27" t="s">
        <v>336</v>
      </c>
    </row>
    <row r="6" spans="1:17" ht="63.75">
      <c r="A6" s="4">
        <v>2</v>
      </c>
      <c r="B6" s="5" t="s">
        <v>337</v>
      </c>
      <c r="C6" s="6" t="s">
        <v>69</v>
      </c>
      <c r="D6" s="7">
        <v>43966</v>
      </c>
      <c r="E6" s="7">
        <v>43992</v>
      </c>
      <c r="F6" s="5">
        <f t="shared" ref="F6:F15" si="0">E6-D6</f>
        <v>26</v>
      </c>
      <c r="G6" s="6" t="s">
        <v>338</v>
      </c>
      <c r="H6" s="6" t="s">
        <v>339</v>
      </c>
      <c r="I6" s="6" t="s">
        <v>340</v>
      </c>
      <c r="J6" s="16">
        <v>0</v>
      </c>
      <c r="K6" s="6"/>
      <c r="L6" s="16" t="s">
        <v>341</v>
      </c>
      <c r="M6" s="16" t="s">
        <v>341</v>
      </c>
      <c r="N6" s="16" t="s">
        <v>341</v>
      </c>
      <c r="O6" s="17">
        <v>0</v>
      </c>
      <c r="P6" s="5" t="s">
        <v>342</v>
      </c>
      <c r="Q6" s="28" t="s">
        <v>343</v>
      </c>
    </row>
    <row r="7" spans="1:17" ht="51">
      <c r="A7" s="4">
        <v>3</v>
      </c>
      <c r="B7" s="5" t="s">
        <v>344</v>
      </c>
      <c r="C7" s="6" t="s">
        <v>69</v>
      </c>
      <c r="D7" s="7">
        <v>43966</v>
      </c>
      <c r="E7" s="7">
        <v>43992</v>
      </c>
      <c r="F7" s="5">
        <f t="shared" si="0"/>
        <v>26</v>
      </c>
      <c r="G7" s="6" t="s">
        <v>338</v>
      </c>
      <c r="H7" s="6" t="s">
        <v>345</v>
      </c>
      <c r="I7" s="6" t="s">
        <v>346</v>
      </c>
      <c r="J7" s="16">
        <v>0</v>
      </c>
      <c r="K7" s="6"/>
      <c r="L7" s="8" t="s">
        <v>341</v>
      </c>
      <c r="M7" s="8" t="s">
        <v>341</v>
      </c>
      <c r="N7" s="8" t="s">
        <v>341</v>
      </c>
      <c r="O7" s="17">
        <v>0</v>
      </c>
      <c r="P7" s="5" t="s">
        <v>347</v>
      </c>
      <c r="Q7" s="6" t="s">
        <v>348</v>
      </c>
    </row>
    <row r="8" spans="1:17" ht="51">
      <c r="A8" s="4">
        <v>5</v>
      </c>
      <c r="B8" s="8" t="s">
        <v>349</v>
      </c>
      <c r="C8" s="9" t="s">
        <v>69</v>
      </c>
      <c r="D8" s="10">
        <v>43970</v>
      </c>
      <c r="E8" s="10">
        <v>43992</v>
      </c>
      <c r="F8" s="5">
        <f t="shared" si="0"/>
        <v>22</v>
      </c>
      <c r="G8" s="9" t="s">
        <v>350</v>
      </c>
      <c r="H8" s="9" t="s">
        <v>351</v>
      </c>
      <c r="I8" s="9" t="s">
        <v>340</v>
      </c>
      <c r="J8" s="16">
        <v>0</v>
      </c>
      <c r="K8" s="6"/>
      <c r="L8" s="8" t="s">
        <v>341</v>
      </c>
      <c r="M8" s="8" t="s">
        <v>341</v>
      </c>
      <c r="N8" s="8" t="s">
        <v>341</v>
      </c>
      <c r="O8" s="17">
        <v>0</v>
      </c>
      <c r="P8" s="5" t="s">
        <v>342</v>
      </c>
      <c r="Q8" s="6" t="s">
        <v>352</v>
      </c>
    </row>
    <row r="9" spans="1:17" ht="38.25">
      <c r="A9" s="4">
        <v>6</v>
      </c>
      <c r="B9" s="8" t="s">
        <v>353</v>
      </c>
      <c r="C9" s="9" t="s">
        <v>69</v>
      </c>
      <c r="D9" s="10">
        <v>43995</v>
      </c>
      <c r="E9" s="10">
        <v>44012</v>
      </c>
      <c r="F9" s="5">
        <f t="shared" si="0"/>
        <v>17</v>
      </c>
      <c r="G9" s="9" t="s">
        <v>354</v>
      </c>
      <c r="H9" s="9" t="s">
        <v>355</v>
      </c>
      <c r="I9" s="9" t="s">
        <v>340</v>
      </c>
      <c r="J9" s="16">
        <v>0</v>
      </c>
      <c r="K9" s="6"/>
      <c r="L9" s="5" t="s">
        <v>341</v>
      </c>
      <c r="M9" s="5" t="s">
        <v>341</v>
      </c>
      <c r="N9" s="5" t="s">
        <v>341</v>
      </c>
      <c r="O9" s="17">
        <v>0</v>
      </c>
      <c r="P9" s="5" t="s">
        <v>159</v>
      </c>
      <c r="Q9" s="28" t="s">
        <v>356</v>
      </c>
    </row>
    <row r="10" spans="1:17" ht="38.25">
      <c r="A10" s="4">
        <v>7</v>
      </c>
      <c r="B10" s="5" t="s">
        <v>357</v>
      </c>
      <c r="C10" s="6" t="s">
        <v>82</v>
      </c>
      <c r="D10" s="7">
        <v>44007</v>
      </c>
      <c r="E10" s="7">
        <v>44011</v>
      </c>
      <c r="F10" s="5">
        <f t="shared" si="0"/>
        <v>4</v>
      </c>
      <c r="G10" s="6" t="s">
        <v>358</v>
      </c>
      <c r="H10" s="6" t="s">
        <v>359</v>
      </c>
      <c r="I10" s="6" t="s">
        <v>346</v>
      </c>
      <c r="J10" s="16">
        <v>9339.36</v>
      </c>
      <c r="K10" s="6" t="s">
        <v>360</v>
      </c>
      <c r="L10" s="5" t="s">
        <v>341</v>
      </c>
      <c r="M10" s="5" t="s">
        <v>341</v>
      </c>
      <c r="N10" s="5" t="s">
        <v>341</v>
      </c>
      <c r="O10" s="17">
        <v>-6801.36</v>
      </c>
      <c r="P10" s="17" t="s">
        <v>347</v>
      </c>
      <c r="Q10" s="28" t="s">
        <v>361</v>
      </c>
    </row>
    <row r="11" spans="1:17" ht="51">
      <c r="A11" s="4">
        <v>8</v>
      </c>
      <c r="B11" s="8" t="s">
        <v>362</v>
      </c>
      <c r="C11" s="9" t="s">
        <v>69</v>
      </c>
      <c r="D11" s="10">
        <v>43689</v>
      </c>
      <c r="E11" s="10">
        <v>43745</v>
      </c>
      <c r="F11" s="5">
        <f t="shared" si="0"/>
        <v>56</v>
      </c>
      <c r="G11" s="9" t="s">
        <v>363</v>
      </c>
      <c r="H11" s="9" t="s">
        <v>364</v>
      </c>
      <c r="I11" s="9" t="s">
        <v>365</v>
      </c>
      <c r="J11" s="16">
        <v>0</v>
      </c>
      <c r="K11" s="6"/>
      <c r="L11" s="5" t="s">
        <v>341</v>
      </c>
      <c r="M11" s="5" t="s">
        <v>341</v>
      </c>
      <c r="N11" s="5" t="s">
        <v>341</v>
      </c>
      <c r="O11" s="17">
        <v>0</v>
      </c>
      <c r="P11" s="5" t="s">
        <v>342</v>
      </c>
      <c r="Q11" s="6" t="s">
        <v>366</v>
      </c>
    </row>
    <row r="12" spans="1:17" ht="38.25">
      <c r="A12" s="4">
        <v>9</v>
      </c>
      <c r="B12" s="8" t="s">
        <v>367</v>
      </c>
      <c r="C12" s="9" t="s">
        <v>82</v>
      </c>
      <c r="D12" s="10">
        <v>44014</v>
      </c>
      <c r="E12" s="10">
        <v>44018</v>
      </c>
      <c r="F12" s="5">
        <f t="shared" si="0"/>
        <v>4</v>
      </c>
      <c r="G12" s="9" t="s">
        <v>358</v>
      </c>
      <c r="H12" s="9" t="s">
        <v>368</v>
      </c>
      <c r="I12" s="9" t="s">
        <v>369</v>
      </c>
      <c r="J12" s="16">
        <v>9371.76</v>
      </c>
      <c r="K12" s="6" t="s">
        <v>370</v>
      </c>
      <c r="L12" s="18" t="s">
        <v>341</v>
      </c>
      <c r="M12" s="18" t="s">
        <v>341</v>
      </c>
      <c r="N12" s="18" t="s">
        <v>341</v>
      </c>
      <c r="O12" s="18" t="s">
        <v>341</v>
      </c>
      <c r="P12" s="6" t="s">
        <v>371</v>
      </c>
      <c r="Q12" s="28" t="s">
        <v>372</v>
      </c>
    </row>
    <row r="13" spans="1:17" ht="63.75">
      <c r="A13" s="4">
        <v>10</v>
      </c>
      <c r="B13" s="5" t="s">
        <v>373</v>
      </c>
      <c r="C13" s="9" t="s">
        <v>69</v>
      </c>
      <c r="D13" s="10">
        <v>44047</v>
      </c>
      <c r="E13" s="10">
        <v>44069</v>
      </c>
      <c r="F13" s="5">
        <f t="shared" si="0"/>
        <v>22</v>
      </c>
      <c r="G13" s="9" t="s">
        <v>363</v>
      </c>
      <c r="H13" s="9" t="s">
        <v>374</v>
      </c>
      <c r="I13" s="9" t="s">
        <v>346</v>
      </c>
      <c r="J13" s="16"/>
      <c r="K13" s="6" t="s">
        <v>375</v>
      </c>
      <c r="L13" s="19" t="s">
        <v>341</v>
      </c>
      <c r="M13" s="20" t="s">
        <v>341</v>
      </c>
      <c r="N13" s="21" t="s">
        <v>341</v>
      </c>
      <c r="O13" s="22">
        <v>720000</v>
      </c>
      <c r="P13" s="23" t="s">
        <v>376</v>
      </c>
      <c r="Q13" s="29" t="s">
        <v>377</v>
      </c>
    </row>
    <row r="14" spans="1:17" ht="102">
      <c r="A14" s="4">
        <v>11</v>
      </c>
      <c r="B14" s="5" t="s">
        <v>378</v>
      </c>
      <c r="C14" s="6" t="s">
        <v>82</v>
      </c>
      <c r="D14" s="7">
        <v>44014</v>
      </c>
      <c r="E14" s="7">
        <v>44018</v>
      </c>
      <c r="F14" s="5">
        <f t="shared" si="0"/>
        <v>4</v>
      </c>
      <c r="G14" s="6" t="s">
        <v>358</v>
      </c>
      <c r="H14" s="6" t="s">
        <v>379</v>
      </c>
      <c r="I14" s="6" t="s">
        <v>346</v>
      </c>
      <c r="J14" s="16">
        <v>13852.8</v>
      </c>
      <c r="K14" s="6" t="s">
        <v>360</v>
      </c>
      <c r="L14" s="24"/>
      <c r="M14" s="24"/>
      <c r="N14" s="24"/>
      <c r="O14" s="25">
        <f>2038.8+1440</f>
        <v>3478.8</v>
      </c>
      <c r="P14" s="26" t="s">
        <v>380</v>
      </c>
      <c r="Q14" s="6" t="s">
        <v>381</v>
      </c>
    </row>
    <row r="15" spans="1:17" ht="38.25">
      <c r="A15" s="11">
        <v>12</v>
      </c>
      <c r="B15" s="11" t="s">
        <v>382</v>
      </c>
      <c r="C15" s="12" t="s">
        <v>69</v>
      </c>
      <c r="D15" s="13">
        <v>44026</v>
      </c>
      <c r="E15" s="13">
        <v>44028</v>
      </c>
      <c r="F15" s="5">
        <f t="shared" si="0"/>
        <v>2</v>
      </c>
      <c r="G15" s="11" t="s">
        <v>358</v>
      </c>
      <c r="H15" s="12" t="s">
        <v>383</v>
      </c>
      <c r="I15" s="12" t="s">
        <v>384</v>
      </c>
      <c r="J15" s="12" t="s">
        <v>346</v>
      </c>
      <c r="K15" s="6" t="s">
        <v>360</v>
      </c>
      <c r="L15" s="14"/>
      <c r="M15" s="14"/>
      <c r="N15" s="14"/>
      <c r="O15" s="14"/>
      <c r="P15" s="17" t="s">
        <v>347</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dimension ref="A1:L93"/>
  <sheetViews>
    <sheetView showGridLines="0" topLeftCell="A32" zoomScale="70" zoomScaleNormal="70" workbookViewId="0">
      <selection activeCell="C41" sqref="C41"/>
    </sheetView>
  </sheetViews>
  <sheetFormatPr defaultColWidth="9.140625" defaultRowHeight="15"/>
  <cols>
    <col min="1" max="1" width="5.28515625" style="72" customWidth="1"/>
    <col min="2" max="2" width="24.42578125" style="72" bestFit="1" customWidth="1"/>
    <col min="3" max="3" width="42.7109375" style="127" customWidth="1"/>
    <col min="4" max="4" width="17" style="72" bestFit="1" customWidth="1"/>
    <col min="5" max="5" width="23.7109375" style="72" customWidth="1"/>
    <col min="6" max="6" width="22.42578125" style="128" bestFit="1" customWidth="1"/>
    <col min="7" max="7" width="37.7109375" style="70" customWidth="1"/>
    <col min="8" max="8" width="28.140625" style="129" customWidth="1"/>
    <col min="9" max="9" width="9.140625" style="68"/>
    <col min="10" max="10" width="14.42578125" style="69" bestFit="1" customWidth="1"/>
    <col min="11" max="11" width="21.28515625" style="68" bestFit="1" customWidth="1"/>
    <col min="12" max="12" width="13.42578125" style="68" bestFit="1" customWidth="1"/>
    <col min="13" max="13" width="10.5703125" style="68" bestFit="1" customWidth="1"/>
    <col min="14" max="16384" width="9.140625" style="68"/>
  </cols>
  <sheetData>
    <row r="1" spans="1:11" ht="20.25">
      <c r="A1" s="413" t="s">
        <v>619</v>
      </c>
      <c r="B1" s="414"/>
      <c r="C1" s="414"/>
      <c r="D1" s="414"/>
      <c r="E1" s="414"/>
      <c r="F1" s="414"/>
      <c r="G1" s="414"/>
      <c r="H1" s="415"/>
    </row>
    <row r="2" spans="1:11" ht="20.25">
      <c r="A2" s="416" t="s">
        <v>620</v>
      </c>
      <c r="B2" s="417"/>
      <c r="C2" s="417"/>
      <c r="D2" s="417"/>
      <c r="E2" s="417"/>
      <c r="F2" s="417"/>
      <c r="G2" s="417"/>
      <c r="H2" s="418"/>
    </row>
    <row r="3" spans="1:11" ht="20.25">
      <c r="A3" s="419" t="s">
        <v>621</v>
      </c>
      <c r="B3" s="420"/>
      <c r="C3" s="420"/>
      <c r="D3" s="420"/>
      <c r="E3" s="420"/>
      <c r="F3" s="420"/>
      <c r="G3" s="420"/>
      <c r="H3" s="421"/>
    </row>
    <row r="4" spans="1:11" s="72" customFormat="1" ht="15.75" customHeight="1">
      <c r="A4" s="422" t="s">
        <v>622</v>
      </c>
      <c r="B4" s="422"/>
      <c r="C4" s="422"/>
      <c r="D4" s="422"/>
      <c r="E4" s="422"/>
      <c r="F4" s="422"/>
      <c r="G4" s="422"/>
      <c r="H4" s="422"/>
      <c r="I4" s="70"/>
      <c r="J4" s="71"/>
      <c r="K4" s="70"/>
    </row>
    <row r="5" spans="1:11" s="72" customFormat="1" ht="54">
      <c r="A5" s="135" t="s">
        <v>324</v>
      </c>
      <c r="B5" s="135" t="s">
        <v>623</v>
      </c>
      <c r="C5" s="73" t="s">
        <v>624</v>
      </c>
      <c r="D5" s="73" t="s">
        <v>625</v>
      </c>
      <c r="E5" s="135" t="s">
        <v>5</v>
      </c>
      <c r="F5" s="74" t="s">
        <v>331</v>
      </c>
      <c r="G5" s="135" t="s">
        <v>10</v>
      </c>
      <c r="H5" s="135" t="s">
        <v>626</v>
      </c>
      <c r="I5" s="70"/>
      <c r="J5" s="71"/>
      <c r="K5" s="70"/>
    </row>
    <row r="6" spans="1:11" ht="54">
      <c r="A6" s="75">
        <v>1</v>
      </c>
      <c r="B6" s="75" t="s">
        <v>627</v>
      </c>
      <c r="C6" s="76" t="s">
        <v>628</v>
      </c>
      <c r="D6" s="75">
        <v>339030</v>
      </c>
      <c r="E6" s="75" t="s">
        <v>17</v>
      </c>
      <c r="F6" s="77">
        <v>2867.5</v>
      </c>
      <c r="G6" s="78" t="s">
        <v>21</v>
      </c>
      <c r="H6" s="423">
        <f>(F13)/190000</f>
        <v>0.83371973684210521</v>
      </c>
    </row>
    <row r="7" spans="1:11" ht="54">
      <c r="A7" s="75">
        <v>2</v>
      </c>
      <c r="B7" s="75" t="s">
        <v>629</v>
      </c>
      <c r="C7" s="76" t="s">
        <v>630</v>
      </c>
      <c r="D7" s="75">
        <v>339030</v>
      </c>
      <c r="E7" s="75" t="s">
        <v>17</v>
      </c>
      <c r="F7" s="77">
        <v>7052.5</v>
      </c>
      <c r="G7" s="78" t="s">
        <v>21</v>
      </c>
      <c r="H7" s="423"/>
    </row>
    <row r="8" spans="1:11" ht="54">
      <c r="A8" s="75">
        <v>3</v>
      </c>
      <c r="B8" s="75" t="s">
        <v>631</v>
      </c>
      <c r="C8" s="76" t="s">
        <v>632</v>
      </c>
      <c r="D8" s="75">
        <v>339030</v>
      </c>
      <c r="E8" s="75" t="s">
        <v>82</v>
      </c>
      <c r="F8" s="77">
        <v>1202.4000000000001</v>
      </c>
      <c r="G8" s="78" t="s">
        <v>21</v>
      </c>
      <c r="H8" s="423"/>
      <c r="J8" s="79"/>
    </row>
    <row r="9" spans="1:11" ht="18">
      <c r="A9" s="75">
        <v>4</v>
      </c>
      <c r="B9" s="75" t="s">
        <v>633</v>
      </c>
      <c r="C9" s="76" t="s">
        <v>634</v>
      </c>
      <c r="D9" s="75">
        <v>339030</v>
      </c>
      <c r="E9" s="75" t="s">
        <v>17</v>
      </c>
      <c r="F9" s="80">
        <v>7665.15</v>
      </c>
      <c r="G9" s="78" t="s">
        <v>21</v>
      </c>
      <c r="H9" s="423"/>
    </row>
    <row r="10" spans="1:11" ht="36">
      <c r="A10" s="75">
        <v>5</v>
      </c>
      <c r="B10" s="75" t="s">
        <v>635</v>
      </c>
      <c r="C10" s="76" t="s">
        <v>636</v>
      </c>
      <c r="D10" s="75">
        <v>339039</v>
      </c>
      <c r="E10" s="75" t="s">
        <v>69</v>
      </c>
      <c r="F10" s="80">
        <v>111619.2</v>
      </c>
      <c r="G10" s="78" t="s">
        <v>21</v>
      </c>
      <c r="H10" s="423"/>
    </row>
    <row r="11" spans="1:11" ht="54">
      <c r="A11" s="81">
        <v>6</v>
      </c>
      <c r="B11" s="81" t="s">
        <v>635</v>
      </c>
      <c r="C11" s="82" t="s">
        <v>637</v>
      </c>
      <c r="D11" s="81">
        <v>339039</v>
      </c>
      <c r="E11" s="81" t="s">
        <v>17</v>
      </c>
      <c r="F11" s="83">
        <v>28000</v>
      </c>
      <c r="G11" s="84" t="s">
        <v>575</v>
      </c>
      <c r="H11" s="423"/>
    </row>
    <row r="12" spans="1:11" ht="36">
      <c r="A12" s="424" t="s">
        <v>638</v>
      </c>
      <c r="B12" s="424"/>
      <c r="C12" s="424"/>
      <c r="D12" s="424"/>
      <c r="E12" s="425">
        <v>190000</v>
      </c>
      <c r="F12" s="73" t="s">
        <v>639</v>
      </c>
      <c r="G12" s="135" t="s">
        <v>640</v>
      </c>
      <c r="H12" s="423"/>
    </row>
    <row r="13" spans="1:11" s="85" customFormat="1" ht="18.75">
      <c r="A13" s="424"/>
      <c r="B13" s="424"/>
      <c r="C13" s="424"/>
      <c r="D13" s="424"/>
      <c r="E13" s="425"/>
      <c r="F13" s="136">
        <f>SUM(F6:F11)</f>
        <v>158406.75</v>
      </c>
      <c r="G13" s="136">
        <f>E12-F13</f>
        <v>31593.25</v>
      </c>
      <c r="H13" s="138"/>
      <c r="J13" s="86"/>
    </row>
    <row r="14" spans="1:11" s="87" customFormat="1" ht="18.75">
      <c r="A14" s="426" t="s">
        <v>641</v>
      </c>
      <c r="B14" s="426"/>
      <c r="C14" s="426"/>
      <c r="D14" s="426"/>
      <c r="E14" s="426"/>
      <c r="F14" s="426"/>
      <c r="G14" s="426"/>
      <c r="H14" s="426"/>
      <c r="J14" s="88"/>
    </row>
    <row r="15" spans="1:11">
      <c r="A15" s="427"/>
      <c r="B15" s="427"/>
      <c r="C15" s="427"/>
      <c r="D15" s="427"/>
      <c r="E15" s="427"/>
      <c r="F15" s="427"/>
      <c r="G15" s="427"/>
      <c r="H15" s="427"/>
    </row>
    <row r="16" spans="1:11" ht="18" customHeight="1">
      <c r="A16" s="428" t="s">
        <v>642</v>
      </c>
      <c r="B16" s="428"/>
      <c r="C16" s="428"/>
      <c r="D16" s="428"/>
      <c r="E16" s="428"/>
      <c r="F16" s="428"/>
      <c r="G16" s="428"/>
      <c r="H16" s="428"/>
      <c r="J16" s="89"/>
    </row>
    <row r="17" spans="1:12" ht="18">
      <c r="A17" s="90">
        <v>1</v>
      </c>
      <c r="B17" s="90" t="s">
        <v>643</v>
      </c>
      <c r="C17" s="91" t="s">
        <v>644</v>
      </c>
      <c r="D17" s="90">
        <v>339030</v>
      </c>
      <c r="E17" s="90" t="s">
        <v>645</v>
      </c>
      <c r="F17" s="92">
        <v>39375</v>
      </c>
      <c r="G17" s="73" t="s">
        <v>21</v>
      </c>
      <c r="H17" s="429">
        <f>F21/E20</f>
        <v>0.90283363157894725</v>
      </c>
    </row>
    <row r="18" spans="1:12" ht="36">
      <c r="A18" s="90">
        <v>2</v>
      </c>
      <c r="B18" s="90" t="s">
        <v>646</v>
      </c>
      <c r="C18" s="91" t="s">
        <v>647</v>
      </c>
      <c r="D18" s="90">
        <v>339030</v>
      </c>
      <c r="E18" s="90" t="s">
        <v>648</v>
      </c>
      <c r="F18" s="92">
        <v>17568.099999999999</v>
      </c>
      <c r="G18" s="73" t="s">
        <v>21</v>
      </c>
      <c r="H18" s="429"/>
    </row>
    <row r="19" spans="1:12" ht="18">
      <c r="A19" s="90">
        <v>3</v>
      </c>
      <c r="B19" s="90" t="s">
        <v>649</v>
      </c>
      <c r="C19" s="91" t="s">
        <v>644</v>
      </c>
      <c r="D19" s="90">
        <v>339030</v>
      </c>
      <c r="E19" s="90" t="s">
        <v>650</v>
      </c>
      <c r="F19" s="92">
        <v>114595.29</v>
      </c>
      <c r="G19" s="73" t="s">
        <v>21</v>
      </c>
      <c r="H19" s="429"/>
    </row>
    <row r="20" spans="1:12" ht="36">
      <c r="A20" s="424" t="s">
        <v>638</v>
      </c>
      <c r="B20" s="424"/>
      <c r="C20" s="424"/>
      <c r="D20" s="424"/>
      <c r="E20" s="430">
        <v>190000</v>
      </c>
      <c r="F20" s="73" t="s">
        <v>639</v>
      </c>
      <c r="G20" s="135" t="s">
        <v>640</v>
      </c>
      <c r="H20" s="429"/>
    </row>
    <row r="21" spans="1:12" ht="18">
      <c r="A21" s="424"/>
      <c r="B21" s="424"/>
      <c r="C21" s="424"/>
      <c r="D21" s="424"/>
      <c r="E21" s="430"/>
      <c r="F21" s="137">
        <f>SUM(F17:F19)</f>
        <v>171538.38999999998</v>
      </c>
      <c r="G21" s="93">
        <f>E20-F21</f>
        <v>18461.610000000015</v>
      </c>
      <c r="H21" s="429"/>
      <c r="J21" s="79"/>
    </row>
    <row r="22" spans="1:12" ht="18">
      <c r="A22" s="426" t="s">
        <v>651</v>
      </c>
      <c r="B22" s="426"/>
      <c r="C22" s="426"/>
      <c r="D22" s="426"/>
      <c r="E22" s="426"/>
      <c r="F22" s="426"/>
      <c r="G22" s="426"/>
      <c r="H22" s="429"/>
    </row>
    <row r="23" spans="1:12" ht="18">
      <c r="A23" s="434"/>
      <c r="B23" s="435"/>
      <c r="C23" s="435"/>
      <c r="D23" s="435"/>
      <c r="E23" s="435"/>
      <c r="F23" s="435"/>
      <c r="G23" s="435"/>
      <c r="H23" s="94"/>
    </row>
    <row r="24" spans="1:12" ht="20.25" customHeight="1">
      <c r="A24" s="436" t="s">
        <v>652</v>
      </c>
      <c r="B24" s="437"/>
      <c r="C24" s="437"/>
      <c r="D24" s="437"/>
      <c r="E24" s="437"/>
      <c r="F24" s="437"/>
      <c r="G24" s="437"/>
      <c r="H24" s="438"/>
    </row>
    <row r="25" spans="1:12" ht="72">
      <c r="A25" s="90">
        <v>1</v>
      </c>
      <c r="B25" s="90" t="s">
        <v>653</v>
      </c>
      <c r="C25" s="91" t="s">
        <v>654</v>
      </c>
      <c r="D25" s="90" t="s">
        <v>655</v>
      </c>
      <c r="E25" s="95" t="s">
        <v>7</v>
      </c>
      <c r="F25" s="92">
        <v>0</v>
      </c>
      <c r="G25" s="96" t="s">
        <v>656</v>
      </c>
      <c r="H25" s="439">
        <f>F29/E28</f>
        <v>0.22374759614243184</v>
      </c>
    </row>
    <row r="26" spans="1:12" ht="54">
      <c r="A26" s="90">
        <v>2</v>
      </c>
      <c r="B26" s="90" t="s">
        <v>657</v>
      </c>
      <c r="C26" s="91" t="s">
        <v>658</v>
      </c>
      <c r="D26" s="90" t="s">
        <v>655</v>
      </c>
      <c r="E26" s="95" t="s">
        <v>659</v>
      </c>
      <c r="F26" s="92">
        <v>35988</v>
      </c>
      <c r="G26" s="73" t="s">
        <v>660</v>
      </c>
      <c r="H26" s="439"/>
    </row>
    <row r="27" spans="1:12" ht="36">
      <c r="A27" s="90">
        <v>3</v>
      </c>
      <c r="B27" s="90" t="s">
        <v>661</v>
      </c>
      <c r="C27" s="91" t="s">
        <v>662</v>
      </c>
      <c r="D27" s="90" t="s">
        <v>655</v>
      </c>
      <c r="E27" s="95" t="s">
        <v>17</v>
      </c>
      <c r="F27" s="92">
        <v>11133.02</v>
      </c>
      <c r="G27" s="73" t="s">
        <v>660</v>
      </c>
      <c r="H27" s="439"/>
      <c r="L27" s="97"/>
    </row>
    <row r="28" spans="1:12" ht="36">
      <c r="A28" s="424" t="s">
        <v>638</v>
      </c>
      <c r="B28" s="424"/>
      <c r="C28" s="424"/>
      <c r="D28" s="424"/>
      <c r="E28" s="425">
        <v>210599</v>
      </c>
      <c r="F28" s="73" t="s">
        <v>639</v>
      </c>
      <c r="G28" s="135" t="s">
        <v>640</v>
      </c>
      <c r="H28" s="439"/>
      <c r="L28" s="97"/>
    </row>
    <row r="29" spans="1:12" s="100" customFormat="1" ht="21">
      <c r="A29" s="424"/>
      <c r="B29" s="424"/>
      <c r="C29" s="424"/>
      <c r="D29" s="424"/>
      <c r="E29" s="425"/>
      <c r="F29" s="98">
        <f>SUM(F26:F27)</f>
        <v>47121.020000000004</v>
      </c>
      <c r="G29" s="99">
        <f>E28-F29</f>
        <v>163477.97999999998</v>
      </c>
      <c r="H29" s="439"/>
      <c r="J29" s="101"/>
      <c r="K29" s="102"/>
    </row>
    <row r="30" spans="1:12" ht="18">
      <c r="A30" s="440"/>
      <c r="B30" s="440"/>
      <c r="C30" s="440"/>
      <c r="D30" s="440"/>
      <c r="E30" s="440"/>
      <c r="F30" s="440"/>
      <c r="G30" s="440"/>
      <c r="H30" s="103"/>
    </row>
    <row r="31" spans="1:12" ht="15.75">
      <c r="A31" s="67"/>
      <c r="B31" s="67"/>
      <c r="C31" s="104"/>
      <c r="D31" s="67"/>
      <c r="E31" s="67"/>
      <c r="F31" s="105"/>
      <c r="G31" s="106"/>
      <c r="H31" s="107"/>
    </row>
    <row r="32" spans="1:12" ht="18">
      <c r="A32" s="441"/>
      <c r="B32" s="442"/>
      <c r="C32" s="442"/>
      <c r="D32" s="442"/>
      <c r="E32" s="442"/>
      <c r="F32" s="442"/>
      <c r="G32" s="442"/>
      <c r="H32" s="108"/>
    </row>
    <row r="33" spans="1:8" ht="20.25" customHeight="1">
      <c r="A33" s="443" t="s">
        <v>663</v>
      </c>
      <c r="B33" s="443"/>
      <c r="C33" s="443"/>
      <c r="D33" s="443"/>
      <c r="E33" s="443"/>
      <c r="F33" s="443"/>
      <c r="G33" s="443"/>
      <c r="H33" s="443"/>
    </row>
    <row r="34" spans="1:8" ht="31.5">
      <c r="A34" s="109" t="s">
        <v>324</v>
      </c>
      <c r="B34" s="109" t="s">
        <v>623</v>
      </c>
      <c r="C34" s="109" t="s">
        <v>624</v>
      </c>
      <c r="D34" s="109" t="s">
        <v>664</v>
      </c>
      <c r="E34" s="109" t="s">
        <v>665</v>
      </c>
      <c r="F34" s="109" t="s">
        <v>21</v>
      </c>
      <c r="G34" s="109" t="s">
        <v>666</v>
      </c>
      <c r="H34" s="109" t="s">
        <v>667</v>
      </c>
    </row>
    <row r="35" spans="1:8" ht="54">
      <c r="A35" s="90">
        <v>1</v>
      </c>
      <c r="B35" s="135" t="s">
        <v>337</v>
      </c>
      <c r="C35" s="110" t="s">
        <v>668</v>
      </c>
      <c r="D35" s="90" t="s">
        <v>669</v>
      </c>
      <c r="E35" s="90" t="s">
        <v>69</v>
      </c>
      <c r="F35" s="111">
        <v>0</v>
      </c>
      <c r="G35" s="96" t="s">
        <v>127</v>
      </c>
      <c r="H35" s="439">
        <f>(F43/E43)</f>
        <v>0.38742613636363638</v>
      </c>
    </row>
    <row r="36" spans="1:8" ht="54">
      <c r="A36" s="90">
        <v>2</v>
      </c>
      <c r="B36" s="135" t="s">
        <v>349</v>
      </c>
      <c r="C36" s="110" t="s">
        <v>670</v>
      </c>
      <c r="D36" s="90" t="s">
        <v>669</v>
      </c>
      <c r="E36" s="90" t="s">
        <v>69</v>
      </c>
      <c r="F36" s="111">
        <v>0</v>
      </c>
      <c r="G36" s="96" t="s">
        <v>671</v>
      </c>
      <c r="H36" s="439"/>
    </row>
    <row r="37" spans="1:8" ht="72">
      <c r="A37" s="90">
        <v>3</v>
      </c>
      <c r="B37" s="135" t="s">
        <v>344</v>
      </c>
      <c r="C37" s="110" t="s">
        <v>672</v>
      </c>
      <c r="D37" s="90" t="s">
        <v>669</v>
      </c>
      <c r="E37" s="90" t="s">
        <v>69</v>
      </c>
      <c r="F37" s="111">
        <v>0</v>
      </c>
      <c r="G37" s="96" t="s">
        <v>673</v>
      </c>
      <c r="H37" s="439"/>
    </row>
    <row r="38" spans="1:8" ht="54">
      <c r="A38" s="90">
        <v>4</v>
      </c>
      <c r="B38" s="135" t="s">
        <v>674</v>
      </c>
      <c r="C38" s="110" t="s">
        <v>675</v>
      </c>
      <c r="D38" s="90" t="s">
        <v>669</v>
      </c>
      <c r="E38" s="90" t="s">
        <v>17</v>
      </c>
      <c r="F38" s="111">
        <v>19504</v>
      </c>
      <c r="G38" s="73" t="s">
        <v>21</v>
      </c>
      <c r="H38" s="439"/>
    </row>
    <row r="39" spans="1:8" ht="54">
      <c r="A39" s="90">
        <v>5</v>
      </c>
      <c r="B39" s="135" t="s">
        <v>676</v>
      </c>
      <c r="C39" s="110" t="s">
        <v>675</v>
      </c>
      <c r="D39" s="90" t="s">
        <v>669</v>
      </c>
      <c r="E39" s="90" t="s">
        <v>82</v>
      </c>
      <c r="F39" s="111">
        <v>109740</v>
      </c>
      <c r="G39" s="73" t="s">
        <v>21</v>
      </c>
      <c r="H39" s="439"/>
    </row>
    <row r="40" spans="1:8" ht="54">
      <c r="A40" s="90">
        <v>6</v>
      </c>
      <c r="B40" s="135" t="s">
        <v>677</v>
      </c>
      <c r="C40" s="110" t="s">
        <v>675</v>
      </c>
      <c r="D40" s="90" t="s">
        <v>669</v>
      </c>
      <c r="E40" s="90" t="s">
        <v>82</v>
      </c>
      <c r="F40" s="111">
        <v>330</v>
      </c>
      <c r="G40" s="73" t="s">
        <v>21</v>
      </c>
      <c r="H40" s="439"/>
    </row>
    <row r="41" spans="1:8" ht="72">
      <c r="A41" s="90">
        <v>7</v>
      </c>
      <c r="B41" s="135" t="s">
        <v>678</v>
      </c>
      <c r="C41" s="110" t="s">
        <v>675</v>
      </c>
      <c r="D41" s="90" t="s">
        <v>669</v>
      </c>
      <c r="E41" s="90" t="s">
        <v>69</v>
      </c>
      <c r="F41" s="111">
        <v>6800</v>
      </c>
      <c r="G41" s="112" t="s">
        <v>679</v>
      </c>
      <c r="H41" s="439"/>
    </row>
    <row r="42" spans="1:8" ht="36">
      <c r="A42" s="424" t="s">
        <v>680</v>
      </c>
      <c r="B42" s="424"/>
      <c r="C42" s="424"/>
      <c r="D42" s="424"/>
      <c r="E42" s="135" t="s">
        <v>578</v>
      </c>
      <c r="F42" s="73" t="s">
        <v>639</v>
      </c>
      <c r="G42" s="135" t="s">
        <v>640</v>
      </c>
      <c r="H42" s="113"/>
    </row>
    <row r="43" spans="1:8" ht="18">
      <c r="A43" s="424"/>
      <c r="B43" s="424"/>
      <c r="C43" s="424"/>
      <c r="D43" s="424"/>
      <c r="E43" s="136">
        <v>352000</v>
      </c>
      <c r="F43" s="136">
        <f>SUM(F35:F41)</f>
        <v>136374</v>
      </c>
      <c r="G43" s="114">
        <f>E43-F43</f>
        <v>215626</v>
      </c>
      <c r="H43" s="113"/>
    </row>
    <row r="44" spans="1:8" ht="18">
      <c r="A44" s="115"/>
      <c r="B44" s="116"/>
      <c r="C44" s="116"/>
      <c r="D44" s="116"/>
      <c r="E44" s="117"/>
      <c r="F44" s="117"/>
      <c r="G44" s="118"/>
      <c r="H44" s="119"/>
    </row>
    <row r="45" spans="1:8" ht="18">
      <c r="A45" s="441"/>
      <c r="B45" s="442"/>
      <c r="C45" s="442"/>
      <c r="D45" s="442"/>
      <c r="E45" s="442"/>
      <c r="F45" s="442"/>
      <c r="G45" s="444"/>
      <c r="H45" s="120"/>
    </row>
    <row r="46" spans="1:8" ht="18" customHeight="1">
      <c r="A46" s="431" t="s">
        <v>681</v>
      </c>
      <c r="B46" s="432"/>
      <c r="C46" s="432"/>
      <c r="D46" s="432"/>
      <c r="E46" s="432"/>
      <c r="F46" s="432"/>
      <c r="G46" s="432"/>
      <c r="H46" s="433"/>
    </row>
    <row r="47" spans="1:8" ht="18">
      <c r="A47" s="90">
        <v>2</v>
      </c>
      <c r="B47" s="130" t="s">
        <v>382</v>
      </c>
      <c r="C47" s="131" t="s">
        <v>682</v>
      </c>
      <c r="D47" s="132" t="s">
        <v>669</v>
      </c>
      <c r="E47" s="132" t="s">
        <v>69</v>
      </c>
      <c r="F47" s="133">
        <f>1653.6+478.8+2000</f>
        <v>4132.3999999999996</v>
      </c>
      <c r="G47" s="134" t="s">
        <v>21</v>
      </c>
      <c r="H47" s="451">
        <v>0.36810795454545453</v>
      </c>
    </row>
    <row r="48" spans="1:8" ht="18">
      <c r="A48" s="90">
        <v>3</v>
      </c>
      <c r="B48" s="130" t="s">
        <v>683</v>
      </c>
      <c r="C48" s="131" t="s">
        <v>684</v>
      </c>
      <c r="D48" s="132" t="s">
        <v>669</v>
      </c>
      <c r="E48" s="132" t="s">
        <v>685</v>
      </c>
      <c r="F48" s="133">
        <v>66458.31</v>
      </c>
      <c r="G48" s="134" t="s">
        <v>21</v>
      </c>
      <c r="H48" s="452"/>
    </row>
    <row r="49" spans="1:8" ht="18">
      <c r="A49" s="90">
        <v>4</v>
      </c>
      <c r="B49" s="130" t="s">
        <v>702</v>
      </c>
      <c r="C49" s="131" t="s">
        <v>682</v>
      </c>
      <c r="D49" s="132" t="s">
        <v>669</v>
      </c>
      <c r="E49" s="132" t="s">
        <v>82</v>
      </c>
      <c r="F49" s="133">
        <v>2921.6</v>
      </c>
      <c r="G49" s="134" t="s">
        <v>21</v>
      </c>
      <c r="H49" s="452"/>
    </row>
    <row r="50" spans="1:8" ht="18">
      <c r="A50" s="90">
        <v>5</v>
      </c>
      <c r="B50" s="130" t="s">
        <v>701</v>
      </c>
      <c r="C50" s="131" t="s">
        <v>686</v>
      </c>
      <c r="D50" s="132" t="s">
        <v>669</v>
      </c>
      <c r="E50" s="132" t="s">
        <v>82</v>
      </c>
      <c r="F50" s="133">
        <v>11274</v>
      </c>
      <c r="G50" s="134" t="s">
        <v>21</v>
      </c>
      <c r="H50" s="452"/>
    </row>
    <row r="51" spans="1:8" ht="18">
      <c r="A51" s="90">
        <v>6</v>
      </c>
      <c r="B51" s="130" t="s">
        <v>700</v>
      </c>
      <c r="C51" s="131" t="s">
        <v>686</v>
      </c>
      <c r="D51" s="132" t="s">
        <v>669</v>
      </c>
      <c r="E51" s="132" t="s">
        <v>17</v>
      </c>
      <c r="F51" s="142">
        <v>31787.56</v>
      </c>
      <c r="G51" s="134" t="s">
        <v>21</v>
      </c>
      <c r="H51" s="452"/>
    </row>
    <row r="52" spans="1:8" ht="18">
      <c r="A52" s="90">
        <v>7</v>
      </c>
      <c r="B52" s="130" t="s">
        <v>703</v>
      </c>
      <c r="C52" s="131" t="s">
        <v>687</v>
      </c>
      <c r="D52" s="132" t="s">
        <v>669</v>
      </c>
      <c r="E52" s="132" t="s">
        <v>69</v>
      </c>
      <c r="F52" s="133">
        <v>26594.799999999999</v>
      </c>
      <c r="G52" s="134" t="s">
        <v>21</v>
      </c>
      <c r="H52" s="452"/>
    </row>
    <row r="53" spans="1:8" ht="18">
      <c r="A53" s="90">
        <v>9</v>
      </c>
      <c r="B53" s="130" t="s">
        <v>697</v>
      </c>
      <c r="C53" s="131" t="s">
        <v>688</v>
      </c>
      <c r="D53" s="132" t="s">
        <v>669</v>
      </c>
      <c r="E53" s="132" t="s">
        <v>82</v>
      </c>
      <c r="F53" s="133">
        <v>32856.080000000002</v>
      </c>
      <c r="G53" s="134" t="s">
        <v>21</v>
      </c>
      <c r="H53" s="452"/>
    </row>
    <row r="54" spans="1:8" ht="18">
      <c r="A54" s="90">
        <v>10</v>
      </c>
      <c r="B54" s="130" t="s">
        <v>698</v>
      </c>
      <c r="C54" s="131" t="s">
        <v>687</v>
      </c>
      <c r="D54" s="132" t="s">
        <v>669</v>
      </c>
      <c r="E54" s="132" t="s">
        <v>69</v>
      </c>
      <c r="F54" s="133">
        <v>80884.2</v>
      </c>
      <c r="G54" s="134" t="s">
        <v>689</v>
      </c>
      <c r="H54" s="452"/>
    </row>
    <row r="55" spans="1:8" ht="18">
      <c r="A55" s="90">
        <v>11</v>
      </c>
      <c r="B55" s="130" t="s">
        <v>699</v>
      </c>
      <c r="C55" s="131" t="s">
        <v>690</v>
      </c>
      <c r="D55" s="132" t="s">
        <v>669</v>
      </c>
      <c r="E55" s="132" t="s">
        <v>69</v>
      </c>
      <c r="F55" s="133">
        <v>66828.12</v>
      </c>
      <c r="G55" s="134" t="s">
        <v>691</v>
      </c>
      <c r="H55" s="452"/>
    </row>
    <row r="56" spans="1:8" ht="36">
      <c r="A56" s="90">
        <v>12</v>
      </c>
      <c r="B56" s="130" t="s">
        <v>712</v>
      </c>
      <c r="C56" s="131" t="s">
        <v>682</v>
      </c>
      <c r="D56" s="132" t="s">
        <v>669</v>
      </c>
      <c r="E56" s="132" t="s">
        <v>82</v>
      </c>
      <c r="F56" s="133">
        <v>164283.88</v>
      </c>
      <c r="G56" s="134" t="s">
        <v>713</v>
      </c>
      <c r="H56" s="452"/>
    </row>
    <row r="57" spans="1:8" ht="18">
      <c r="A57" s="90">
        <v>13</v>
      </c>
      <c r="B57" s="135"/>
      <c r="C57" s="110"/>
      <c r="D57" s="90"/>
      <c r="E57" s="90"/>
      <c r="F57" s="136"/>
      <c r="G57" s="73"/>
      <c r="H57" s="452"/>
    </row>
    <row r="58" spans="1:8" ht="18">
      <c r="A58" s="90">
        <v>14</v>
      </c>
      <c r="B58" s="135"/>
      <c r="C58" s="110"/>
      <c r="D58" s="90"/>
      <c r="E58" s="90"/>
      <c r="F58" s="136"/>
      <c r="G58" s="135"/>
      <c r="H58" s="452"/>
    </row>
    <row r="59" spans="1:8" ht="18">
      <c r="A59" s="121"/>
      <c r="B59" s="454"/>
      <c r="C59" s="455"/>
      <c r="D59" s="455"/>
      <c r="E59" s="456"/>
      <c r="F59" s="136"/>
      <c r="G59" s="135"/>
      <c r="H59" s="452"/>
    </row>
    <row r="60" spans="1:8" ht="36">
      <c r="A60" s="445" t="s">
        <v>680</v>
      </c>
      <c r="B60" s="446"/>
      <c r="C60" s="446"/>
      <c r="D60" s="447"/>
      <c r="E60" s="135" t="s">
        <v>578</v>
      </c>
      <c r="F60" s="73" t="s">
        <v>639</v>
      </c>
      <c r="G60" s="135" t="s">
        <v>640</v>
      </c>
      <c r="H60" s="452"/>
    </row>
    <row r="61" spans="1:8" ht="18">
      <c r="A61" s="448"/>
      <c r="B61" s="449"/>
      <c r="C61" s="449"/>
      <c r="D61" s="450"/>
      <c r="E61" s="136">
        <v>1000000</v>
      </c>
      <c r="F61" s="136">
        <f>SUM(F47:F59)</f>
        <v>488020.95</v>
      </c>
      <c r="G61" s="114">
        <f>E61-F61</f>
        <v>511979.05</v>
      </c>
      <c r="H61" s="453"/>
    </row>
    <row r="62" spans="1:8" ht="18">
      <c r="A62" s="122"/>
      <c r="B62" s="122"/>
      <c r="C62" s="122"/>
      <c r="D62" s="122"/>
      <c r="E62" s="123"/>
      <c r="F62" s="123"/>
      <c r="G62" s="124"/>
      <c r="H62" s="125"/>
    </row>
    <row r="63" spans="1:8" ht="18">
      <c r="A63" s="122"/>
      <c r="B63" s="122"/>
      <c r="C63" s="122"/>
      <c r="D63" s="122"/>
      <c r="E63" s="123"/>
      <c r="F63" s="123"/>
      <c r="G63" s="124"/>
      <c r="H63" s="125"/>
    </row>
    <row r="64" spans="1:8" ht="18">
      <c r="A64" s="441"/>
      <c r="B64" s="442"/>
      <c r="C64" s="442"/>
      <c r="D64" s="442"/>
      <c r="E64" s="442"/>
      <c r="F64" s="442"/>
      <c r="G64" s="442"/>
      <c r="H64" s="108"/>
    </row>
    <row r="65" spans="1:8" ht="18" customHeight="1">
      <c r="A65" s="428" t="s">
        <v>692</v>
      </c>
      <c r="B65" s="428"/>
      <c r="C65" s="428"/>
      <c r="D65" s="428"/>
      <c r="E65" s="428"/>
      <c r="F65" s="428"/>
      <c r="G65" s="428"/>
      <c r="H65" s="428"/>
    </row>
    <row r="66" spans="1:8" ht="90">
      <c r="A66" s="90">
        <v>1</v>
      </c>
      <c r="B66" s="130" t="s">
        <v>353</v>
      </c>
      <c r="C66" s="131" t="s">
        <v>693</v>
      </c>
      <c r="D66" s="132" t="s">
        <v>655</v>
      </c>
      <c r="E66" s="132" t="s">
        <v>69</v>
      </c>
      <c r="F66" s="139"/>
      <c r="G66" s="140" t="s">
        <v>704</v>
      </c>
      <c r="H66" s="439">
        <f>F71/E71</f>
        <v>0</v>
      </c>
    </row>
    <row r="67" spans="1:8" ht="18">
      <c r="A67" s="90"/>
      <c r="B67" s="135"/>
      <c r="C67" s="110"/>
      <c r="D67" s="90"/>
      <c r="E67" s="90"/>
      <c r="F67" s="111">
        <v>0</v>
      </c>
      <c r="G67" s="135"/>
      <c r="H67" s="439"/>
    </row>
    <row r="68" spans="1:8" ht="18">
      <c r="A68" s="90"/>
      <c r="B68" s="135"/>
      <c r="C68" s="110"/>
      <c r="D68" s="90"/>
      <c r="E68" s="90"/>
      <c r="F68" s="111">
        <v>0</v>
      </c>
      <c r="G68" s="73"/>
      <c r="H68" s="439"/>
    </row>
    <row r="69" spans="1:8" ht="18">
      <c r="A69" s="90"/>
      <c r="B69" s="135"/>
      <c r="C69" s="110"/>
      <c r="D69" s="90"/>
      <c r="E69" s="90"/>
      <c r="F69" s="111">
        <v>0</v>
      </c>
      <c r="G69" s="135"/>
      <c r="H69" s="439"/>
    </row>
    <row r="70" spans="1:8" ht="36">
      <c r="A70" s="424" t="s">
        <v>680</v>
      </c>
      <c r="B70" s="424"/>
      <c r="C70" s="424"/>
      <c r="D70" s="424"/>
      <c r="E70" s="135" t="s">
        <v>578</v>
      </c>
      <c r="F70" s="73" t="s">
        <v>639</v>
      </c>
      <c r="G70" s="135" t="s">
        <v>640</v>
      </c>
      <c r="H70" s="439"/>
    </row>
    <row r="71" spans="1:8" ht="18">
      <c r="A71" s="424"/>
      <c r="B71" s="424"/>
      <c r="C71" s="424"/>
      <c r="D71" s="424"/>
      <c r="E71" s="136">
        <v>150000</v>
      </c>
      <c r="F71" s="136">
        <f>SUM(F66:F69)</f>
        <v>0</v>
      </c>
      <c r="G71" s="114">
        <f>E71-F71</f>
        <v>150000</v>
      </c>
      <c r="H71" s="439"/>
    </row>
    <row r="74" spans="1:8" ht="18">
      <c r="A74" s="457"/>
      <c r="B74" s="457"/>
      <c r="C74" s="457"/>
      <c r="D74" s="457"/>
      <c r="E74" s="457"/>
      <c r="F74" s="457"/>
      <c r="G74" s="457"/>
      <c r="H74" s="120"/>
    </row>
    <row r="75" spans="1:8" ht="18" customHeight="1">
      <c r="A75" s="431" t="s">
        <v>694</v>
      </c>
      <c r="B75" s="432"/>
      <c r="C75" s="432"/>
      <c r="D75" s="432"/>
      <c r="E75" s="432"/>
      <c r="F75" s="432"/>
      <c r="G75" s="432"/>
      <c r="H75" s="433"/>
    </row>
    <row r="76" spans="1:8" ht="54">
      <c r="A76" s="90">
        <v>1</v>
      </c>
      <c r="B76" s="141" t="s">
        <v>695</v>
      </c>
      <c r="C76" s="131" t="s">
        <v>696</v>
      </c>
      <c r="D76" s="132" t="s">
        <v>669</v>
      </c>
      <c r="E76" s="132" t="s">
        <v>69</v>
      </c>
      <c r="F76" s="139">
        <v>720000</v>
      </c>
      <c r="G76" s="134" t="s">
        <v>21</v>
      </c>
      <c r="H76" s="451">
        <f>F83/E83</f>
        <v>0.77837837837837842</v>
      </c>
    </row>
    <row r="77" spans="1:8" ht="18">
      <c r="A77" s="90">
        <v>2</v>
      </c>
      <c r="B77" s="135"/>
      <c r="C77" s="110"/>
      <c r="D77" s="90"/>
      <c r="E77" s="90"/>
      <c r="F77" s="111"/>
      <c r="G77" s="135"/>
      <c r="H77" s="452"/>
    </row>
    <row r="78" spans="1:8" ht="18">
      <c r="A78" s="90"/>
      <c r="B78" s="126"/>
      <c r="C78" s="110"/>
      <c r="D78" s="90"/>
      <c r="E78" s="90"/>
      <c r="F78" s="111"/>
      <c r="G78" s="73"/>
      <c r="H78" s="452"/>
    </row>
    <row r="79" spans="1:8" ht="18">
      <c r="A79" s="90"/>
      <c r="B79" s="126"/>
      <c r="C79" s="110"/>
      <c r="D79" s="90"/>
      <c r="E79" s="90"/>
      <c r="F79" s="111"/>
      <c r="G79" s="73"/>
      <c r="H79" s="452"/>
    </row>
    <row r="80" spans="1:8" ht="18">
      <c r="A80" s="90"/>
      <c r="B80" s="126"/>
      <c r="C80" s="110"/>
      <c r="D80" s="90"/>
      <c r="E80" s="90"/>
      <c r="F80" s="111"/>
      <c r="G80" s="73"/>
      <c r="H80" s="452"/>
    </row>
    <row r="81" spans="1:8" ht="18">
      <c r="A81" s="90"/>
      <c r="B81" s="135"/>
      <c r="C81" s="110"/>
      <c r="D81" s="90"/>
      <c r="E81" s="90"/>
      <c r="F81" s="111"/>
      <c r="G81" s="135"/>
      <c r="H81" s="452"/>
    </row>
    <row r="82" spans="1:8" ht="36">
      <c r="A82" s="445" t="s">
        <v>680</v>
      </c>
      <c r="B82" s="446"/>
      <c r="C82" s="446"/>
      <c r="D82" s="447"/>
      <c r="E82" s="135" t="s">
        <v>578</v>
      </c>
      <c r="F82" s="73" t="s">
        <v>639</v>
      </c>
      <c r="G82" s="135" t="s">
        <v>640</v>
      </c>
      <c r="H82" s="452"/>
    </row>
    <row r="83" spans="1:8" ht="18">
      <c r="A83" s="448"/>
      <c r="B83" s="449"/>
      <c r="C83" s="449"/>
      <c r="D83" s="450"/>
      <c r="E83" s="136">
        <v>925000</v>
      </c>
      <c r="F83" s="136">
        <f>SUM(F76:F81)</f>
        <v>720000</v>
      </c>
      <c r="G83" s="114">
        <f>E83-F83</f>
        <v>205000</v>
      </c>
      <c r="H83" s="453"/>
    </row>
    <row r="86" spans="1:8" ht="18">
      <c r="A86" s="441"/>
      <c r="B86" s="442"/>
      <c r="C86" s="442"/>
      <c r="D86" s="442"/>
      <c r="E86" s="442"/>
      <c r="F86" s="442"/>
      <c r="G86" s="442"/>
      <c r="H86" s="108"/>
    </row>
    <row r="87" spans="1:8" ht="18">
      <c r="A87" s="428" t="s">
        <v>705</v>
      </c>
      <c r="B87" s="428"/>
      <c r="C87" s="428"/>
      <c r="D87" s="428"/>
      <c r="E87" s="428"/>
      <c r="F87" s="428"/>
      <c r="G87" s="428"/>
      <c r="H87" s="428"/>
    </row>
    <row r="88" spans="1:8" ht="36">
      <c r="A88" s="90">
        <v>1</v>
      </c>
      <c r="B88" s="130" t="s">
        <v>706</v>
      </c>
      <c r="C88" s="131" t="s">
        <v>707</v>
      </c>
      <c r="D88" s="132" t="s">
        <v>708</v>
      </c>
      <c r="E88" s="132" t="s">
        <v>82</v>
      </c>
      <c r="F88" s="139">
        <v>132878.79999999999</v>
      </c>
      <c r="G88" s="140" t="s">
        <v>709</v>
      </c>
      <c r="H88" s="439">
        <f>F93/E93</f>
        <v>0.75132052980132447</v>
      </c>
    </row>
    <row r="89" spans="1:8" ht="36">
      <c r="A89" s="90">
        <v>2</v>
      </c>
      <c r="B89" s="130" t="s">
        <v>710</v>
      </c>
      <c r="C89" s="131" t="s">
        <v>711</v>
      </c>
      <c r="D89" s="132" t="s">
        <v>708</v>
      </c>
      <c r="E89" s="132" t="s">
        <v>82</v>
      </c>
      <c r="F89" s="139">
        <v>94020</v>
      </c>
      <c r="G89" s="130" t="s">
        <v>21</v>
      </c>
      <c r="H89" s="439"/>
    </row>
    <row r="90" spans="1:8" ht="18">
      <c r="A90" s="90"/>
      <c r="B90" s="135"/>
      <c r="C90" s="110"/>
      <c r="D90" s="90"/>
      <c r="E90" s="90"/>
      <c r="F90" s="111">
        <v>0</v>
      </c>
      <c r="G90" s="73"/>
      <c r="H90" s="439"/>
    </row>
    <row r="91" spans="1:8" ht="18">
      <c r="A91" s="90"/>
      <c r="B91" s="135"/>
      <c r="C91" s="110"/>
      <c r="D91" s="90"/>
      <c r="E91" s="90"/>
      <c r="F91" s="111">
        <v>0</v>
      </c>
      <c r="G91" s="135"/>
      <c r="H91" s="439"/>
    </row>
    <row r="92" spans="1:8" ht="36">
      <c r="A92" s="424" t="s">
        <v>680</v>
      </c>
      <c r="B92" s="424"/>
      <c r="C92" s="424"/>
      <c r="D92" s="424"/>
      <c r="E92" s="135" t="s">
        <v>578</v>
      </c>
      <c r="F92" s="73" t="s">
        <v>639</v>
      </c>
      <c r="G92" s="135" t="s">
        <v>640</v>
      </c>
      <c r="H92" s="439"/>
    </row>
    <row r="93" spans="1:8" ht="18">
      <c r="A93" s="424"/>
      <c r="B93" s="424"/>
      <c r="C93" s="424"/>
      <c r="D93" s="424"/>
      <c r="E93" s="136">
        <v>302000</v>
      </c>
      <c r="F93" s="136">
        <f>SUM(F88:F91)</f>
        <v>226898.8</v>
      </c>
      <c r="G93" s="114">
        <f>E93-F93</f>
        <v>75101.200000000012</v>
      </c>
      <c r="H93" s="439"/>
    </row>
  </sheetData>
  <mergeCells count="41">
    <mergeCell ref="H88:H93"/>
    <mergeCell ref="A92:D93"/>
    <mergeCell ref="A74:G74"/>
    <mergeCell ref="A75:H75"/>
    <mergeCell ref="H76:H83"/>
    <mergeCell ref="A82:D83"/>
    <mergeCell ref="A60:D61"/>
    <mergeCell ref="A64:G64"/>
    <mergeCell ref="A65:H65"/>
    <mergeCell ref="A86:G86"/>
    <mergeCell ref="A87:H87"/>
    <mergeCell ref="H66:H71"/>
    <mergeCell ref="A70:D71"/>
    <mergeCell ref="H47:H61"/>
    <mergeCell ref="B59:E59"/>
    <mergeCell ref="A46:H46"/>
    <mergeCell ref="A23:G23"/>
    <mergeCell ref="A24:H24"/>
    <mergeCell ref="H25:H29"/>
    <mergeCell ref="A28:D29"/>
    <mergeCell ref="E28:E29"/>
    <mergeCell ref="A30:G30"/>
    <mergeCell ref="A32:G32"/>
    <mergeCell ref="A33:H33"/>
    <mergeCell ref="H35:H41"/>
    <mergeCell ref="A42:D43"/>
    <mergeCell ref="A45:G45"/>
    <mergeCell ref="A14:H14"/>
    <mergeCell ref="A15:H15"/>
    <mergeCell ref="A16:H16"/>
    <mergeCell ref="H17:H22"/>
    <mergeCell ref="A20:D21"/>
    <mergeCell ref="E20:E21"/>
    <mergeCell ref="A22:G22"/>
    <mergeCell ref="A1:H1"/>
    <mergeCell ref="A2:H2"/>
    <mergeCell ref="A3:H3"/>
    <mergeCell ref="A4:H4"/>
    <mergeCell ref="H6:H12"/>
    <mergeCell ref="A12:D13"/>
    <mergeCell ref="E12:E1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475"/>
      <c r="D3" s="475"/>
      <c r="E3" s="475"/>
      <c r="F3" s="475"/>
      <c r="G3" s="475"/>
      <c r="H3" s="475"/>
      <c r="I3" s="475"/>
      <c r="J3" s="475"/>
    </row>
    <row r="4" spans="2:11" ht="17.25">
      <c r="C4" s="475"/>
      <c r="D4" s="475"/>
      <c r="E4" s="475"/>
      <c r="F4" s="475"/>
      <c r="G4" s="475"/>
      <c r="H4" s="475"/>
      <c r="I4" s="475"/>
      <c r="J4" s="475"/>
    </row>
    <row r="5" spans="2:11" ht="15.75">
      <c r="B5" s="145"/>
      <c r="C5" s="476" t="s">
        <v>801</v>
      </c>
      <c r="D5" s="476"/>
      <c r="E5" s="476"/>
      <c r="F5" s="476"/>
      <c r="G5" s="476"/>
      <c r="H5" s="476"/>
      <c r="I5" s="476"/>
      <c r="J5" s="476"/>
      <c r="K5" s="145"/>
    </row>
    <row r="6" spans="2:11" ht="16.5" thickBot="1">
      <c r="B6" s="146"/>
      <c r="C6" s="146"/>
      <c r="D6" s="146"/>
      <c r="E6" s="146"/>
      <c r="F6" s="146"/>
      <c r="G6" s="146"/>
      <c r="H6" s="146"/>
      <c r="I6" s="146"/>
      <c r="J6" s="146"/>
      <c r="K6" s="146"/>
    </row>
    <row r="7" spans="2:11" ht="32.25" thickBot="1">
      <c r="B7" s="477" t="s">
        <v>802</v>
      </c>
      <c r="C7" s="478"/>
      <c r="D7" s="146"/>
      <c r="E7" s="477" t="s">
        <v>803</v>
      </c>
      <c r="F7" s="479"/>
      <c r="G7" s="478"/>
      <c r="H7" s="480" t="s">
        <v>804</v>
      </c>
      <c r="I7" s="481"/>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137673</v>
      </c>
      <c r="D10" s="153"/>
      <c r="E10" s="300">
        <v>137673</v>
      </c>
      <c r="F10" s="301" t="s">
        <v>881</v>
      </c>
      <c r="G10" s="302" t="s">
        <v>815</v>
      </c>
      <c r="H10" s="255"/>
      <c r="I10" s="256"/>
      <c r="J10" s="214" t="s">
        <v>816</v>
      </c>
      <c r="K10" s="217">
        <f>E10</f>
        <v>137673</v>
      </c>
    </row>
    <row r="11" spans="2:11" ht="31.5">
      <c r="B11" s="466" t="s">
        <v>817</v>
      </c>
      <c r="C11" s="469">
        <v>214327</v>
      </c>
      <c r="D11" s="153"/>
      <c r="E11" s="472">
        <f>214327</f>
        <v>214327</v>
      </c>
      <c r="F11" s="304" t="s">
        <v>818</v>
      </c>
      <c r="G11" s="461" t="s">
        <v>815</v>
      </c>
      <c r="H11" s="263" t="s">
        <v>819</v>
      </c>
      <c r="I11" s="264">
        <v>109695</v>
      </c>
      <c r="J11" s="463" t="s">
        <v>816</v>
      </c>
      <c r="K11" s="458">
        <f>SUM(E11)-SUM(I11:I15)</f>
        <v>77998</v>
      </c>
    </row>
    <row r="12" spans="2:11" ht="15.75">
      <c r="B12" s="467"/>
      <c r="C12" s="470"/>
      <c r="D12" s="153"/>
      <c r="E12" s="473"/>
      <c r="F12" s="157" t="s">
        <v>820</v>
      </c>
      <c r="G12" s="462"/>
      <c r="H12" s="259" t="s">
        <v>821</v>
      </c>
      <c r="I12" s="208">
        <v>19504</v>
      </c>
      <c r="J12" s="464"/>
      <c r="K12" s="459"/>
    </row>
    <row r="13" spans="2:11" ht="15.75">
      <c r="B13" s="467"/>
      <c r="C13" s="470"/>
      <c r="D13" s="153"/>
      <c r="E13" s="473"/>
      <c r="F13" s="157" t="s">
        <v>822</v>
      </c>
      <c r="G13" s="462"/>
      <c r="H13" s="259" t="s">
        <v>823</v>
      </c>
      <c r="I13" s="208">
        <v>330</v>
      </c>
      <c r="J13" s="464"/>
      <c r="K13" s="459"/>
    </row>
    <row r="14" spans="2:11" ht="16.5" thickBot="1">
      <c r="B14" s="467"/>
      <c r="C14" s="470"/>
      <c r="D14" s="153"/>
      <c r="E14" s="473"/>
      <c r="F14" s="157" t="s">
        <v>824</v>
      </c>
      <c r="G14" s="462"/>
      <c r="H14" s="259" t="s">
        <v>825</v>
      </c>
      <c r="I14" s="208">
        <v>6800</v>
      </c>
      <c r="J14" s="465"/>
      <c r="K14" s="459"/>
    </row>
    <row r="15" spans="2:11" ht="16.5" thickBot="1">
      <c r="B15" s="468"/>
      <c r="C15" s="471"/>
      <c r="D15" s="153"/>
      <c r="E15" s="474"/>
      <c r="F15" s="296"/>
      <c r="G15" s="278"/>
      <c r="H15" s="265"/>
      <c r="I15" s="266"/>
      <c r="J15" s="269"/>
      <c r="K15" s="460"/>
    </row>
    <row r="16" spans="2:11" ht="16.5" thickBot="1">
      <c r="B16" s="159" t="s">
        <v>826</v>
      </c>
      <c r="C16" s="160">
        <f>SUM(C10:C14)</f>
        <v>352000</v>
      </c>
      <c r="D16" s="161"/>
      <c r="E16" s="288">
        <f>SUM(E10:E14)</f>
        <v>352000</v>
      </c>
      <c r="F16" s="289"/>
      <c r="G16" s="290"/>
      <c r="H16" s="291"/>
      <c r="I16" s="292"/>
      <c r="J16" s="215"/>
      <c r="K16" s="218">
        <f>SUM(K10:K14)</f>
        <v>215671</v>
      </c>
    </row>
    <row r="19" spans="2:11" ht="32.25" thickBot="1">
      <c r="B19" s="319" t="s">
        <v>866</v>
      </c>
      <c r="C19" s="312">
        <f>SUM(C10:C14)</f>
        <v>352000</v>
      </c>
      <c r="D19" s="198"/>
      <c r="E19" s="198"/>
      <c r="F19" s="198"/>
      <c r="G19" s="316" t="s">
        <v>890</v>
      </c>
      <c r="H19" s="198"/>
      <c r="I19" s="198"/>
      <c r="J19" s="198"/>
      <c r="K19" s="318">
        <f>C16-K16</f>
        <v>136329</v>
      </c>
    </row>
    <row r="20" spans="2:11" ht="15.75" thickTop="1"/>
  </sheetData>
  <mergeCells count="12">
    <mergeCell ref="C3:J3"/>
    <mergeCell ref="C4:J4"/>
    <mergeCell ref="C5:J5"/>
    <mergeCell ref="B7:C7"/>
    <mergeCell ref="E7:G7"/>
    <mergeCell ref="H7:I7"/>
    <mergeCell ref="K11:K15"/>
    <mergeCell ref="G11:G14"/>
    <mergeCell ref="J11:J14"/>
    <mergeCell ref="B11:B15"/>
    <mergeCell ref="C11:C15"/>
    <mergeCell ref="E11:E15"/>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rgb="FF3333FF"/>
  </sheetPr>
  <dimension ref="B1:K34"/>
  <sheetViews>
    <sheetView showGridLines="0" workbookViewId="0">
      <selection activeCell="F8" sqref="F8"/>
    </sheetView>
  </sheetViews>
  <sheetFormatPr defaultColWidth="9.140625" defaultRowHeight="15.75"/>
  <cols>
    <col min="1" max="1" width="2.5703125" style="146" customWidth="1"/>
    <col min="2" max="2" width="36" style="146" customWidth="1"/>
    <col min="3" max="3" width="16.28515625" style="146" customWidth="1"/>
    <col min="4" max="4" width="3.42578125" style="146" customWidth="1"/>
    <col min="5" max="5" width="13.42578125" style="146" customWidth="1"/>
    <col min="6" max="6" width="12.7109375" style="146" customWidth="1"/>
    <col min="7" max="7" width="19.42578125" style="146" customWidth="1"/>
    <col min="8" max="8" width="15.28515625" style="146" customWidth="1"/>
    <col min="9" max="9" width="14.28515625" style="146" bestFit="1" customWidth="1"/>
    <col min="10" max="10" width="14" style="146" customWidth="1"/>
    <col min="11" max="11" width="3" style="146" customWidth="1"/>
    <col min="12" max="16384" width="9.140625" style="146"/>
  </cols>
  <sheetData>
    <row r="1" spans="2:11">
      <c r="B1" s="145" t="s">
        <v>827</v>
      </c>
    </row>
    <row r="2" spans="2:11" ht="16.5" thickBot="1"/>
    <row r="3" spans="2:11" ht="32.25" thickBot="1">
      <c r="B3" s="477" t="s">
        <v>802</v>
      </c>
      <c r="C3" s="478"/>
      <c r="E3" s="477" t="s">
        <v>803</v>
      </c>
      <c r="F3" s="479"/>
      <c r="G3" s="478"/>
      <c r="H3" s="211" t="s">
        <v>804</v>
      </c>
      <c r="I3" s="241" t="s">
        <v>805</v>
      </c>
      <c r="J3" s="211" t="s">
        <v>806</v>
      </c>
    </row>
    <row r="4" spans="2:11">
      <c r="B4" s="253" t="s">
        <v>828</v>
      </c>
      <c r="C4" s="254" t="s">
        <v>807</v>
      </c>
      <c r="D4" s="149"/>
      <c r="E4" s="225" t="s">
        <v>808</v>
      </c>
      <c r="F4" s="164" t="s">
        <v>809</v>
      </c>
      <c r="G4" s="226" t="s">
        <v>829</v>
      </c>
      <c r="H4" s="232"/>
      <c r="I4" s="224"/>
      <c r="J4" s="249"/>
      <c r="K4" s="150"/>
    </row>
    <row r="5" spans="2:11" ht="16.5" thickBot="1">
      <c r="B5" s="221" t="s">
        <v>830</v>
      </c>
      <c r="C5" s="222"/>
      <c r="D5" s="149"/>
      <c r="E5" s="202"/>
      <c r="F5" s="150"/>
      <c r="G5" s="203"/>
      <c r="H5" s="233"/>
      <c r="I5" s="242"/>
      <c r="J5" s="216"/>
      <c r="K5" s="150"/>
    </row>
    <row r="6" spans="2:11" ht="16.5" thickBot="1">
      <c r="B6" s="165" t="s">
        <v>831</v>
      </c>
      <c r="C6" s="166">
        <v>90000</v>
      </c>
      <c r="D6" s="153"/>
      <c r="E6" s="167"/>
      <c r="F6" s="168"/>
      <c r="G6" s="227"/>
      <c r="H6" s="234"/>
      <c r="I6" s="243"/>
      <c r="J6" s="250">
        <f>C6-E6</f>
        <v>90000</v>
      </c>
    </row>
    <row r="7" spans="2:11" ht="16.5" thickBot="1">
      <c r="B7" s="482" t="s">
        <v>872</v>
      </c>
      <c r="C7" s="490">
        <v>400000</v>
      </c>
      <c r="D7" s="153"/>
      <c r="E7" s="169">
        <v>32856.080000000002</v>
      </c>
      <c r="F7" s="170" t="s">
        <v>832</v>
      </c>
      <c r="G7" s="228" t="s">
        <v>833</v>
      </c>
      <c r="H7" s="235">
        <v>32856.080000000002</v>
      </c>
      <c r="I7" s="244">
        <f>E7-H7</f>
        <v>0</v>
      </c>
      <c r="J7" s="494">
        <f>SUM(C7)-SUM(E7:E11)</f>
        <v>-44125.06</v>
      </c>
    </row>
    <row r="8" spans="2:11" ht="33" thickTop="1" thickBot="1">
      <c r="B8" s="483"/>
      <c r="C8" s="491"/>
      <c r="D8" s="153"/>
      <c r="E8" s="171">
        <v>92042.4</v>
      </c>
      <c r="F8" s="172" t="s">
        <v>834</v>
      </c>
      <c r="G8" s="268" t="s">
        <v>835</v>
      </c>
      <c r="H8" s="236">
        <v>4132.3999999999996</v>
      </c>
      <c r="I8" s="245">
        <f t="shared" ref="I8:I16" si="0">E8-H8</f>
        <v>87910</v>
      </c>
      <c r="J8" s="494"/>
      <c r="K8" s="173"/>
    </row>
    <row r="9" spans="2:11" ht="17.25" thickTop="1" thickBot="1">
      <c r="B9" s="484"/>
      <c r="C9" s="492"/>
      <c r="D9" s="153"/>
      <c r="E9" s="279">
        <v>161506.1</v>
      </c>
      <c r="F9" s="280" t="s">
        <v>836</v>
      </c>
      <c r="G9" s="285" t="s">
        <v>837</v>
      </c>
      <c r="H9" s="325">
        <v>161506.1</v>
      </c>
      <c r="I9" s="245">
        <f t="shared" si="0"/>
        <v>0</v>
      </c>
      <c r="J9" s="494"/>
      <c r="K9" s="173"/>
    </row>
    <row r="10" spans="2:11" ht="17.25" thickTop="1" thickBot="1">
      <c r="B10" s="484"/>
      <c r="C10" s="492"/>
      <c r="D10" s="153"/>
      <c r="E10" s="174">
        <v>2921.6</v>
      </c>
      <c r="F10" s="175" t="s">
        <v>838</v>
      </c>
      <c r="G10" s="230" t="s">
        <v>839</v>
      </c>
      <c r="H10" s="237">
        <v>2921.6</v>
      </c>
      <c r="I10" s="245">
        <f t="shared" si="0"/>
        <v>0</v>
      </c>
      <c r="J10" s="494"/>
      <c r="K10" s="173"/>
    </row>
    <row r="11" spans="2:11" ht="17.25" thickTop="1" thickBot="1">
      <c r="B11" s="485"/>
      <c r="C11" s="493"/>
      <c r="D11" s="153"/>
      <c r="E11" s="279">
        <v>154798.88</v>
      </c>
      <c r="F11" s="280" t="s">
        <v>840</v>
      </c>
      <c r="G11" s="281" t="s">
        <v>883</v>
      </c>
      <c r="H11" s="282">
        <v>154798.88</v>
      </c>
      <c r="I11" s="245">
        <v>0</v>
      </c>
      <c r="J11" s="494"/>
    </row>
    <row r="12" spans="2:11">
      <c r="B12" s="495" t="s">
        <v>841</v>
      </c>
      <c r="C12" s="496">
        <v>173000</v>
      </c>
      <c r="D12" s="153"/>
      <c r="E12" s="176">
        <v>11274</v>
      </c>
      <c r="F12" s="177" t="s">
        <v>842</v>
      </c>
      <c r="G12" s="273" t="s">
        <v>843</v>
      </c>
      <c r="H12" s="277">
        <v>11274</v>
      </c>
      <c r="I12" s="274">
        <f t="shared" si="0"/>
        <v>0</v>
      </c>
      <c r="J12" s="497">
        <f>SUM(C12)-SUM(E12:E17)</f>
        <v>1094.8899999999849</v>
      </c>
    </row>
    <row r="13" spans="2:11">
      <c r="B13" s="495"/>
      <c r="C13" s="496"/>
      <c r="D13" s="153"/>
      <c r="E13" s="171">
        <v>20940</v>
      </c>
      <c r="F13" s="172" t="s">
        <v>844</v>
      </c>
      <c r="G13" s="320" t="s">
        <v>845</v>
      </c>
      <c r="H13" s="236">
        <v>20940</v>
      </c>
      <c r="I13" s="275">
        <f t="shared" si="0"/>
        <v>0</v>
      </c>
      <c r="J13" s="498"/>
      <c r="K13" s="173"/>
    </row>
    <row r="14" spans="2:11">
      <c r="B14" s="495"/>
      <c r="C14" s="496"/>
      <c r="D14" s="153"/>
      <c r="E14" s="171">
        <v>31787.56</v>
      </c>
      <c r="F14" s="172" t="s">
        <v>846</v>
      </c>
      <c r="G14" s="320" t="s">
        <v>847</v>
      </c>
      <c r="H14" s="236">
        <v>31787.56</v>
      </c>
      <c r="I14" s="275">
        <f t="shared" si="0"/>
        <v>0</v>
      </c>
      <c r="J14" s="498"/>
      <c r="K14" s="173"/>
    </row>
    <row r="15" spans="2:11">
      <c r="B15" s="495"/>
      <c r="C15" s="496"/>
      <c r="D15" s="153"/>
      <c r="E15" s="323">
        <v>66828.12</v>
      </c>
      <c r="F15" s="322" t="s">
        <v>848</v>
      </c>
      <c r="G15" s="324" t="s">
        <v>849</v>
      </c>
      <c r="H15" s="325">
        <v>66828.12</v>
      </c>
      <c r="I15" s="275">
        <f t="shared" si="0"/>
        <v>0</v>
      </c>
      <c r="J15" s="498"/>
      <c r="K15" s="173"/>
    </row>
    <row r="16" spans="2:11">
      <c r="B16" s="495"/>
      <c r="C16" s="496"/>
      <c r="D16" s="153"/>
      <c r="E16" s="323">
        <v>10017.42</v>
      </c>
      <c r="F16" s="322" t="s">
        <v>882</v>
      </c>
      <c r="G16" s="324"/>
      <c r="H16" s="325"/>
      <c r="I16" s="275">
        <f t="shared" si="0"/>
        <v>10017.42</v>
      </c>
      <c r="J16" s="498"/>
      <c r="K16" s="173"/>
    </row>
    <row r="17" spans="2:11" ht="16.5" thickBot="1">
      <c r="B17" s="495"/>
      <c r="C17" s="496"/>
      <c r="D17" s="153"/>
      <c r="E17" s="279">
        <v>31058.01</v>
      </c>
      <c r="F17" s="280" t="s">
        <v>921</v>
      </c>
      <c r="G17" s="326"/>
      <c r="H17" s="286"/>
      <c r="I17" s="321">
        <f t="shared" ref="I17:I24" si="1">E17-H17</f>
        <v>31058.01</v>
      </c>
      <c r="J17" s="499"/>
    </row>
    <row r="18" spans="2:11" ht="32.25" customHeight="1">
      <c r="B18" s="507" t="s">
        <v>850</v>
      </c>
      <c r="C18" s="505">
        <v>50000</v>
      </c>
      <c r="D18" s="153"/>
      <c r="E18" s="176">
        <v>12524</v>
      </c>
      <c r="F18" s="328" t="s">
        <v>851</v>
      </c>
      <c r="G18" s="331" t="s">
        <v>852</v>
      </c>
      <c r="H18" s="333">
        <v>12524</v>
      </c>
      <c r="I18" s="274">
        <f t="shared" si="1"/>
        <v>0</v>
      </c>
      <c r="J18" s="503">
        <f>SUM(C18)-SUM(E18:E19)</f>
        <v>37476</v>
      </c>
    </row>
    <row r="19" spans="2:11" ht="16.5" thickBot="1">
      <c r="B19" s="508"/>
      <c r="C19" s="506"/>
      <c r="D19" s="153"/>
      <c r="E19" s="329"/>
      <c r="F19" s="330"/>
      <c r="G19" s="332"/>
      <c r="H19" s="334"/>
      <c r="I19" s="276">
        <f t="shared" si="1"/>
        <v>0</v>
      </c>
      <c r="J19" s="504"/>
    </row>
    <row r="20" spans="2:11" ht="16.5" thickBot="1">
      <c r="B20" s="151" t="s">
        <v>853</v>
      </c>
      <c r="C20" s="178">
        <v>25000</v>
      </c>
      <c r="D20" s="153"/>
      <c r="E20" s="270"/>
      <c r="F20" s="271"/>
      <c r="G20" s="272"/>
      <c r="H20" s="327">
        <v>0</v>
      </c>
      <c r="I20" s="247">
        <f t="shared" si="1"/>
        <v>0</v>
      </c>
      <c r="J20" s="251">
        <f>SUM(C20)-SUM(E20)</f>
        <v>25000</v>
      </c>
    </row>
    <row r="21" spans="2:11">
      <c r="B21" s="495" t="s">
        <v>854</v>
      </c>
      <c r="C21" s="496">
        <v>235000</v>
      </c>
      <c r="D21" s="153"/>
      <c r="E21" s="169">
        <v>59247.61</v>
      </c>
      <c r="F21" s="170" t="s">
        <v>855</v>
      </c>
      <c r="G21" s="228" t="s">
        <v>856</v>
      </c>
      <c r="H21" s="238">
        <v>59247.61</v>
      </c>
      <c r="I21" s="245">
        <f t="shared" si="1"/>
        <v>0</v>
      </c>
      <c r="J21" s="500">
        <f>SUM(C21)-SUM(E21:E24)</f>
        <v>87372.989999999991</v>
      </c>
    </row>
    <row r="22" spans="2:11">
      <c r="B22" s="495"/>
      <c r="C22" s="496"/>
      <c r="D22" s="153"/>
      <c r="E22" s="179">
        <v>26594.799999999999</v>
      </c>
      <c r="F22" s="157" t="s">
        <v>857</v>
      </c>
      <c r="G22" s="229" t="s">
        <v>858</v>
      </c>
      <c r="H22" s="236">
        <v>26594.799999999999</v>
      </c>
      <c r="I22" s="246">
        <f t="shared" si="1"/>
        <v>0</v>
      </c>
      <c r="J22" s="501"/>
      <c r="K22" s="173"/>
    </row>
    <row r="23" spans="2:11">
      <c r="B23" s="495"/>
      <c r="C23" s="496"/>
      <c r="D23" s="153"/>
      <c r="E23" s="180">
        <v>2232</v>
      </c>
      <c r="F23" s="158" t="s">
        <v>859</v>
      </c>
      <c r="G23" s="231" t="s">
        <v>860</v>
      </c>
      <c r="H23" s="239">
        <v>720</v>
      </c>
      <c r="I23" s="246">
        <f t="shared" si="1"/>
        <v>1512</v>
      </c>
      <c r="J23" s="501"/>
      <c r="K23" s="173"/>
    </row>
    <row r="24" spans="2:11" ht="16.5" thickBot="1">
      <c r="B24" s="495"/>
      <c r="C24" s="496"/>
      <c r="D24" s="153"/>
      <c r="E24" s="283">
        <v>59552.6</v>
      </c>
      <c r="F24" s="284" t="s">
        <v>861</v>
      </c>
      <c r="G24" s="285" t="s">
        <v>862</v>
      </c>
      <c r="H24" s="286"/>
      <c r="I24" s="287">
        <f t="shared" si="1"/>
        <v>59552.6</v>
      </c>
      <c r="J24" s="502"/>
    </row>
    <row r="25" spans="2:11" s="145" customFormat="1" ht="16.5" thickBot="1">
      <c r="B25" s="159" t="s">
        <v>826</v>
      </c>
      <c r="C25" s="160">
        <f>SUM(C6:C21)</f>
        <v>973000</v>
      </c>
      <c r="D25" s="161"/>
      <c r="E25" s="162">
        <f>SUM(E6:E24)</f>
        <v>776181.18</v>
      </c>
      <c r="F25" s="163"/>
      <c r="G25" s="204"/>
      <c r="H25" s="240"/>
      <c r="I25" s="248"/>
      <c r="J25" s="252">
        <f>C25-E25</f>
        <v>196818.81999999995</v>
      </c>
    </row>
    <row r="26" spans="2:11" ht="16.5" thickBot="1">
      <c r="B26" s="181"/>
      <c r="C26" s="182"/>
      <c r="D26" s="183"/>
      <c r="E26" s="182"/>
      <c r="F26" s="184"/>
      <c r="G26" s="185"/>
      <c r="H26" s="185"/>
      <c r="I26" s="185"/>
    </row>
    <row r="27" spans="2:11">
      <c r="B27" s="145" t="s">
        <v>863</v>
      </c>
      <c r="C27" s="186"/>
      <c r="D27" s="153"/>
      <c r="E27" s="182"/>
      <c r="F27" s="187"/>
      <c r="G27" s="188"/>
      <c r="H27" s="188"/>
      <c r="I27" s="486" t="s">
        <v>864</v>
      </c>
      <c r="J27" s="487"/>
    </row>
    <row r="28" spans="2:11" ht="16.5" thickBot="1">
      <c r="B28" s="189"/>
      <c r="C28" s="186"/>
      <c r="D28" s="153"/>
      <c r="E28" s="182"/>
      <c r="F28" s="187"/>
      <c r="G28" s="188"/>
      <c r="H28" s="188"/>
      <c r="I28" s="488">
        <f>J25+C30</f>
        <v>223818.81999999995</v>
      </c>
      <c r="J28" s="489"/>
    </row>
    <row r="29" spans="2:11" ht="48" thickBot="1">
      <c r="B29" s="190" t="s">
        <v>865</v>
      </c>
      <c r="C29" s="178">
        <v>27000</v>
      </c>
      <c r="D29" s="153"/>
      <c r="E29" s="167">
        <v>0</v>
      </c>
      <c r="F29" s="168"/>
      <c r="G29" s="191"/>
      <c r="H29" s="188"/>
      <c r="I29" s="188"/>
    </row>
    <row r="30" spans="2:11" s="145" customFormat="1" ht="16.5" thickBot="1">
      <c r="B30" s="192" t="s">
        <v>826</v>
      </c>
      <c r="C30" s="193">
        <f>SUM(C29)</f>
        <v>27000</v>
      </c>
      <c r="E30" s="194">
        <f>SUM(E29)</f>
        <v>0</v>
      </c>
      <c r="F30" s="195"/>
      <c r="G30" s="193"/>
      <c r="H30" s="196"/>
      <c r="I30" s="196"/>
    </row>
    <row r="32" spans="2:11" ht="20.25" customHeight="1" thickBot="1">
      <c r="B32" s="197" t="s">
        <v>866</v>
      </c>
      <c r="C32" s="312">
        <f>C25+C30</f>
        <v>1000000</v>
      </c>
      <c r="D32" s="198"/>
      <c r="E32" s="198"/>
      <c r="F32" s="198"/>
      <c r="G32" s="316" t="s">
        <v>890</v>
      </c>
      <c r="H32" s="198"/>
      <c r="I32" s="198"/>
      <c r="J32" s="317">
        <f>C32-SUM(E25+C30)</f>
        <v>196818.81999999995</v>
      </c>
    </row>
    <row r="33" spans="3:3" ht="16.5" thickTop="1"/>
    <row r="34" spans="3:3">
      <c r="C34" s="199"/>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1">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475"/>
      <c r="D3" s="475"/>
      <c r="E3" s="475"/>
      <c r="F3" s="475"/>
      <c r="G3" s="475"/>
      <c r="H3" s="475"/>
      <c r="I3" s="475"/>
      <c r="J3" s="475"/>
    </row>
    <row r="4" spans="2:11">
      <c r="C4" s="144"/>
      <c r="D4" s="144"/>
      <c r="E4" s="144"/>
      <c r="F4" s="144"/>
      <c r="G4" s="144"/>
      <c r="H4" s="144"/>
      <c r="I4" s="144"/>
      <c r="J4" s="144"/>
    </row>
    <row r="5" spans="2:11" ht="15.75">
      <c r="B5" s="145"/>
      <c r="C5" s="476" t="s">
        <v>867</v>
      </c>
      <c r="D5" s="476"/>
      <c r="E5" s="476"/>
      <c r="F5" s="476"/>
      <c r="G5" s="476"/>
      <c r="H5" s="476"/>
      <c r="I5" s="476"/>
      <c r="J5" s="476"/>
      <c r="K5" s="145"/>
    </row>
    <row r="6" spans="2:11" ht="16.5" thickBot="1">
      <c r="B6" s="146"/>
      <c r="C6" s="146"/>
      <c r="D6" s="146"/>
      <c r="E6" s="146"/>
      <c r="F6" s="146"/>
      <c r="G6" s="146"/>
      <c r="H6" s="146"/>
      <c r="I6" s="146"/>
      <c r="J6" s="146"/>
      <c r="K6" s="146"/>
    </row>
    <row r="7" spans="2:11" ht="32.25" thickBot="1">
      <c r="B7" s="477" t="s">
        <v>802</v>
      </c>
      <c r="C7" s="478"/>
      <c r="D7" s="146"/>
      <c r="E7" s="477" t="s">
        <v>803</v>
      </c>
      <c r="F7" s="479"/>
      <c r="G7" s="478"/>
      <c r="H7" s="480" t="s">
        <v>804</v>
      </c>
      <c r="I7" s="481"/>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975000</v>
      </c>
      <c r="D10" s="153"/>
      <c r="E10" s="154">
        <v>975000</v>
      </c>
      <c r="F10" s="155" t="s">
        <v>875</v>
      </c>
      <c r="G10" s="156">
        <v>1571</v>
      </c>
      <c r="H10" s="267" t="s">
        <v>880</v>
      </c>
      <c r="I10" s="206">
        <v>720000</v>
      </c>
      <c r="J10" s="257" t="s">
        <v>876</v>
      </c>
      <c r="K10" s="217">
        <f>E10-I10</f>
        <v>255000</v>
      </c>
    </row>
    <row r="11" spans="2:11" ht="15.75">
      <c r="B11" s="466"/>
      <c r="C11" s="511"/>
      <c r="D11" s="153"/>
      <c r="E11" s="472"/>
      <c r="F11" s="157"/>
      <c r="G11" s="514"/>
      <c r="H11" s="260"/>
      <c r="I11" s="207"/>
      <c r="J11" s="463"/>
      <c r="K11" s="458">
        <f>SUM(E11)-SUM(I11:I14)</f>
        <v>0</v>
      </c>
    </row>
    <row r="12" spans="2:11" ht="15.75">
      <c r="B12" s="467"/>
      <c r="C12" s="512"/>
      <c r="D12" s="153"/>
      <c r="E12" s="473"/>
      <c r="F12" s="158"/>
      <c r="G12" s="515"/>
      <c r="H12" s="259"/>
      <c r="I12" s="208"/>
      <c r="J12" s="464"/>
      <c r="K12" s="509"/>
    </row>
    <row r="13" spans="2:11" ht="15.75">
      <c r="B13" s="467"/>
      <c r="C13" s="512"/>
      <c r="D13" s="153"/>
      <c r="E13" s="473"/>
      <c r="F13" s="158"/>
      <c r="G13" s="515"/>
      <c r="H13" s="259"/>
      <c r="I13" s="208"/>
      <c r="J13" s="464"/>
      <c r="K13" s="509"/>
    </row>
    <row r="14" spans="2:11" ht="16.5" thickBot="1">
      <c r="B14" s="468"/>
      <c r="C14" s="513"/>
      <c r="D14" s="153"/>
      <c r="E14" s="474"/>
      <c r="F14" s="158"/>
      <c r="G14" s="516"/>
      <c r="H14" s="261"/>
      <c r="I14" s="262"/>
      <c r="J14" s="465"/>
      <c r="K14" s="510"/>
    </row>
    <row r="15" spans="2:11" ht="16.5" thickBot="1">
      <c r="B15" s="159" t="s">
        <v>826</v>
      </c>
      <c r="C15" s="160">
        <f>SUM(C10:C14)</f>
        <v>975000</v>
      </c>
      <c r="D15" s="161"/>
      <c r="E15" s="162">
        <f>SUM(E10:E14)</f>
        <v>975000</v>
      </c>
      <c r="F15" s="163"/>
      <c r="G15" s="223"/>
      <c r="H15" s="209"/>
      <c r="I15" s="210"/>
      <c r="J15" s="258"/>
      <c r="K15" s="218">
        <f>SUM(K10:K14)</f>
        <v>255000</v>
      </c>
    </row>
    <row r="18" spans="2:11" ht="32.25" thickBot="1">
      <c r="B18" s="197" t="s">
        <v>866</v>
      </c>
      <c r="C18" s="312">
        <f>SUM(C10:C14)</f>
        <v>975000</v>
      </c>
      <c r="D18" s="198"/>
      <c r="E18" s="198"/>
      <c r="F18" s="198"/>
      <c r="G18" s="198"/>
      <c r="H18" s="311" t="s">
        <v>890</v>
      </c>
      <c r="I18" s="198"/>
      <c r="J18" s="198"/>
      <c r="K18" s="313">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2">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475"/>
      <c r="D3" s="475"/>
      <c r="E3" s="475"/>
      <c r="F3" s="475"/>
      <c r="G3" s="475"/>
      <c r="H3" s="475"/>
      <c r="I3" s="475"/>
      <c r="J3" s="475"/>
    </row>
    <row r="4" spans="2:11">
      <c r="C4" s="144"/>
      <c r="D4" s="144"/>
      <c r="E4" s="144"/>
      <c r="F4" s="144"/>
      <c r="G4" s="144"/>
      <c r="H4" s="144"/>
      <c r="I4" s="144"/>
      <c r="J4" s="144"/>
    </row>
    <row r="5" spans="2:11" ht="15.75">
      <c r="B5" s="145"/>
      <c r="C5" s="476" t="s">
        <v>874</v>
      </c>
      <c r="D5" s="476"/>
      <c r="E5" s="476"/>
      <c r="F5" s="476"/>
      <c r="G5" s="476"/>
      <c r="H5" s="476"/>
      <c r="I5" s="476"/>
      <c r="J5" s="476"/>
      <c r="K5" s="145"/>
    </row>
    <row r="6" spans="2:11" ht="16.5" thickBot="1">
      <c r="B6" s="146"/>
      <c r="C6" s="146"/>
      <c r="D6" s="146"/>
      <c r="E6" s="146"/>
      <c r="F6" s="146"/>
      <c r="G6" s="146"/>
      <c r="H6" s="146"/>
      <c r="I6" s="146"/>
      <c r="J6" s="146"/>
      <c r="K6" s="146"/>
    </row>
    <row r="7" spans="2:11" ht="32.25" thickBot="1">
      <c r="B7" s="477" t="s">
        <v>802</v>
      </c>
      <c r="C7" s="478"/>
      <c r="D7" s="146"/>
      <c r="E7" s="477" t="s">
        <v>803</v>
      </c>
      <c r="F7" s="479"/>
      <c r="G7" s="478"/>
      <c r="H7" s="480" t="s">
        <v>804</v>
      </c>
      <c r="I7" s="481"/>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customHeight="1" thickBot="1">
      <c r="B10" s="466" t="s">
        <v>813</v>
      </c>
      <c r="C10" s="469">
        <v>228265.2</v>
      </c>
      <c r="D10" s="153"/>
      <c r="E10" s="300">
        <v>134245.20000000001</v>
      </c>
      <c r="F10" s="301" t="s">
        <v>814</v>
      </c>
      <c r="G10" s="302"/>
      <c r="H10" s="263" t="s">
        <v>886</v>
      </c>
      <c r="I10" s="298"/>
      <c r="J10" s="299" t="s">
        <v>889</v>
      </c>
      <c r="K10" s="458">
        <f>SUM(E10:E12)-SUM(I10:I12)</f>
        <v>134245.20000000001</v>
      </c>
    </row>
    <row r="11" spans="2:11" ht="15.75">
      <c r="B11" s="467"/>
      <c r="C11" s="470"/>
      <c r="D11" s="153"/>
      <c r="E11" s="303">
        <v>94020</v>
      </c>
      <c r="F11" s="304" t="s">
        <v>887</v>
      </c>
      <c r="G11" s="309" t="s">
        <v>888</v>
      </c>
      <c r="H11" s="308" t="s">
        <v>885</v>
      </c>
      <c r="I11" s="208">
        <f>87000+7020</f>
        <v>94020</v>
      </c>
      <c r="J11" s="306"/>
      <c r="K11" s="459"/>
    </row>
    <row r="12" spans="2:11" ht="16.5" thickBot="1">
      <c r="B12" s="467"/>
      <c r="C12" s="470"/>
      <c r="D12" s="153"/>
      <c r="E12" s="295"/>
      <c r="F12" s="296"/>
      <c r="G12" s="305"/>
      <c r="H12" s="297"/>
      <c r="I12" s="266"/>
      <c r="J12" s="307"/>
      <c r="K12" s="460"/>
    </row>
    <row r="13" spans="2:11" ht="16.5" thickBot="1">
      <c r="B13" s="159" t="s">
        <v>826</v>
      </c>
      <c r="C13" s="160">
        <f>SUM(C10:C12)</f>
        <v>228265.2</v>
      </c>
      <c r="D13" s="161"/>
      <c r="E13" s="288">
        <f>SUM(E10:E12)</f>
        <v>228265.2</v>
      </c>
      <c r="F13" s="289"/>
      <c r="G13" s="290"/>
      <c r="H13" s="291"/>
      <c r="I13" s="292">
        <f>SUM(I10:I12)</f>
        <v>94020</v>
      </c>
      <c r="J13" s="293"/>
      <c r="K13" s="294">
        <f>E13-I13</f>
        <v>134245.20000000001</v>
      </c>
    </row>
    <row r="15" spans="2:11">
      <c r="E15" s="310"/>
    </row>
    <row r="16" spans="2:11" ht="32.25" thickBot="1">
      <c r="B16" s="197" t="s">
        <v>866</v>
      </c>
      <c r="C16" s="312">
        <f>SUM(C10)</f>
        <v>228265.2</v>
      </c>
      <c r="D16" s="198"/>
      <c r="E16" s="198"/>
      <c r="F16" s="198"/>
      <c r="G16" s="198"/>
      <c r="H16" s="315" t="s">
        <v>890</v>
      </c>
      <c r="I16" s="198"/>
      <c r="J16" s="198"/>
      <c r="K16" s="314">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vt:i4>
      </vt:variant>
    </vt:vector>
  </HeadingPairs>
  <TitlesOfParts>
    <vt:vector size="14" baseType="lpstr">
      <vt:lpstr>CONTROLE COMPRAS</vt:lpstr>
      <vt:lpstr>Plan2</vt:lpstr>
      <vt:lpstr>BANCO DE DADOS</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'BANCO DE DADOS'!Titulos_de_impressao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Alessandra Marques Nascimento</cp:lastModifiedBy>
  <cp:lastPrinted>2022-10-26T19:58:04Z</cp:lastPrinted>
  <dcterms:created xsi:type="dcterms:W3CDTF">2019-05-28T16:31:00Z</dcterms:created>
  <dcterms:modified xsi:type="dcterms:W3CDTF">2022-10-26T19:58:49Z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