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firstSheet="3" activeTab="3"/>
  </bookViews>
  <sheets>
    <sheet name="CONTROLE COMPRAS" sheetId="23" state="hidden" r:id="rId1"/>
    <sheet name="MENU" sheetId="32" state="hidden" r:id="rId2"/>
    <sheet name="Plan2" sheetId="35" state="hidden" r:id="rId3"/>
    <sheet name="BANCO DE DADOS" sheetId="24" r:id="rId4"/>
    <sheet name="PROCESSOS SITUAÇÃO" sheetId="26" state="hidden" r:id="rId5"/>
    <sheet name="GDP-DAF" sheetId="37" state="hidden" r:id="rId6"/>
    <sheet name="Plan3" sheetId="36" state="hidden" r:id="rId7"/>
    <sheet name="Plan1" sheetId="34" state="hidden" r:id="rId8"/>
    <sheet name="PROCESSO NÃO EMPENHADO" sheetId="25" state="hidden" r:id="rId9"/>
    <sheet name="CONV-EMENDAS" sheetId="27" state="hidden" r:id="rId10"/>
    <sheet name="EMENDA PARLAMENTAR ZÉ RICARDO" sheetId="30" state="hidden" r:id="rId11"/>
    <sheet name="EMENDA PARLAMENTAR BOSCO" sheetId="29" state="hidden" r:id="rId12"/>
    <sheet name="EMENDA PARLAMENTAR PLINIO" sheetId="33" state="hidden" r:id="rId13"/>
    <sheet name="EMENDA PARLAMENTAR SERAFIM" sheetId="31" state="hidden" r:id="rId14"/>
  </sheets>
  <definedNames>
    <definedName name="_xlnm._FilterDatabase" localSheetId="3" hidden="1">'BANCO DE DADOS'!$B$9:$R$102</definedName>
    <definedName name="_xlnm._FilterDatabase" localSheetId="0" hidden="1">'CONTROLE COMPRAS'!$G$2:$O$3</definedName>
    <definedName name="_xlnm._FilterDatabase" localSheetId="4" hidden="1">'PROCESSOS SITUAÇÃO'!$A$5:$K$48</definedName>
    <definedName name="_xlnm.Print_Area" localSheetId="3">'BANCO DE DADOS'!$A$1:$R$104</definedName>
    <definedName name="_xlnm.Print_Area" localSheetId="0">'CONTROLE COMPRAS'!$A$1:$Q$59</definedName>
    <definedName name="_xlnm.Print_Area" localSheetId="5">'GDP-DAF'!$A$1:$K$59</definedName>
    <definedName name="_xlnm.Print_Area" localSheetId="4">'PROCESSOS SITUAÇÃO'!$A$2:$K$105</definedName>
    <definedName name="_xlnm.Print_Titles" localSheetId="4">'PROCESSOS SITUAÇÃO'!$3:$3</definedName>
  </definedNames>
  <calcPr calcId="152511" calcMode="manual"/>
  <pivotCaches>
    <pivotCache cacheId="0" r:id="rId15"/>
  </pivotCaches>
</workbook>
</file>

<file path=xl/calcChain.xml><?xml version="1.0" encoding="utf-8"?>
<calcChain xmlns="http://schemas.openxmlformats.org/spreadsheetml/2006/main">
  <c r="M25" i="24" l="1"/>
  <c r="M99" i="24"/>
  <c r="M26" i="24"/>
  <c r="M98" i="24"/>
  <c r="M19" i="24" l="1"/>
  <c r="M36" i="24" l="1"/>
  <c r="M93" i="24" l="1"/>
  <c r="M21" i="24" l="1"/>
  <c r="M22" i="24"/>
  <c r="M20" i="24"/>
  <c r="M94" i="24"/>
  <c r="M95" i="24"/>
  <c r="M88" i="24"/>
  <c r="M92" i="24"/>
  <c r="M83" i="24"/>
  <c r="M84" i="24"/>
  <c r="M87" i="24"/>
  <c r="M31" i="24"/>
  <c r="M65" i="24" l="1"/>
  <c r="M66" i="24"/>
  <c r="M67" i="24"/>
  <c r="M91" i="24" l="1"/>
  <c r="M90" i="24"/>
  <c r="M89" i="24"/>
  <c r="M81" i="24"/>
  <c r="M27" i="24"/>
  <c r="M80" i="24"/>
  <c r="M54" i="24" l="1"/>
  <c r="M55" i="24"/>
  <c r="M56" i="24"/>
  <c r="M57" i="24"/>
  <c r="M61" i="24"/>
  <c r="M62" i="24"/>
  <c r="M63" i="24"/>
  <c r="M64" i="24"/>
  <c r="M51" i="24"/>
  <c r="M52" i="24"/>
  <c r="M53" i="24"/>
  <c r="M50" i="24"/>
  <c r="M39" i="24"/>
  <c r="M40" i="24"/>
  <c r="M41" i="24"/>
  <c r="M42" i="24"/>
  <c r="M43" i="24"/>
  <c r="M44" i="24"/>
  <c r="M45" i="24"/>
  <c r="M46" i="24"/>
  <c r="M47" i="24"/>
  <c r="M48" i="24"/>
  <c r="M49" i="24"/>
  <c r="M38" i="24"/>
  <c r="M37" i="24"/>
  <c r="M35" i="24"/>
  <c r="M34" i="24"/>
  <c r="M33" i="24"/>
  <c r="M101" i="24" l="1"/>
  <c r="M79" i="24"/>
  <c r="M78" i="24"/>
  <c r="M59" i="24"/>
  <c r="M58" i="24"/>
  <c r="M100" i="24"/>
  <c r="M77" i="24"/>
  <c r="M97" i="24"/>
  <c r="M76" i="24"/>
  <c r="M75" i="24"/>
  <c r="M74" i="24"/>
  <c r="M73" i="24"/>
  <c r="M72" i="24"/>
  <c r="M71" i="24"/>
  <c r="M70" i="24"/>
  <c r="M69" i="24"/>
  <c r="M68" i="24"/>
  <c r="M18" i="24" l="1"/>
  <c r="F71" i="26"/>
  <c r="F99" i="26" l="1"/>
  <c r="M32" i="24" l="1"/>
  <c r="F48" i="26" l="1"/>
  <c r="M23" i="24"/>
  <c r="M24" i="24"/>
  <c r="M16" i="24" l="1"/>
  <c r="M15" i="24"/>
  <c r="M14" i="24"/>
  <c r="M13" i="24"/>
  <c r="M12" i="24"/>
  <c r="M11" i="24"/>
  <c r="M10" i="24"/>
  <c r="M30" i="24"/>
  <c r="F57" i="37" l="1"/>
  <c r="F47" i="37" l="1"/>
  <c r="G47" i="37"/>
  <c r="G57" i="37" l="1"/>
  <c r="F15" i="26" l="1"/>
  <c r="F25" i="26"/>
  <c r="F35" i="37" l="1"/>
  <c r="F28" i="37"/>
  <c r="F23" i="37"/>
  <c r="G35" i="37"/>
  <c r="G28" i="37"/>
  <c r="G23" i="37"/>
  <c r="G16" i="37"/>
  <c r="F16" i="37"/>
  <c r="G7" i="37"/>
  <c r="F7" i="37"/>
  <c r="F37" i="37" l="1"/>
  <c r="G37" i="37"/>
  <c r="I10" i="36" l="1"/>
  <c r="G10" i="36"/>
  <c r="I11" i="36" s="1"/>
  <c r="F79" i="26" l="1"/>
  <c r="G99" i="26" l="1"/>
  <c r="G25" i="26"/>
  <c r="G79" i="26" l="1"/>
  <c r="G71" i="26"/>
  <c r="G48" i="26"/>
  <c r="G15" i="26"/>
  <c r="F101" i="26" l="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M29" i="24"/>
  <c r="M28" i="24"/>
  <c r="M17" i="24"/>
  <c r="M96" i="24"/>
  <c r="M82" i="24"/>
  <c r="I50" i="23"/>
  <c r="I49" i="23"/>
  <c r="I42" i="23"/>
  <c r="I30" i="23"/>
  <c r="I20" i="23"/>
  <c r="M102" i="24" l="1"/>
  <c r="H66" i="27"/>
  <c r="H88" i="27"/>
  <c r="H6" i="27"/>
  <c r="H25" i="27"/>
  <c r="H17" i="27"/>
  <c r="H35" i="27"/>
  <c r="H76" i="27"/>
  <c r="G101" i="26"/>
</calcChain>
</file>

<file path=xl/comments1.xml><?xml version="1.0" encoding="utf-8"?>
<comments xmlns="http://schemas.openxmlformats.org/spreadsheetml/2006/main">
  <authors>
    <author>Adriano Plácido da Rocha Sobral</author>
  </authors>
  <commentList>
    <comment ref="R9" authorId="0" shapeId="0">
      <text>
        <r>
          <rPr>
            <b/>
            <sz val="9"/>
            <rFont val="Segoe UI"/>
            <family val="2"/>
          </rPr>
          <t>DATA DO ENVIO PARA O FORNECEDOR</t>
        </r>
      </text>
    </comment>
  </commentList>
</comments>
</file>

<file path=xl/comments2.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<sst xmlns="http://schemas.openxmlformats.org/spreadsheetml/2006/main" count="5145" uniqueCount="1620">
  <si>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</si>
  <si>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</si>
  <si>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</si>
  <si>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</si>
  <si>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</si>
  <si>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</si>
  <si>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</si>
  <si>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</si>
  <si>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</si>
  <si>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</si>
  <si>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</si>
  <si>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</si>
  <si>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</si>
  <si>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</si>
  <si>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</si>
  <si>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</si>
  <si>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</si>
  <si>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</si>
  <si>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</si>
  <si>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</si>
  <si>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</si>
  <si>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</si>
  <si>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</si>
  <si>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</si>
  <si>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</si>
  <si>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</si>
  <si>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</si>
  <si>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</si>
  <si>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</si>
  <si>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</si>
  <si>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</si>
  <si>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</si>
  <si>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</si>
  <si>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</si>
  <si>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</si>
  <si>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</si>
  <si>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</si>
  <si>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</si>
  <si>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</si>
  <si>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</si>
  <si>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</si>
  <si>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</si>
  <si>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</si>
  <si>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</si>
  <si>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</si>
  <si>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</si>
  <si>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</si>
  <si>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</si>
  <si>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</si>
  <si>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</si>
  <si>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</si>
  <si>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</si>
  <si>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</si>
  <si>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</si>
  <si>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</si>
  <si>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</si>
  <si>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</si>
  <si>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</si>
  <si>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</si>
  <si>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</si>
  <si>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</si>
  <si>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</si>
  <si>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</si>
  <si>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</si>
  <si>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</si>
  <si>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</si>
  <si>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</si>
  <si>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</si>
  <si>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</si>
  <si>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</si>
  <si>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</si>
  <si>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</si>
  <si>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</si>
  <si>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</si>
  <si>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</si>
  <si>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</si>
  <si>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</si>
  <si>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</si>
  <si>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</si>
  <si>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</si>
  <si>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</si>
  <si>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</si>
  <si>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</si>
  <si>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</si>
  <si>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</si>
  <si>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</si>
  <si>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</si>
  <si>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</si>
  <si>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</si>
  <si>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</si>
  <si>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</si>
  <si>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</si>
  <si>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</si>
  <si>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</si>
  <si>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</si>
  <si>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</si>
  <si>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</si>
  <si>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</si>
  <si>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</si>
  <si>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</si>
  <si>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</si>
  <si>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</si>
  <si>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</si>
  <si>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</si>
  <si>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</si>
  <si>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</si>
  <si>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</si>
  <si>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</si>
  <si>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</si>
  <si>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</si>
  <si>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</si>
  <si>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</si>
  <si>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</si>
  <si>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</si>
  <si>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</si>
  <si>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</si>
  <si>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</si>
  <si>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</si>
  <si>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</si>
  <si>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</si>
  <si>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</si>
  <si>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</si>
  <si>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</si>
  <si>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</si>
  <si>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</si>
  <si>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</si>
  <si>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</si>
  <si>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</si>
  <si>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</si>
  <si>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</si>
  <si>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</si>
  <si>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</si>
  <si>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</si>
  <si>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</si>
  <si>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</si>
  <si>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</si>
  <si>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</si>
  <si>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</si>
  <si>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</si>
  <si>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</si>
  <si>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</si>
  <si>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</si>
  <si>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</si>
  <si>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</si>
  <si>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</si>
  <si>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</si>
  <si>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</si>
  <si>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</si>
  <si>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</si>
  <si>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</si>
  <si>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</si>
  <si>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</si>
  <si>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</si>
  <si>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</si>
  <si>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</si>
  <si>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</si>
  <si>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</si>
  <si>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</si>
  <si>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</si>
  <si>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</si>
  <si>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</si>
  <si>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</si>
  <si>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</si>
  <si>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</si>
  <si>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</si>
  <si>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</si>
  <si>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</si>
  <si>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</si>
  <si>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</si>
  <si>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</si>
  <si>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</si>
  <si>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</si>
  <si>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</si>
  <si>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</si>
  <si>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</si>
  <si>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</si>
  <si>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</si>
  <si>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</si>
  <si>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</si>
  <si>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</si>
  <si>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</si>
  <si>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</si>
  <si>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DEMONSTRATIVO DE AQUISIÇÕES/ CONTRATAÇÕES DO EXERCÍCIO DE 2021</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</si>
  <si>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</si>
  <si>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</si>
  <si>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</si>
  <si>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</si>
  <si>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</si>
  <si>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</si>
  <si>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</si>
  <si>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</si>
  <si>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</si>
  <si>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</si>
  <si>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</si>
  <si>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</si>
  <si>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</si>
  <si>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</si>
  <si>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</si>
  <si>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</si>
  <si>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</si>
  <si>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</si>
  <si>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</si>
  <si>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</si>
  <si>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</si>
  <si>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</si>
  <si>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</si>
  <si>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</si>
  <si>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</si>
  <si>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</si>
  <si>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</si>
  <si>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</si>
  <si>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</si>
  <si>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</si>
  <si>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</si>
  <si>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</si>
  <si>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</si>
  <si>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</si>
  <si>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</si>
  <si>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</si>
  <si>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</si>
  <si>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</si>
  <si>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</si>
  <si>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</si>
  <si>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</si>
  <si>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</si>
  <si>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</si>
  <si>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</si>
  <si>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</si>
  <si>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</si>
  <si>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</si>
  <si>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</si>
  <si>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</si>
  <si>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</si>
  <si>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</si>
  <si>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</si>
  <si>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</si>
  <si>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</si>
  <si>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</si>
  <si>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</si>
  <si>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</si>
  <si>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</si>
  <si>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</si>
  <si>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</si>
  <si>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</si>
  <si>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</si>
  <si>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</si>
  <si>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</si>
  <si>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</si>
  <si>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</si>
  <si>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</si>
  <si>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</si>
  <si>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</si>
  <si>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</si>
  <si>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</si>
  <si>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</si>
  <si>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</si>
  <si>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</si>
  <si>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</si>
  <si>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</si>
  <si>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</si>
  <si>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</si>
  <si>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</si>
  <si>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</si>
  <si>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</si>
  <si>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</si>
  <si>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</si>
  <si>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</si>
  <si>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</si>
  <si>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</si>
  <si>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</si>
  <si>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</si>
  <si>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</si>
  <si>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</si>
  <si>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</si>
  <si>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</si>
  <si>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</si>
  <si>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</si>
  <si>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</si>
  <si>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</si>
  <si>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</si>
  <si>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</si>
  <si>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</si>
  <si>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</si>
  <si>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</si>
  <si>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</si>
  <si>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</si>
  <si>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</si>
  <si>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</si>
  <si>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</si>
  <si>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</si>
  <si>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</si>
  <si>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</si>
  <si>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</si>
  <si>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</si>
  <si>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</si>
  <si>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</si>
  <si>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</si>
  <si>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</si>
  <si>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</si>
  <si>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</si>
  <si>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</si>
  <si>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</si>
  <si>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</si>
  <si>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</si>
  <si>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</si>
  <si>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</si>
  <si>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</si>
  <si>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</si>
  <si>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</si>
  <si>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</si>
  <si>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</si>
  <si>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</si>
  <si>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</si>
  <si>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</si>
  <si>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</si>
  <si>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</si>
  <si>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</si>
  <si>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</si>
  <si>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</si>
  <si>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</si>
  <si>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</si>
  <si>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</si>
  <si>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</si>
  <si>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</si>
  <si>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</si>
  <si>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</si>
  <si>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</si>
  <si>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</si>
  <si>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</si>
  <si>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</si>
  <si>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</si>
  <si>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</si>
  <si>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</si>
  <si>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</si>
  <si>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</si>
  <si>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</si>
  <si>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</si>
  <si>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</si>
  <si>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</si>
  <si>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</si>
  <si>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</si>
  <si>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</si>
  <si>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</si>
  <si>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</si>
  <si>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</si>
  <si>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</si>
  <si>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</si>
  <si>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</si>
  <si>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</si>
  <si>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</si>
  <si>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</si>
  <si>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</si>
  <si>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</si>
  <si>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</si>
  <si>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</si>
  <si>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</si>
  <si>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</si>
  <si>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</si>
  <si>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</si>
  <si>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</si>
  <si>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</si>
  <si>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</si>
  <si>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</si>
  <si>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</si>
  <si>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</si>
  <si>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</si>
  <si>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</si>
  <si>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</si>
  <si>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</si>
  <si>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</si>
  <si>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</si>
  <si>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</si>
  <si>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</si>
  <si>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</si>
  <si>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</si>
  <si>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</si>
  <si>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</si>
  <si>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</si>
  <si>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</si>
  <si>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</si>
  <si>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</si>
  <si>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</si>
  <si>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</si>
  <si>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</si>
  <si>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</si>
  <si>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</si>
  <si>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</si>
  <si>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</si>
  <si>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</si>
  <si>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</si>
  <si>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</si>
  <si>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</si>
  <si>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</si>
  <si>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</si>
  <si>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</si>
  <si>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</si>
  <si>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</si>
  <si>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</si>
  <si>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</si>
  <si>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</si>
  <si>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</si>
  <si>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</si>
  <si>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</si>
  <si>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</si>
  <si>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</si>
  <si>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</si>
  <si>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</si>
  <si>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</si>
  <si>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</si>
  <si>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</si>
  <si>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</si>
  <si>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</si>
  <si>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</si>
  <si>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</si>
  <si>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</si>
  <si>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</si>
  <si>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</si>
  <si>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</si>
  <si>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</si>
  <si>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</si>
  <si>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</si>
  <si>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</si>
  <si>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</si>
  <si>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</si>
  <si>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</si>
  <si>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</si>
  <si>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</si>
  <si>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</si>
  <si>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</si>
  <si>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</si>
  <si>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Aquisição de Produtos para Saúde</t>
  </si>
  <si>
    <t>Serviço de comunicação geral</t>
  </si>
  <si>
    <t>NE000047/2021</t>
  </si>
  <si>
    <t xml:space="preserve"> INVICTA SERVIÇOS DE APOIO A EDIFÍCIOS E FORNECIMENTO DE REFEIÇÕES LTDA</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</si>
  <si>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</si>
  <si>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</si>
  <si>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</si>
  <si>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</si>
  <si>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</si>
  <si>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</si>
  <si>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</si>
  <si>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</si>
  <si>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</si>
  <si>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</si>
  <si>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</si>
  <si>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</si>
  <si>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</si>
  <si>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</si>
  <si>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</si>
  <si>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</si>
  <si>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</si>
  <si>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</si>
  <si>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</si>
  <si>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</si>
  <si>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</si>
  <si>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</si>
  <si>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</si>
  <si>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</si>
  <si>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</si>
  <si>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</si>
  <si>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</si>
  <si>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</si>
  <si>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</si>
  <si>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</si>
  <si>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</si>
  <si>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</si>
  <si>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</si>
  <si>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</si>
  <si>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</si>
  <si>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</si>
  <si>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</si>
  <si>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</si>
  <si>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</si>
  <si>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</si>
  <si>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</si>
  <si>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</si>
  <si>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</si>
  <si>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</si>
  <si>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</si>
  <si>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</si>
  <si>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</si>
  <si>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</si>
  <si>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</si>
  <si>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</si>
  <si>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</si>
  <si>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</si>
  <si>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</si>
  <si>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</si>
  <si>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</si>
  <si>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</si>
  <si>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</si>
  <si>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</si>
  <si>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</si>
  <si>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</si>
  <si>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</si>
  <si>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</si>
  <si>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</si>
  <si>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</si>
  <si>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</si>
  <si>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</si>
  <si>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</si>
  <si>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</si>
  <si>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</si>
  <si>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</si>
  <si>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</si>
  <si>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</si>
  <si>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</si>
  <si>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</si>
  <si>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</si>
  <si>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</si>
  <si>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</si>
  <si>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</si>
  <si>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</si>
  <si>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</si>
  <si>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</si>
  <si>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</si>
  <si>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</si>
  <si>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</si>
  <si>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</si>
  <si>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</si>
  <si>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</si>
  <si>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</si>
  <si>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</si>
  <si>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</si>
  <si>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</si>
  <si>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</si>
  <si>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</si>
  <si>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</si>
  <si>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</si>
  <si>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</si>
  <si>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</si>
  <si>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</si>
  <si>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</si>
  <si>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</si>
  <si>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</si>
  <si>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</si>
  <si>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</si>
  <si>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</si>
  <si>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</si>
  <si>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</si>
  <si>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</si>
  <si>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</si>
  <si>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</si>
  <si>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</si>
  <si>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</si>
  <si>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</si>
  <si>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</si>
  <si>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</si>
  <si>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</si>
  <si>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</si>
  <si>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</si>
  <si>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</si>
  <si>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</si>
  <si>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</si>
  <si>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</si>
  <si>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</si>
  <si>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</si>
  <si>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</si>
  <si>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</si>
  <si>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</si>
  <si>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</si>
  <si>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</si>
  <si>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</si>
  <si>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</si>
  <si>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</si>
  <si>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</si>
  <si>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</si>
  <si>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</si>
  <si>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</si>
  <si>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</si>
  <si>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</si>
  <si>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</si>
  <si>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</si>
  <si>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</si>
  <si>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</si>
  <si>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</si>
  <si>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</si>
  <si>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</si>
  <si>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FORNECEDOR/SERVIÇO/CONSUMO</t>
  </si>
  <si>
    <t>ULTIMA TRAMITAÇÃO</t>
  </si>
  <si>
    <t>SITUAÇÃO PROCESSO</t>
  </si>
  <si>
    <t>FONTE - 100</t>
  </si>
  <si>
    <t>AGUARDANDO EMPENHO</t>
  </si>
  <si>
    <t>AQUISIÇÃO DE FARMACOLOGICOS</t>
  </si>
  <si>
    <t>EMENDA PARLAMENTAR JOÃO BOSCO SARAIVA</t>
  </si>
  <si>
    <t>AQUISIÇÃO DE ALIMENTO</t>
  </si>
  <si>
    <t>CERTIFICADO DIGITAL</t>
  </si>
  <si>
    <t>-</t>
  </si>
  <si>
    <t>017303.001103/2020</t>
  </si>
  <si>
    <t>EMENDA PARLAMENTAR SERAFIM CORREA</t>
  </si>
  <si>
    <t>SERVIÇO DE REFRIGERAÇÃO</t>
  </si>
  <si>
    <t xml:space="preserve"> APARELHOS E UTENSÍLIOS LABORATORIAIS</t>
  </si>
  <si>
    <t>BANHO MARIA TIPO HISTOLOGICO</t>
  </si>
  <si>
    <t>017303.000154/2021</t>
  </si>
  <si>
    <t>DIGITALIZAÇÃO</t>
  </si>
  <si>
    <t>EMENDA PARLAMENTAR PLINIO VALERIO</t>
  </si>
  <si>
    <t>017303.001130/2020</t>
  </si>
  <si>
    <t>CALIBRAÇÃO DE EQUIPAMENTOS</t>
  </si>
  <si>
    <t>MANUTENÇÃO EM EQUIPAMENTOS HOSPITALARES</t>
  </si>
  <si>
    <t>AQUISIÇÃO DE PRODUTOS QUIMICOS</t>
  </si>
  <si>
    <t>AQUISIÇÃO DE PRODUTOS PARA SAUDE</t>
  </si>
  <si>
    <t xml:space="preserve"> SERVIÇO DE AGENCIAMENTO DE VIAGENS</t>
  </si>
  <si>
    <t>PASSAGENS AREAS/TERRESTRE/FLUVIAL</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</si>
  <si>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</si>
  <si>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</si>
  <si>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</si>
  <si>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</si>
  <si>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</si>
  <si>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</si>
  <si>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</si>
  <si>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</si>
  <si>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</si>
  <si>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</si>
  <si>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</si>
  <si>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</si>
  <si>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</si>
  <si>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</si>
  <si>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</si>
  <si>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</si>
  <si>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</si>
  <si>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</si>
  <si>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</si>
  <si>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</si>
  <si>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</si>
  <si>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</si>
  <si>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</si>
  <si>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</si>
  <si>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</si>
  <si>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</si>
  <si>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</si>
  <si>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</si>
  <si>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</si>
  <si>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</si>
  <si>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</si>
  <si>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</si>
  <si>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</si>
  <si>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</si>
  <si>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</si>
  <si>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</si>
  <si>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</si>
  <si>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</si>
  <si>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</si>
  <si>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EQUIPAMENTOS DE INFORMÁTICA</t>
  </si>
  <si>
    <t>AQUISIÇÃO DE EQUIPAMENTO DE INFORMATICA</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</si>
  <si>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</si>
  <si>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</si>
  <si>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</si>
  <si>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</si>
  <si>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</si>
  <si>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</si>
  <si>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</si>
  <si>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</si>
  <si>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</si>
  <si>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</si>
  <si>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</si>
  <si>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</si>
  <si>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</si>
  <si>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</si>
  <si>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</si>
  <si>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</si>
  <si>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</si>
  <si>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</si>
  <si>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</si>
  <si>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</si>
  <si>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</si>
  <si>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</si>
  <si>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</si>
  <si>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</si>
  <si>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</si>
  <si>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</si>
  <si>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</si>
  <si>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</si>
  <si>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</si>
  <si>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</si>
  <si>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</si>
  <si>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</si>
  <si>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</si>
  <si>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</si>
  <si>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</si>
  <si>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</si>
  <si>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</si>
  <si>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</si>
  <si>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</si>
  <si>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</si>
  <si>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</si>
  <si>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</si>
  <si>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</si>
  <si>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</si>
  <si>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</si>
  <si>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</si>
  <si>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</si>
  <si>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</si>
  <si>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</si>
  <si>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</si>
  <si>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</si>
  <si>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</si>
  <si>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</si>
  <si>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</si>
  <si>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</si>
  <si>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</si>
  <si>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</si>
  <si>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</si>
  <si>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</si>
  <si>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</si>
  <si>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</si>
  <si>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</si>
  <si>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</si>
  <si>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</si>
  <si>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</si>
  <si>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</si>
  <si>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</si>
  <si>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</si>
  <si>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</si>
  <si>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</si>
  <si>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</si>
  <si>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</si>
  <si>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</si>
  <si>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</si>
  <si>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</si>
  <si>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</si>
  <si>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</si>
  <si>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</si>
  <si>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</si>
  <si>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</si>
  <si>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</si>
  <si>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</si>
  <si>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</si>
  <si>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</si>
  <si>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</si>
  <si>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</si>
  <si>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</si>
  <si>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</si>
  <si>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</si>
  <si>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</si>
  <si>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</si>
  <si>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</si>
  <si>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</si>
  <si>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</si>
  <si>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</si>
  <si>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</si>
  <si>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</si>
  <si>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Gêneros alimenticios</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</si>
  <si>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</si>
  <si>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</si>
  <si>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</si>
  <si>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</si>
  <si>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</si>
  <si>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</si>
  <si>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</si>
  <si>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</si>
  <si>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</si>
  <si>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</si>
  <si>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</si>
  <si>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</si>
  <si>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</si>
  <si>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</si>
  <si>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</si>
  <si>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</si>
  <si>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</si>
  <si>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</si>
  <si>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</si>
  <si>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</si>
  <si>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</si>
  <si>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</si>
  <si>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</si>
  <si>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</si>
  <si>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</si>
  <si>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</si>
  <si>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</si>
  <si>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</si>
  <si>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</si>
  <si>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</si>
  <si>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</si>
  <si>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</si>
  <si>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</si>
  <si>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</si>
  <si>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</si>
  <si>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</si>
  <si>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</si>
  <si>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</si>
  <si>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</si>
  <si>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</si>
  <si>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</si>
  <si>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</si>
  <si>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</si>
  <si>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</si>
  <si>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</si>
  <si>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</si>
  <si>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</si>
  <si>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</si>
  <si>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</si>
  <si>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</si>
  <si>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</si>
  <si>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</si>
  <si>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</si>
  <si>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</si>
  <si>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</si>
  <si>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</si>
  <si>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</si>
  <si>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</si>
  <si>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</si>
  <si>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</si>
  <si>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</si>
  <si>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</si>
  <si>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</si>
  <si>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</si>
  <si>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</si>
  <si>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</si>
  <si>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</si>
  <si>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</si>
  <si>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</si>
  <si>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</si>
  <si>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</si>
  <si>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</si>
  <si>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</si>
  <si>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</si>
  <si>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</si>
  <si>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</si>
  <si>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</si>
  <si>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</si>
  <si>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</si>
  <si>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DIVERSOS FORNECEDORES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</si>
  <si>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</si>
  <si>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</si>
  <si>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</si>
  <si>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</si>
  <si>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</si>
  <si>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</si>
  <si>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</si>
  <si>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</si>
  <si>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</si>
  <si>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</si>
  <si>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</si>
  <si>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</si>
  <si>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</si>
  <si>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</si>
  <si>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</si>
  <si>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</si>
  <si>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</si>
  <si>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</si>
  <si>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</si>
  <si>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</si>
  <si>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</si>
  <si>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</si>
  <si>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</si>
  <si>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</si>
  <si>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</si>
  <si>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</si>
  <si>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</si>
  <si>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</si>
  <si>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</si>
  <si>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</si>
  <si>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</si>
  <si>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</si>
  <si>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</si>
  <si>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</si>
  <si>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</si>
  <si>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</si>
  <si>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</si>
  <si>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</si>
  <si>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</si>
  <si>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</si>
  <si>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</si>
  <si>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</si>
  <si>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</si>
  <si>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</si>
  <si>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</si>
  <si>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</si>
  <si>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</si>
  <si>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</si>
  <si>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</si>
  <si>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</si>
  <si>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</si>
  <si>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</si>
  <si>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</si>
  <si>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</si>
  <si>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</si>
  <si>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</si>
  <si>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</si>
  <si>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</si>
  <si>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</si>
  <si>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</si>
  <si>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</si>
  <si>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</si>
  <si>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</si>
  <si>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</si>
  <si>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</si>
  <si>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</si>
  <si>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</si>
  <si>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</si>
  <si>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</si>
  <si>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</si>
  <si>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</si>
  <si>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</si>
  <si>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</si>
  <si>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</si>
  <si>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 xml:space="preserve"> </t>
  </si>
  <si>
    <t>PLANILHA DE MONITORAMENTO - 2021</t>
  </si>
  <si>
    <t>EMENDA PARLAMENTAR - DEP. FEDERAL PLINIO VALERIO_EXECUÇÃO</t>
  </si>
  <si>
    <t>PE 1108/19</t>
  </si>
  <si>
    <t>PE 812/20</t>
  </si>
  <si>
    <t>PE 153/20</t>
  </si>
  <si>
    <t>MATERIAL DE EXPEDIENTE</t>
  </si>
  <si>
    <t>NOVOS CONTRATOS PARA LICITAR</t>
  </si>
  <si>
    <t>AQUISIÇÃO POR ATA DE REGISTRO DE PREÇOS</t>
  </si>
  <si>
    <t>SUBTOTAL</t>
  </si>
  <si>
    <t>ADITIVOS DE CONTRATOS</t>
  </si>
  <si>
    <t>Aquisição de PPS-Produtos para Saúde</t>
  </si>
  <si>
    <t>017303.0000435/2020</t>
  </si>
  <si>
    <t>AQUISIÇÃO DE MAT. DE CONSUMO</t>
  </si>
  <si>
    <t>AQUISIÇÃO DE CALÇADOS ORTOPEDICOS</t>
  </si>
  <si>
    <t>PE 724/2020</t>
  </si>
  <si>
    <t>EMENDA PARLAMENTAR - DEP. SERAFIM CORREA</t>
  </si>
  <si>
    <t>0011/20</t>
  </si>
  <si>
    <t>SALDO -  FES</t>
  </si>
  <si>
    <t>RECURSOS ORDINÁRIOS - 100</t>
  </si>
  <si>
    <t>NE0000071/2021</t>
  </si>
  <si>
    <t>TRANSF. FUNDO DE RECURSOS DO SUS - 0431</t>
  </si>
  <si>
    <t>071/2021</t>
  </si>
  <si>
    <t>0436/20</t>
  </si>
  <si>
    <t>AQUISIÇÃO POR CEL - COMPRA ELETRONICA</t>
  </si>
  <si>
    <t>FUNDAÇÃO DE DERMATOLOGIA TROPICAL E VENEREOLOGIA "ALFREDO DA MATTA"
DIRETORIA ADMINISTRATIVA FINANCEIRA - DAF
DEPARTAMENTO DE ADMINISTRAÇÃO - DA
SUBGERÊNCIA DE COMPRAS - SUBCOMP</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</si>
  <si>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</si>
  <si>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</si>
  <si>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</si>
  <si>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</si>
  <si>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</si>
  <si>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</si>
  <si>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</si>
  <si>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</si>
  <si>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</si>
  <si>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</si>
  <si>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</si>
  <si>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</si>
  <si>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</si>
  <si>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</si>
  <si>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</si>
  <si>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</si>
  <si>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</si>
  <si>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</si>
  <si>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</si>
  <si>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</si>
  <si>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</si>
  <si>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</si>
  <si>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</si>
  <si>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</si>
  <si>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</si>
  <si>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</si>
  <si>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</si>
  <si>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</si>
  <si>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</si>
  <si>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</si>
  <si>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</si>
  <si>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</si>
  <si>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</si>
  <si>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</si>
  <si>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</si>
  <si>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</si>
  <si>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</si>
  <si>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</si>
  <si>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</si>
  <si>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AQUISIÇÃO MATERIAL QUIMICO-LABORATORIAL</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</si>
  <si>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</si>
  <si>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</si>
  <si>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</si>
  <si>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</si>
  <si>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</si>
  <si>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</si>
  <si>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</si>
  <si>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</si>
  <si>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</si>
  <si>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</si>
  <si>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</si>
  <si>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</si>
  <si>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</si>
  <si>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</si>
  <si>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</si>
  <si>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</si>
  <si>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</si>
  <si>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</si>
  <si>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</si>
  <si>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</si>
  <si>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</si>
  <si>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</si>
  <si>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</si>
  <si>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r>
      <t xml:space="preserve">1º HOMOLOGAÇÃO DAF - OK 
2º PARECER JURIDICO - OK  
3º LAUDO TÉCNICO - OK
4° SUBORC EMPENHADO - OK
</t>
    </r>
    <r>
      <rPr>
        <b/>
        <sz val="22"/>
        <color theme="1"/>
        <rFont val="Arial"/>
        <family val="2"/>
      </rPr>
      <t>5º SUBCONALIC - FINALIZADO</t>
    </r>
  </si>
  <si>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</si>
  <si>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</si>
  <si>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</si>
  <si>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</si>
  <si>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</si>
  <si>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</si>
  <si>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</si>
  <si>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</si>
  <si>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</si>
  <si>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</si>
  <si>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</si>
  <si>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</si>
  <si>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INSTITUTO TRIMONTE DE DESENVOLVIMENTO - ITD</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</si>
  <si>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</si>
  <si>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</si>
  <si>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</si>
  <si>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</si>
  <si>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</si>
  <si>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</si>
  <si>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</si>
  <si>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</si>
  <si>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</si>
  <si>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</si>
  <si>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</si>
  <si>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</si>
  <si>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</si>
  <si>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</si>
  <si>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</si>
  <si>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</si>
  <si>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</si>
  <si>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</si>
  <si>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</si>
  <si>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</si>
  <si>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</si>
  <si>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</si>
  <si>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</si>
  <si>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</si>
  <si>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</si>
  <si>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</si>
  <si>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</si>
  <si>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</si>
  <si>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</si>
  <si>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</si>
  <si>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</si>
  <si>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</si>
  <si>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</si>
  <si>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</si>
  <si>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</si>
  <si>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</si>
  <si>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</si>
  <si>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</si>
  <si>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</si>
  <si>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</si>
  <si>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</si>
  <si>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</si>
  <si>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</si>
  <si>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</si>
  <si>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</si>
  <si>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</si>
  <si>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</si>
  <si>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</si>
  <si>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 xml:space="preserve"> SERVIÇOS DE PUBLICAÇÃO
</t>
  </si>
  <si>
    <t>SERVIÇOS DE COMUNICAÇÃO EM GERAL</t>
  </si>
  <si>
    <t>017303.000279/2020</t>
  </si>
  <si>
    <t>MANUTENÇÃO VEICULAR</t>
  </si>
  <si>
    <t>SERVIÇO DE TELEFONIA</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</si>
  <si>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</si>
  <si>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</si>
  <si>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</si>
  <si>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</si>
  <si>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</si>
  <si>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</si>
  <si>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</si>
  <si>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</si>
  <si>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</si>
  <si>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</si>
  <si>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</si>
  <si>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</si>
  <si>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</si>
  <si>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</si>
  <si>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</si>
  <si>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</si>
  <si>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</si>
  <si>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r>
      <t xml:space="preserve">1º DAF PARA DELIBERAÇÃO - ok
2º ASSEJUR - PARECER JURIDICO - ok
3º ASCI - PARECER TÉCNICO - OK
4º SUBORC - NOTA DE CRÉDITO 07/04
</t>
    </r>
    <r>
      <rPr>
        <b/>
        <sz val="22"/>
        <color theme="1"/>
        <rFont val="Arial"/>
        <family val="2"/>
      </rPr>
      <t>5º SUBORC - EMPENHADO</t>
    </r>
  </si>
  <si>
    <r>
      <t xml:space="preserve">1º AGUARDANDO EMPENHO desde o dia </t>
    </r>
    <r>
      <rPr>
        <b/>
        <sz val="22"/>
        <color theme="1"/>
        <rFont val="Arial"/>
        <family val="2"/>
      </rPr>
      <t>09/03/2021
2º SUBORC - DETACONTRATO - STATUS 14/04</t>
    </r>
    <r>
      <rPr>
        <sz val="22"/>
        <color theme="1"/>
        <rFont val="Arial"/>
        <family val="2"/>
      </rPr>
      <t xml:space="preserve">
</t>
    </r>
  </si>
  <si>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</si>
  <si>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</si>
  <si>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</si>
  <si>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</si>
  <si>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</si>
  <si>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</si>
  <si>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</si>
  <si>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</si>
  <si>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</si>
  <si>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</si>
  <si>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</si>
  <si>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</si>
  <si>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</si>
  <si>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</si>
  <si>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</si>
  <si>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SERVIÇO DE VIGILANCIA</t>
  </si>
  <si>
    <t>SERVIÇO DE VIGILANCIA ARMADA</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</si>
  <si>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</si>
  <si>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</si>
  <si>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</si>
  <si>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</si>
  <si>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</si>
  <si>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</si>
  <si>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</si>
  <si>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</si>
  <si>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</si>
  <si>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</si>
  <si>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</si>
  <si>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VALOR F/B/E</t>
  </si>
  <si>
    <r>
      <t>1º DAF PARA DELIBERAÇÃO - ok
2º MINUTA ASSEJUR - ok
3º SUBORC PARA EMPENHO ok
4º PEDIDO R$ 8.000,00 ok
5º SUBORC - EMPENHADO ok
5º ASSEJUR PUBLICADO 30/03 ~ 20/04 ok</t>
    </r>
    <r>
      <rPr>
        <b/>
        <sz val="22"/>
        <color theme="1"/>
        <rFont val="Arial"/>
        <family val="2"/>
      </rPr>
      <t xml:space="preserve">
6º SUBORC -  AGUARDAR PAGAMENTO OU RECURSO desde o dia 20/04/21 </t>
    </r>
  </si>
  <si>
    <r>
      <t xml:space="preserve">1º SUBCOMP - INSTRUÇÃO 
PROCESSUAL -13/04
2º DA/SUBORC - ASS. NAD - 15/04 ok
3º SUBCOMP - FAZER INEX 14/04 ok
4º SUBCOMP - JUST ADM 22/04 ok
</t>
    </r>
    <r>
      <rPr>
        <b/>
        <sz val="22"/>
        <color theme="1"/>
        <rFont val="Arial"/>
        <family val="2"/>
      </rPr>
      <t>5º DAF - HOMOLOGAÇÂO/APROVAÇÃO - PENDENTE</t>
    </r>
  </si>
  <si>
    <r>
      <t xml:space="preserve">1º ENVIADO AO CSC 16/03/2021
2º RETORNO CSC - 16/04/2021
3º GL - REGULARIZAÇÃO  PROCESSO 21/04
</t>
    </r>
    <r>
      <rPr>
        <b/>
        <sz val="22"/>
        <color theme="1"/>
        <rFont val="Arial"/>
        <family val="2"/>
      </rPr>
      <t>4º SUBCOMP  - ENVIADO EMAIL PARA FORNECEDORES 22/04</t>
    </r>
  </si>
  <si>
    <r>
      <t xml:space="preserve">1º INSTRUÇÃO PROCESSUAL - OK
2º SUBORC ASS. NAD - OK
3º SUBCOMP - JUST ADM - OK
4º ASSEJUR - PARECER - OK
5º ASCI - LAUDO TEC. OK
6º DAF - AUTORIZADO - OK
</t>
    </r>
    <r>
      <rPr>
        <b/>
        <sz val="20"/>
        <color theme="1"/>
        <rFont val="Arial"/>
        <family val="2"/>
      </rPr>
      <t>7º SUBORC -  EMPENHADO 05/04</t>
    </r>
  </si>
  <si>
    <r>
      <rPr>
        <b/>
        <sz val="20"/>
        <color theme="1"/>
        <rFont val="Arial"/>
        <family val="2"/>
      </rPr>
      <t>AGUARDANDO DECISÃO DAF</t>
    </r>
    <r>
      <rPr>
        <sz val="20"/>
        <color theme="1"/>
        <rFont val="Arial"/>
        <family val="2"/>
      </rPr>
      <t xml:space="preserve"> - desde o 15/01/2021</t>
    </r>
  </si>
  <si>
    <r>
      <t xml:space="preserve">1º INSTRUÇÃO PROCESSUAL - OK
2º SUBORC ASS. NAD - OK
3º SUBCOMP - JUST ADM - OK
4º DAF - HOMOLOGAÇÃO - OK 07/04
4º ASSEJUR - PARECER - OK 07/04
5º GDP - AUTORIZADO - OK 08/04
6º ASCI - LAUDO TEC. OK 08/04
7º DAF - HOMOLOGADO - OK 09/04
</t>
    </r>
    <r>
      <rPr>
        <b/>
        <sz val="20"/>
        <color theme="1"/>
        <rFont val="Arial"/>
        <family val="2"/>
      </rPr>
      <t>8º SUBORC - EMPENHADO</t>
    </r>
  </si>
  <si>
    <r>
      <t xml:space="preserve">1º ASSEJUR - P. JURIDICO -OK
2º PARECER TECNICO - OK
3º AGUARDANDO DECISÃO DAF OK
4º ASSEJUR RECOMENDA ABRIR NOVO PROCESSO.
5º DA - ACATA E SOLICITA ABERTURA DE NOVO PROCESSO PARA GL
</t>
    </r>
    <r>
      <rPr>
        <b/>
        <sz val="22"/>
        <color theme="1"/>
        <rFont val="Arial"/>
        <family val="2"/>
      </rPr>
      <t>6º AGUARDANDO POSIÇÃO GL</t>
    </r>
  </si>
  <si>
    <r>
      <t xml:space="preserve">1º EMPENHADO PROCESSO - OK
2º AGUARDANDO ASS. CONTRATO 
3º FOLHA DE ROSTO DE CONTRATO OK
</t>
    </r>
    <r>
      <rPr>
        <b/>
        <sz val="22"/>
        <color theme="1"/>
        <rFont val="Arial"/>
        <family val="2"/>
      </rPr>
      <t>4º PROCESSO NO ASSEJUR DESDE 20/04</t>
    </r>
  </si>
  <si>
    <t>AQUISIÇÃO POR PREGÃO ELETRÔNICO</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</si>
  <si>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</si>
  <si>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</si>
  <si>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</si>
  <si>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</si>
  <si>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</si>
  <si>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</si>
  <si>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</si>
  <si>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</si>
  <si>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</si>
  <si>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</si>
  <si>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</si>
  <si>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</si>
  <si>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</si>
  <si>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</si>
  <si>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</si>
  <si>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</si>
  <si>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</si>
  <si>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</si>
  <si>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</si>
  <si>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</si>
  <si>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</si>
  <si>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</si>
  <si>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</si>
  <si>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</si>
  <si>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</si>
  <si>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</si>
  <si>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</si>
  <si>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</si>
  <si>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</si>
  <si>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</si>
  <si>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</si>
  <si>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</si>
  <si>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</si>
  <si>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</si>
  <si>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</si>
  <si>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</si>
  <si>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</si>
  <si>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</si>
  <si>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</si>
  <si>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</si>
  <si>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</si>
  <si>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</si>
  <si>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017303.000327/2021</t>
  </si>
  <si>
    <t>APOIO ADMINISTRATIVO</t>
  </si>
  <si>
    <t>CONTRATAÇÃO DE MAO DE OBRA APOIO ADMINISTRATIVO</t>
  </si>
  <si>
    <t>017303.000254/2021</t>
  </si>
  <si>
    <t>017303.000338/2021</t>
  </si>
  <si>
    <t>MANUTENÇÃO PREVENTIVA E CORRETIVA DE MICROSCOPIO</t>
  </si>
  <si>
    <t>PRESTAÇÃO DE SERVIÇOS DE MANUTENÇÃO E CALIBRAÇÃO DE MICROSCOPIO</t>
  </si>
  <si>
    <t>017303.000339/2021</t>
  </si>
  <si>
    <t>114417 - FORMOL (FORMALDEÍDO), Concentração: 37 a 40%, Unidade de Fornecimento: frasco com 1L.</t>
  </si>
  <si>
    <t>PRODUTO EM ATA
ADQUIRIR EM OUTRO PROCESO</t>
  </si>
  <si>
    <r>
      <rPr>
        <b/>
        <sz val="22"/>
        <color theme="1"/>
        <rFont val="Arial"/>
        <family val="2"/>
      </rPr>
      <t>AGUARDANDO EMPENHO</t>
    </r>
    <r>
      <rPr>
        <sz val="22"/>
        <color theme="1"/>
        <rFont val="Arial"/>
        <family val="2"/>
      </rPr>
      <t xml:space="preserve"> - desde o dia   17/02/2020
SUBORC - EMPENHADO 26/04</t>
    </r>
  </si>
  <si>
    <r>
      <rPr>
        <b/>
        <sz val="22"/>
        <color theme="1"/>
        <rFont val="Arial"/>
        <family val="2"/>
      </rPr>
      <t>SUBORC - AGUARDANDO BLOQUEIO</t>
    </r>
    <r>
      <rPr>
        <sz val="22"/>
        <color theme="1"/>
        <rFont val="Arial"/>
        <family val="2"/>
      </rPr>
      <t xml:space="preserve"> - desde o dia  10/03/2021</t>
    </r>
  </si>
  <si>
    <t>SERVIÇOS DE REFRIGERAÇÃO</t>
  </si>
  <si>
    <t>SERVIÇOS DE MANUTENÇÃO CORRETIVA E PREVENTIVA REFRIGERAÇÃO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</si>
  <si>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</si>
  <si>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</si>
  <si>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</si>
  <si>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</si>
  <si>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</si>
  <si>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</si>
  <si>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</si>
  <si>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</si>
  <si>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</si>
  <si>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</si>
  <si>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</si>
  <si>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</si>
  <si>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</si>
  <si>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</si>
  <si>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</si>
  <si>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</si>
  <si>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</si>
  <si>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</si>
  <si>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</si>
  <si>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</si>
  <si>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</si>
  <si>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</si>
  <si>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</si>
  <si>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</si>
  <si>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</si>
  <si>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</si>
  <si>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 xml:space="preserve">DIAGNÓSTICOS LABORATORIAIS IMUNOHISTOQUÍMICA </t>
  </si>
  <si>
    <t>LOCAÇÃO DE VEÍCULOS</t>
  </si>
  <si>
    <t>(LOCAÇÃO DE VEÍCULOS TIPO UTILITÁRIO - PICK UP)</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</si>
  <si>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</si>
  <si>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</si>
  <si>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</si>
  <si>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</si>
  <si>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</si>
  <si>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</si>
  <si>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</si>
  <si>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</si>
  <si>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</si>
  <si>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</si>
  <si>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</si>
  <si>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PRODUTO LABORATORIAL</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</si>
  <si>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</si>
  <si>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</si>
  <si>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</si>
  <si>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</si>
  <si>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</si>
  <si>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</si>
  <si>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</si>
  <si>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</si>
  <si>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</si>
  <si>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</si>
  <si>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</si>
  <si>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</si>
  <si>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</si>
  <si>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</si>
  <si>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</si>
  <si>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</si>
  <si>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</si>
  <si>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</si>
  <si>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</si>
  <si>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</si>
  <si>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 xml:space="preserve"> 017303.000395/2021</t>
  </si>
  <si>
    <t>SERVIÇOS GRÁFICOS</t>
  </si>
  <si>
    <t>017303.000417/2021</t>
  </si>
  <si>
    <t>SERVIÇO DE PRODUÇÃO GRÁFICA</t>
  </si>
  <si>
    <t>017303.000438/2021</t>
  </si>
  <si>
    <t>017303.000431/2021</t>
  </si>
  <si>
    <t xml:space="preserve">AQUISIÇÃO POR INEX </t>
  </si>
  <si>
    <t>PRODUTOS PARA SAUDE</t>
  </si>
  <si>
    <t>MANUTENÇÃO
HOSPITALAR</t>
  </si>
  <si>
    <t>CONSERTO DE AUTOCLAVES</t>
  </si>
  <si>
    <r>
      <t>1º SUBCOMP - INSTRUÇÃO 
PROCESSUAL - 26/04
2º SUBCOMP - COTAÇÃO
3º SUBCOMP - CEL - FRACASSADA 29/06</t>
    </r>
    <r>
      <rPr>
        <b/>
        <sz val="22"/>
        <color theme="1"/>
        <rFont val="Arial"/>
        <family val="2"/>
      </rPr>
      <t xml:space="preserve">
4º SUBCOMP - AGUARDANDO PARA MARCAÇÃO DE NOVA CEL. 30/04</t>
    </r>
  </si>
  <si>
    <r>
      <t xml:space="preserve">1º SUBCOMP - INSTRUÇÃO 
PROCESSUAL - 07/05
</t>
    </r>
    <r>
      <rPr>
        <b/>
        <sz val="22"/>
        <color theme="1"/>
        <rFont val="Arial"/>
        <family val="2"/>
      </rPr>
      <t>2º SUBCOMP - COTAÇÃO 13/05</t>
    </r>
  </si>
  <si>
    <r>
      <t>5º DA - ANALISE PROC 21 - 22/04
6º DAF - HOMOLOGAÇÃO/APROV - 23/04
7º ASSEJUR - PARECER JURIDICO 23 - 26/04</t>
    </r>
    <r>
      <rPr>
        <b/>
        <sz val="22"/>
        <color theme="1"/>
        <rFont val="Arial"/>
        <family val="2"/>
      </rPr>
      <t xml:space="preserve">
</t>
    </r>
    <r>
      <rPr>
        <sz val="22"/>
        <color theme="1"/>
        <rFont val="Arial"/>
        <family val="2"/>
      </rPr>
      <t>8º SUBORC - AGUARDANDO EMPENHO 29/04</t>
    </r>
    <r>
      <rPr>
        <b/>
        <sz val="22"/>
        <color theme="1"/>
        <rFont val="Arial"/>
        <family val="2"/>
      </rPr>
      <t xml:space="preserve">
9º SUBORC - EMPENHADO - 05/05
</t>
    </r>
    <r>
      <rPr>
        <sz val="22"/>
        <color theme="1"/>
        <rFont val="Arial"/>
        <family val="2"/>
      </rPr>
      <t>10 º SUBCOMP AGUARDANDO ENVIO 07/05
11º PROCESSO FINALIZADO</t>
    </r>
  </si>
  <si>
    <t>9º SUBORC - EMPENHADO
10 º ASSEJUR - ELABORAÇÃO DO CONTRATO
11º CONTRATO ASSINADO 
12º EXECUTANDO O CONTRATO</t>
  </si>
  <si>
    <t>017303.000467/2021</t>
  </si>
  <si>
    <t>0165/2020</t>
  </si>
  <si>
    <t>017303.000462/2021</t>
  </si>
  <si>
    <t>017303.000475/2021</t>
  </si>
  <si>
    <t>017303.000519/2021-07</t>
  </si>
  <si>
    <t>AQUISIÇÃO DE MATERIAL DE EXPEDIENTE PARA ESTOQUE SUBALMOX</t>
  </si>
  <si>
    <t>02.017303.000516/2021</t>
  </si>
  <si>
    <t>AQUISIÇÃO DE GÊNERO ALIMENTICIOS PARA ESTOQUE DO ALMOXARIFADO</t>
  </si>
  <si>
    <t>GÊNERO ALIMENTICIO</t>
  </si>
  <si>
    <t>017303.000516/2021</t>
  </si>
  <si>
    <t>017303.000516-2021</t>
  </si>
  <si>
    <t>017303.000518/2021</t>
  </si>
  <si>
    <t>PRODUTOS DESCARTAVEIS/HIGIENE/LIMPEZA</t>
  </si>
  <si>
    <t>02.017303.000565/2021</t>
  </si>
  <si>
    <t>MATERIAL INFORMATICA</t>
  </si>
  <si>
    <t>2º TERMO ADITIVO MICROLAB</t>
  </si>
  <si>
    <r>
      <rPr>
        <sz val="20"/>
        <color theme="1"/>
        <rFont val="Arial"/>
        <family val="2"/>
      </rPr>
      <t xml:space="preserve">
4º ASCI - LAUDO TECNICO 19/05
5°- ASCI - EMITIDO LAUDO TECNICO E SOLICITADO NUMERAÇÃO DE NAD 20/05
6° SUBORC - EMITIDA NOTA DE EMPENHO 25/05
</t>
    </r>
    <r>
      <rPr>
        <b/>
        <sz val="20"/>
        <color theme="1"/>
        <rFont val="Arial"/>
        <family val="2"/>
      </rPr>
      <t xml:space="preserve">7- ENCAMINHADA A ASSEJUR PARA EMISSÃO DO TERMO ADITIVO 25/05
8° EMITIDO TERMO ADITIVO 09/06
9º FINALIZADO SUBORC
</t>
    </r>
  </si>
  <si>
    <r>
      <rPr>
        <b/>
        <sz val="22"/>
        <color theme="1"/>
        <rFont val="Arial"/>
        <family val="2"/>
      </rPr>
      <t>DEPLANOF</t>
    </r>
    <r>
      <rPr>
        <sz val="22"/>
        <color theme="1"/>
        <rFont val="Arial"/>
        <family val="2"/>
      </rPr>
      <t xml:space="preserve"> - AGUARDANDO BLOQUEIO - desde o dia  19/05/2021
SUBCOMP - Atender Solicitação - CSC 11/06/2021
</t>
    </r>
  </si>
  <si>
    <r>
      <t>1º SUBCOMP - INSTRUÇÃO 
PROCESSUAL 
2º SUBCOMP - COTAÇÃO 30/04
3º GL - DEVOLVIDO PROCESSO GL - 18/05</t>
    </r>
    <r>
      <rPr>
        <b/>
        <sz val="22"/>
        <color theme="1"/>
        <rFont val="Arial"/>
        <family val="2"/>
      </rPr>
      <t xml:space="preserve">
4º FES - SECRETARIA SOLICITOU RECURSO</t>
    </r>
  </si>
  <si>
    <r>
      <t xml:space="preserve">1º SUBCOMP - INSTRUÇÃO 
PROCESSUAL 
</t>
    </r>
    <r>
      <rPr>
        <b/>
        <sz val="22"/>
        <color theme="1"/>
        <rFont val="Arial"/>
        <family val="2"/>
      </rPr>
      <t>2º SUBCOMP - COTAÇÃO
3º DA - AJUSTE PROJETO BÀSICO 07/06
4º SUBCOMP - COTAÇÃO 10/06</t>
    </r>
  </si>
  <si>
    <r>
      <t xml:space="preserve">1º SUBCOMP - INSTRUÇÃO 
PROCESSUAL 
</t>
    </r>
    <r>
      <rPr>
        <b/>
        <sz val="22"/>
        <color theme="1"/>
        <rFont val="Arial"/>
        <family val="2"/>
      </rPr>
      <t>2º SUBCOMP - COTAÇÃO 30/04
3º DEPLANOF 31/05
4º FES/GEO - Gerencia orçamento</t>
    </r>
  </si>
  <si>
    <r>
      <t>1º SUBCOMP</t>
    </r>
    <r>
      <rPr>
        <b/>
        <sz val="22"/>
        <color theme="1"/>
        <rFont val="Arial"/>
        <family val="2"/>
      </rPr>
      <t xml:space="preserve"> </t>
    </r>
    <r>
      <rPr>
        <sz val="22"/>
        <color theme="1"/>
        <rFont val="Arial"/>
        <family val="2"/>
      </rPr>
      <t xml:space="preserve">- INSTRUÇÃO 
PROCESSUAL - 11/05
2º SUBCOMP - DEFINIÇÃO PROC - 14/05
3º SUBCOMP - JUST ADM - 17/05
4º </t>
    </r>
    <r>
      <rPr>
        <b/>
        <sz val="22"/>
        <color theme="1"/>
        <rFont val="Arial"/>
        <family val="2"/>
      </rPr>
      <t>ASSEJUR</t>
    </r>
    <r>
      <rPr>
        <sz val="22"/>
        <color theme="1"/>
        <rFont val="Arial"/>
        <family val="2"/>
      </rPr>
      <t xml:space="preserve"> - PARECER JUR - 19/05
5° ASCI - LAUDO TECNICO - 21/05
6° EMITIDA NOTA DE EMPENHO 26/05
7º PROCESSO FINALIZADO</t>
    </r>
  </si>
  <si>
    <r>
      <t xml:space="preserve">1º SUBCOMP - INSTRUÇÃO 
PROCESSUAL -13/04
2º FAZER INEX - 20/04
</t>
    </r>
    <r>
      <rPr>
        <b/>
        <sz val="22"/>
        <color theme="1"/>
        <rFont val="Arial"/>
        <family val="2"/>
      </rPr>
      <t>3º DA - ENVIO DO OFICIO SOLICITANDO AUMENTO DAS VAGAS 10/06</t>
    </r>
  </si>
  <si>
    <r>
      <t>1º ASSINATURA TERMO REFERENCIA ok
2º ENVIADO AO CSC 26/03/2021
3º CSC - PREGÂO ELETRONICO 16/04 ok
4º CSC - SUSPENSÂO RECURSAL - AGUARDANDO 19/04</t>
    </r>
    <r>
      <rPr>
        <b/>
        <sz val="22"/>
        <color theme="1"/>
        <rFont val="Arial"/>
        <family val="2"/>
      </rPr>
      <t xml:space="preserve">
5º GELAB - SUBMETIDO PARA ANALISE DA GERÊNCIA
6º DA - PARA ENVIO DAF - HOMOLOGAR </t>
    </r>
  </si>
  <si>
    <t>MATERIAL DE LIMPEZA E HIGIENIZAÇÃO</t>
  </si>
  <si>
    <r>
      <t xml:space="preserve">2º DEPLANOF - FONTE 17/05
3° DEPLANOF - INFORMADA FONTE 20/05
4° ASSEJUR - EMITIDO PARECE JURIDICO 27/05 
5°ASCI - EMITIDO LAUDO TECNICO 27/05
</t>
    </r>
    <r>
      <rPr>
        <b/>
        <sz val="22"/>
        <color theme="1"/>
        <rFont val="Arial"/>
        <family val="2"/>
      </rPr>
      <t>6°SUBORC - AGUARDANDO EMPENHO 02/06</t>
    </r>
  </si>
  <si>
    <r>
      <rPr>
        <sz val="22"/>
        <rFont val="Arial"/>
        <family val="2"/>
      </rPr>
      <t xml:space="preserve">
3º SUBCOMP - PARA CIENCIA DOS FATOS E POSTERIOR DEVOLUÇÃO 30/04</t>
    </r>
    <r>
      <rPr>
        <sz val="22"/>
        <color rgb="FFFF0000"/>
        <rFont val="Arial"/>
        <family val="2"/>
      </rPr>
      <t xml:space="preserve">
</t>
    </r>
    <r>
      <rPr>
        <b/>
        <sz val="22"/>
        <rFont val="Arial"/>
        <family val="2"/>
      </rPr>
      <t>4º SUBCAF - PARA AJUSTE NO TERMO DE REFERÊNCIA. 07/05
5º ENVIADO CSC - 08/06</t>
    </r>
  </si>
  <si>
    <r>
      <t xml:space="preserve">1º SUBCOMP - INSTRUÇÃO 
PROCESSUAL - 18/05
</t>
    </r>
    <r>
      <rPr>
        <b/>
        <sz val="22"/>
        <color theme="1"/>
        <rFont val="Arial"/>
        <family val="2"/>
      </rPr>
      <t>2º SUBCOMP - INSTRUÇÃO 19/05
3º  SUBCOMP - COTAÇÃO 08/06</t>
    </r>
  </si>
  <si>
    <r>
      <t xml:space="preserve">1º SUBCOMP - INSTRUÇÃO 
PROCESSUAL 10/06
</t>
    </r>
    <r>
      <rPr>
        <b/>
        <sz val="22"/>
        <color theme="1"/>
        <rFont val="Arial"/>
        <family val="2"/>
      </rPr>
      <t>2º DEPLANOF - FONTE 11/06</t>
    </r>
  </si>
  <si>
    <r>
      <rPr>
        <sz val="22"/>
        <color theme="1"/>
        <rFont val="Arial"/>
        <family val="2"/>
      </rPr>
      <t>6º DEPLANOF - FONTE 14/04 OK</t>
    </r>
    <r>
      <rPr>
        <b/>
        <sz val="22"/>
        <color theme="1"/>
        <rFont val="Arial"/>
        <family val="2"/>
      </rPr>
      <t xml:space="preserve">
</t>
    </r>
    <r>
      <rPr>
        <sz val="22"/>
        <color theme="1"/>
        <rFont val="Arial"/>
        <family val="2"/>
      </rPr>
      <t xml:space="preserve">7º SUBORC - AGUARDANDO FONTE - 15/04
8º SUBORC - SOLICITAÇÂO DE FONTE AO FES 06/05 </t>
    </r>
    <r>
      <rPr>
        <b/>
        <sz val="22"/>
        <color theme="1"/>
        <rFont val="Arial"/>
        <family val="2"/>
      </rPr>
      <t xml:space="preserve">
9º FES GABINETE  - PARADO 31/05</t>
    </r>
  </si>
  <si>
    <r>
      <t>8º ASSEJUR - PARECER JURIDICO OK
9º DEPLANOF - PARA EMPENHAMENTO 30/04</t>
    </r>
    <r>
      <rPr>
        <b/>
        <sz val="22"/>
        <color theme="1"/>
        <rFont val="Arial"/>
        <family val="2"/>
      </rPr>
      <t xml:space="preserve">
10º DAF - AUTORIZA EMPENHAMENTO 04/05
11° EMITIDA NOTA DE EMPENHO 20/05
12º PROCESSO FINALIZADO</t>
    </r>
  </si>
  <si>
    <r>
      <t xml:space="preserve">5° SUBCOMP - ENCAMINHADA ATA DE CEL 28/05
6° ASSEJUR - ENCAMINHADO PARECER JURÍDICO 02/06
7° ASCI - AGUARDANDO LAUDO 02/06
</t>
    </r>
    <r>
      <rPr>
        <b/>
        <sz val="22"/>
        <color theme="1"/>
        <rFont val="Arial"/>
        <family val="2"/>
      </rPr>
      <t>8º SUBORC - PARA EMPENHAR</t>
    </r>
  </si>
  <si>
    <r>
      <t>1º SUBCOMP - INSTRUÇÃO 
PROCESSUAL - 09/06
2º SUBCOMP - COTAÇÃO 10/06</t>
    </r>
    <r>
      <rPr>
        <b/>
        <sz val="22"/>
        <rFont val="Arial"/>
        <family val="2"/>
      </rPr>
      <t xml:space="preserve">
3º DEPLANOF - COTAÇÃO 11/06</t>
    </r>
  </si>
  <si>
    <t>AGOSTO</t>
  </si>
  <si>
    <t>SETEMBRO</t>
  </si>
  <si>
    <t>OUTUBRO</t>
  </si>
  <si>
    <t>NOVEMBRO</t>
  </si>
  <si>
    <t>DEZEMBRO</t>
  </si>
  <si>
    <t>JANEIRO</t>
  </si>
  <si>
    <t>FEVEREIRO</t>
  </si>
  <si>
    <t>MARÇO</t>
  </si>
  <si>
    <t>ABRIL</t>
  </si>
  <si>
    <t>MAIO</t>
  </si>
  <si>
    <t>JUNHO</t>
  </si>
  <si>
    <t>TOTAL DESEMBOLSO: 2021 + 2022</t>
  </si>
  <si>
    <t>JULHO</t>
  </si>
  <si>
    <r>
      <t>2º SUBCOMP - COTAÇÃO
3° SUBCOMP - ENCAMINHADO AO SULBAMOX POR CONTER ITENS EM ATAS</t>
    </r>
    <r>
      <rPr>
        <b/>
        <sz val="22"/>
        <color theme="1"/>
        <rFont val="Arial"/>
        <family val="2"/>
      </rPr>
      <t xml:space="preserve">
4°SUBORC - AGUARDANDO BLOQUEIO ORÇAMENTARIO 02/06</t>
    </r>
  </si>
  <si>
    <r>
      <t>4 - ASSEJUR - PARECER JURÍDICO 27/05
5 - ASCI - LAUDO TECNICO</t>
    </r>
    <r>
      <rPr>
        <b/>
        <sz val="22"/>
        <color theme="1"/>
        <rFont val="Arial"/>
        <family val="2"/>
      </rPr>
      <t xml:space="preserve">
6 - DEPLANOF - AGUARDANDO EMPENHO (CERTIDÃO DE FORNECEDOR VENCIDA)</t>
    </r>
  </si>
  <si>
    <r>
      <t>1º SUBCOMP - INSTRUÇÃO 
PROCESSUAL - 29/04
2º SUBCOMP - COTAÇÃO 30/04</t>
    </r>
    <r>
      <rPr>
        <b/>
        <sz val="22"/>
        <color theme="1"/>
        <rFont val="Arial"/>
        <family val="2"/>
      </rPr>
      <t xml:space="preserve">
3º DEPLANOF - FONTE DE RECURSO 09/06</t>
    </r>
  </si>
  <si>
    <r>
      <t xml:space="preserve">2° SUBCOMP  - ENCAMINHADO MAPA COMPARATIVO 26/05
3°SUBCOMP - AGUARDANDO FONTE DE RECURSO
4° DEPLANOF - EMAIL ENVIADO AO "FES" PARA SOLITAÇÃO DE ORÇAMENTO 02/06
</t>
    </r>
    <r>
      <rPr>
        <b/>
        <sz val="22"/>
        <color theme="1"/>
        <rFont val="Arial"/>
        <family val="2"/>
      </rPr>
      <t>5º SUBCOMP - MARCAR CEL  - 14/06</t>
    </r>
  </si>
  <si>
    <r>
      <t xml:space="preserve">1° SUBCOMP - INSTRUÇÃO PROCESSUAL - 25/05
2°SUBCOMP - COTAÇÃO 26/05
</t>
    </r>
    <r>
      <rPr>
        <b/>
        <sz val="22"/>
        <color theme="1"/>
        <rFont val="Arial"/>
        <family val="2"/>
      </rPr>
      <t>3° DEPLANOF - AGUARDANDO FONTE DE RECURSO 02/06</t>
    </r>
  </si>
  <si>
    <r>
      <t xml:space="preserve">2°SUBCOMP - COTAÇÃO 26/05
3° DEPLANOF - AGUARDANDO FONTE DE RECURSO
</t>
    </r>
    <r>
      <rPr>
        <b/>
        <sz val="22"/>
        <color theme="1"/>
        <rFont val="Arial"/>
        <family val="2"/>
      </rPr>
      <t>4º DEFINIÇÂO DO PROCESSO 14/06</t>
    </r>
  </si>
  <si>
    <t>SERVIÇOS DE PASSAGENS</t>
  </si>
  <si>
    <t xml:space="preserve">SERVIÇOS DE PASSAGENS </t>
  </si>
  <si>
    <t>017303.000577/2021</t>
  </si>
  <si>
    <t>ROUPARIA HOSPITALAR</t>
  </si>
  <si>
    <t>FONTE - 322</t>
  </si>
  <si>
    <r>
      <t xml:space="preserve">1º SUBCOMP - INSTRUÇÃO 
PROCESSUAL - 18/05
</t>
    </r>
    <r>
      <rPr>
        <b/>
        <sz val="22"/>
        <color theme="1"/>
        <rFont val="Arial"/>
        <family val="2"/>
      </rPr>
      <t>2º SUBCOMP - INSTRUÇÃO 19/05
3º  SUBCOMP -Ajuste processual 14/06
4º ENVIO AO CSC - 16/06</t>
    </r>
  </si>
  <si>
    <r>
      <t>1º SUBCOMP - INSTRUÇÃO 
PROCESSUAL - 01/06
2</t>
    </r>
    <r>
      <rPr>
        <b/>
        <sz val="22"/>
        <color theme="1"/>
        <rFont val="Arial"/>
        <family val="2"/>
      </rPr>
      <t>º  SUBCOMP - COTAÇÃO 02/06
3º  BLOQUEIO  - 02/06</t>
    </r>
  </si>
  <si>
    <t>1° SUBCOMP - INSTRUÇÃO PROCESSUAL  14/06
2° DEPLANOF - INFORMAR FONTE 15/06</t>
  </si>
  <si>
    <t>017303.000625/2021</t>
  </si>
  <si>
    <t>4º FONTE - DEPLANOF 16/06</t>
  </si>
  <si>
    <r>
      <t>1º SUBCOMP - INSTRUÇÃO 
PROCESSUAL 
2º SUBCOMP - COTAÇÃO 30/04
3º GL - DEVOLVIDO PROCESSO GL - 18/05</t>
    </r>
    <r>
      <rPr>
        <b/>
        <sz val="22"/>
        <color theme="1"/>
        <rFont val="Arial"/>
        <family val="2"/>
      </rPr>
      <t xml:space="preserve">
4º FES - SOLICITAÇÃO RECURSO - aguardando 08/06</t>
    </r>
  </si>
  <si>
    <r>
      <t xml:space="preserve">1º SUBCOMP - INSTRUÇÃO 
PROCESSUAL 
</t>
    </r>
    <r>
      <rPr>
        <b/>
        <sz val="22"/>
        <color theme="1"/>
        <rFont val="Arial"/>
        <family val="2"/>
      </rPr>
      <t>2º SUBCOMP - COTAÇÃO 30/04
3º DEPLANOF 31/05
4º FES/GEO - GE Orçamento 08/06</t>
    </r>
  </si>
  <si>
    <t xml:space="preserve">SERVIÇOS DE PASSAGENS  CONVENIO </t>
  </si>
  <si>
    <r>
      <t xml:space="preserve">1º SUBCOMP - INSTRUÇÃO 
PROCESSUAL - 23/04
2º SUBCOMP - COTAÇÃO 24/04
3º DEPLANOF - FONTE 05/05 
</t>
    </r>
    <r>
      <rPr>
        <b/>
        <sz val="22"/>
        <color theme="1"/>
        <rFont val="Arial"/>
        <family val="2"/>
      </rPr>
      <t>4º GEOFIC - ENCAMINHADO A ASSEJUR PARA INSERÇÃO DA CONVENÇÃO COLETIVA - 06/05</t>
    </r>
    <r>
      <rPr>
        <sz val="22"/>
        <color theme="1"/>
        <rFont val="Arial"/>
        <family val="2"/>
      </rPr>
      <t xml:space="preserve">
</t>
    </r>
  </si>
  <si>
    <t>SERVICOS MED.HOSP, ODONT.E LABORATORIAIS</t>
  </si>
  <si>
    <t>017303.000578-2021</t>
  </si>
  <si>
    <t>017303.000606/2021</t>
  </si>
  <si>
    <r>
      <rPr>
        <sz val="22"/>
        <rFont val="Arial"/>
        <family val="2"/>
      </rPr>
      <t>3º SUBCOMP - PARA CIENCIA DOS FATOS E POSTERIOR DEVOLUÇÃO 30/04</t>
    </r>
    <r>
      <rPr>
        <sz val="22"/>
        <color rgb="FFFF0000"/>
        <rFont val="Arial"/>
        <family val="2"/>
      </rPr>
      <t xml:space="preserve">
</t>
    </r>
    <r>
      <rPr>
        <sz val="22"/>
        <rFont val="Arial"/>
        <family val="2"/>
      </rPr>
      <t>4º SUBCAF - PARA AJUSTE NO TERMO DE REFERÊNCIA. 07/05
5º ENVIADO CSC - 08/06</t>
    </r>
    <r>
      <rPr>
        <b/>
        <sz val="22"/>
        <rFont val="Arial"/>
        <family val="2"/>
      </rPr>
      <t xml:space="preserve">
6º PREGÃO MARCADO p/ dia 28/06</t>
    </r>
  </si>
  <si>
    <t>PROCESSOS ENVIADOS AO CSC - PREGÃO ELETRÔNICO</t>
  </si>
  <si>
    <t>PROCESSOS AGUARDANDO BLOQUEIO PARA SEREM ENVIADOS - CSC</t>
  </si>
  <si>
    <t>1° SUBCOMP - INSTRUÇÃO PROCESSUAL 18/06</t>
  </si>
  <si>
    <t>017303.000661-2021</t>
  </si>
  <si>
    <t>MANUTENÇÃO PREDIAL</t>
  </si>
  <si>
    <t>MATERIAIS DE MANUTENÇÃO PREDIAL</t>
  </si>
  <si>
    <t xml:space="preserve">1º SUBCOMP - INSTRUÇÃO 
PROCESSUAL - 19/06
2º SUBCOMP - COTAÇÃO 30/06
3º DEPLANOF - AGUARDANDO FONTE DE RECUSO 30/06 </t>
  </si>
  <si>
    <t>017303.000703-2021</t>
  </si>
  <si>
    <t>MEDICAMENTOS</t>
  </si>
  <si>
    <t>PPS</t>
  </si>
  <si>
    <t>AQUISIÇÃO DE PRODUTOS PARA SAÚDE</t>
  </si>
  <si>
    <t>1° SUBCOMP - INSTRUÇÃO PROCESSUAL  25/06
2° DEPLANOF - INFORMADO FONTE 29/06
3° SUBORC - ANALISE PROCESSUAL 29/06</t>
  </si>
  <si>
    <t>PRODUTOS PARA SAUDE (PPS)</t>
  </si>
  <si>
    <t xml:space="preserve">FIGUEIREDO FARMA </t>
  </si>
  <si>
    <t>1° SUBCOMP - INSTRUÇÃO PROCESSUAL - 15/06
2°DEPLANOF - AGUARDANDO FONTE DE RECURSO 29/06</t>
  </si>
  <si>
    <t xml:space="preserve">AQUISIÇÃO DE LICENÇAS DE USO DE SOFWTARE </t>
  </si>
  <si>
    <t>1° SUBCOMP - INSTRUÇÃO PROCESSUAL - 22/06
2°DEPLANOF - AGUARDANDO FONTE DE RECURSO 25/06
3° DEPLANOF - NAD ASSINADA</t>
  </si>
  <si>
    <t>017303.000700-2021</t>
  </si>
  <si>
    <t>017303.000700-2022</t>
  </si>
  <si>
    <t>1° SUBCOMP - INSTRUÇÃO PROCESSUAL  23/06
2° DEPLANOF - INFORMADO FONTE 28/06
3° DEPLANOF - AGUARDANDO DISPONIBILIDADE ORÇAMENTARIA 29/06</t>
  </si>
  <si>
    <t>017303.000737-2021</t>
  </si>
  <si>
    <t>017303.000745-2021</t>
  </si>
  <si>
    <t xml:space="preserve">2º SUBCOMP - INSTRUÇÃO 
PROCESSUAL - 08/07
2º SUBCOMP - COTAÇÃO 08/07
3º DEPLANOF - AGUARDANDO FONTE DE RECUSO </t>
  </si>
  <si>
    <t>017303.000751-2021</t>
  </si>
  <si>
    <t>GAMACORP
HOSPITALAR</t>
  </si>
  <si>
    <t>DIMASTER
COMERCIO DE</t>
  </si>
  <si>
    <t>W N COMERCIO,
IMPOR</t>
  </si>
  <si>
    <t>1° SUBCOMP - INSTRUÇÃO PROCESSUAL  08/07</t>
  </si>
  <si>
    <t>017303.000718-2021</t>
  </si>
  <si>
    <t>MANUTENÇÃO</t>
  </si>
  <si>
    <t>MATERIAL DE MANUTENÇÃO</t>
  </si>
  <si>
    <t>1° SUBCOMP - INSTRUÇÃO PROCESSUAL  07/08
2°DEPLANOF - ORÇAMENTO LIBERADO
3° DEFINIÇÃO DO PROCESSO 08/07
4°DEPLANOF - EMITIDA NAD</t>
  </si>
  <si>
    <t>017303.000736-2021</t>
  </si>
  <si>
    <t>3º SUBCOMP - INSTRUÇÃO 
PROCESSUAL - 07/07
2º SUBCOMP - COTAÇÃO 08/07
3º DEPLANOF - AGUARDANDO FONTE DE RECUSO 08/07</t>
  </si>
  <si>
    <t>017303.000467-2021</t>
  </si>
  <si>
    <t>1° SUBCOMP - INSTRUÇÃO PROCESSUAL  21/05
2°DEPLANOF - ORÇAMENTO LIBERADO 01/07
3° EMITIDO LAUDO TECNICO 06/07
4°ATENTIDO LAUDO TECNICO 07/07</t>
  </si>
  <si>
    <t>017303.000695-2021</t>
  </si>
  <si>
    <t>MATERIAL PERMANENTE</t>
  </si>
  <si>
    <t>MATERIAL DE MANUTEÇÃO</t>
  </si>
  <si>
    <t>4º SUBCOMP - INSTRUÇÃO 
PROCESSUAL - 05/07
3º DEPLANOF - AGUARDANDO FONTE DE RECUSO 08/07</t>
  </si>
  <si>
    <t>INSTRUMENTAIS</t>
  </si>
  <si>
    <t>017303.000649-2021</t>
  </si>
  <si>
    <t>AQUISIÇÃO DE INSTRUMENTAIS CIRURGICOS</t>
  </si>
  <si>
    <t>017303.000724-2021</t>
  </si>
  <si>
    <t>PPS PARA ESTOQUE SUBCAF</t>
  </si>
  <si>
    <t>3º SUBCOMP - INSTRUÇÃO 
PROCESSUAL - 02/07
2º SUBCOMP - 13/07 PROCESSO ARQUIVADO</t>
  </si>
  <si>
    <t>MEDICAMENOS PARA ESTOQUE SUBCAF</t>
  </si>
  <si>
    <t>2º SUBCOMP - INSTRUÇÃO 
PROCESSUAL - 08/07
3º DEPLANOF - AGUARDANDO FONTE DE RECUSO 09/07</t>
  </si>
  <si>
    <t>RS HENRIQUES COMERCIO E REPRESENTACOES</t>
  </si>
  <si>
    <t>2021NE0000312</t>
  </si>
  <si>
    <t>2021NE0000313</t>
  </si>
  <si>
    <t>2021NE0000314</t>
  </si>
  <si>
    <t>2021NE0000315</t>
  </si>
  <si>
    <t>2021NE0000316</t>
  </si>
  <si>
    <t>2021NE0000317</t>
  </si>
  <si>
    <t>2021NE0000318</t>
  </si>
  <si>
    <t>017303.000742/2021</t>
  </si>
  <si>
    <t>0322 - Apoio Financeiro aos Estados - Complemento FPE</t>
  </si>
  <si>
    <t>2021NE0000296</t>
  </si>
  <si>
    <t>2021NE0000297</t>
  </si>
  <si>
    <t>2021NE0000298</t>
  </si>
  <si>
    <t>2021NE0000300</t>
  </si>
  <si>
    <t>2021NE0000301</t>
  </si>
  <si>
    <t>2021NE0000302</t>
  </si>
  <si>
    <t>REFORÇO DA NE Nº 0033/2021, EMITIDA EM 04/01/2021.</t>
  </si>
  <si>
    <t>2021NE0000303</t>
  </si>
  <si>
    <t>REFORÇO DA NE Nº 0040/2021, EMITIDA EM 04/01/2021.</t>
  </si>
  <si>
    <t>REFORÇO DA NE Nº 0090/2021, EMITIDA EM 29/03/2021.</t>
  </si>
  <si>
    <t>2021NE0000304</t>
  </si>
  <si>
    <t>2021NE0000305</t>
  </si>
  <si>
    <t>REFORÇO DA NE Nº 0023/2021, EMITIDA EM 04/01/2021.</t>
  </si>
  <si>
    <t>2021NE0000306</t>
  </si>
  <si>
    <t>REFORÇO DA NE Nº 0024/2021, EMITIDA EM 04/01/2021.</t>
  </si>
  <si>
    <t>2021NE0000307</t>
  </si>
  <si>
    <t>REFORÇO DA NE Nº 0018/2021, EMITIDA EM 04/01/2021.</t>
  </si>
  <si>
    <t>2021NE0000308</t>
  </si>
  <si>
    <t>2021NE0000309</t>
  </si>
  <si>
    <t>REFORÇO DA NE Nº 0014/2021, EMITIDA EM 04/01/2021</t>
  </si>
  <si>
    <t>2021NE0000310</t>
  </si>
  <si>
    <t>REFORÇO DA NE Nº 0044/2021, EMITIDA EM 04/01/2021</t>
  </si>
  <si>
    <t>2021NE0000311</t>
  </si>
  <si>
    <t>BLAU FARMACEUTICA S A</t>
  </si>
  <si>
    <t>ANDRE DE VASCONCELOS GITIRANA</t>
  </si>
  <si>
    <t>R. V. RODRIGUES EIREL</t>
  </si>
  <si>
    <t xml:space="preserve">ODONTOLAB MEDICAL - EIRELI
</t>
  </si>
  <si>
    <t>2021NE0000333</t>
  </si>
  <si>
    <t>2021NE0000335</t>
  </si>
  <si>
    <t>INSTAÇÃO E MANUTENÇÃO PONTO ELETRONICO</t>
  </si>
  <si>
    <t>017303.000775-2021</t>
  </si>
  <si>
    <t>MONOFILAMENTOS PARA IMPRESSORA 3D</t>
  </si>
  <si>
    <t>C</t>
  </si>
  <si>
    <t>017303.000790-2021</t>
  </si>
  <si>
    <t>CRIOCAUTÉRIO PARA DAD</t>
  </si>
  <si>
    <t>2°SUBCOMP- INSTRUÇÃO PROCESSUAL 22/07</t>
  </si>
  <si>
    <t>2°SUBCOMP- INSTRUÇÃO PROCESSUAL 26/07</t>
  </si>
  <si>
    <t>017303.000803-2021</t>
  </si>
  <si>
    <t>MATERIAL PARA SER USADO NO PROJETO APELLI</t>
  </si>
  <si>
    <t>2°SUBCOMP- INSTRUÇÃO PROCESSUAL 19/07</t>
  </si>
  <si>
    <t>AQUISIÇÃO DE MASCARAS</t>
  </si>
  <si>
    <t>017303.000805-2021</t>
  </si>
  <si>
    <t>017303.000809-2021</t>
  </si>
  <si>
    <t xml:space="preserve">SERVIÇO DE MANUTENÇÃO PREDIAL </t>
  </si>
  <si>
    <t>017303.000849-2021</t>
  </si>
  <si>
    <t>PASSAGENS AEREAS</t>
  </si>
  <si>
    <t>017303.000853-2022</t>
  </si>
  <si>
    <t>ROUPARIA APELLI</t>
  </si>
  <si>
    <t>ROUPAS PARA RELIZAÇÃO DO PROJETO APELLI</t>
  </si>
  <si>
    <t>PASSAGENS QUE SERÃO USADAS NO PROJETO APELLI</t>
  </si>
  <si>
    <t>017303.000858-2022</t>
  </si>
  <si>
    <t>MASCARAS E AVENTAIS PARA O PROJETO APELLI</t>
  </si>
  <si>
    <t>PAPER SHOP COMERCIAL LTDA</t>
  </si>
  <si>
    <t>2021NE0000347</t>
  </si>
  <si>
    <t>2021NE0000380</t>
  </si>
  <si>
    <t>2021NE0000381</t>
  </si>
  <si>
    <t>2021NE0000382</t>
  </si>
  <si>
    <t>2021NE0000383</t>
  </si>
  <si>
    <t>2°SUBCOMP - INSTRUÇÃO PROCESSUAL 24/07
3°SUBCOMP - SOLICITADO FONTE 26/07
4°DEPLANOF AGUARDANDO RECURSO 05/08</t>
  </si>
  <si>
    <t>017303.000729-2021</t>
  </si>
  <si>
    <t>2°SUBCOMP- INSTRUÇÃO PROCESSUAL 22/07 - 05/08</t>
  </si>
  <si>
    <t>2°SUBCOMP- INSTRUÇÃO PROCESSUAL 24/07
3°DEPLANOF - INFORMADA FONTE DE RECURSO 27/07
4°DEPLANOF - EMITIDA NOTA DE EMPENHO</t>
  </si>
  <si>
    <t>2°SUBCOMP- INSTRUÇÃO PROCESSUAL 26/07
SUBCOMP - SOLITADA FONTE DE RECURSO 26/07
SUBORC - AGUARDANDO BLOQUEIO ORÇAMENTÁRIO 28/07</t>
  </si>
  <si>
    <t>1° SUBCOMP - INSTRUÇÃO PROCESSUAL 08/07
2ºSUBCOMP- SOLICITAÇÃO DE FONTE 15/07
DEPLANOF - AGUARDANDO DESTAQUE ORÇAMENTÁRIO 23/07</t>
  </si>
  <si>
    <t>1°SUBCOMP - INSTRUÇÃO PROCESSUAL 26/07
2°DEPLANOF-  SOLICITAÇÃO DE ADEQUAÇÃO OU ARQUIVAMENTO 20/08</t>
  </si>
  <si>
    <t>2°SUBCOMP- INSTRUÇÃO PROCESSUAL 27/07
3° DEPLANOF - SOLICITADO DESTAQUE ORÇAMENTÁRIO 03/08
4° DEPLANOF- PROVIDENCIADO BLOQUEIO ORÇAMENTÁRIO 11/08</t>
  </si>
  <si>
    <t>2°SUBCOMP- INSTRUÇÃO PROCESSUAL 20/07 - 29/07
3° DEPLANOF - 29/07 AGUARDANDO FORTE DE RECURSO</t>
  </si>
  <si>
    <t>017303.000957-2021</t>
  </si>
  <si>
    <t>CONTRATO PASSAGENS AEREAS</t>
  </si>
  <si>
    <t>°2 SUBCOMP - INSTRUÇÃO PROCESSUAL 11/08</t>
  </si>
  <si>
    <t>254/2021</t>
  </si>
  <si>
    <t>006/2021</t>
  </si>
  <si>
    <t>J I D DISTRIBUIDORA DE
MEDICAMENTOS LTDA</t>
  </si>
  <si>
    <t>ELFA MEDICAMENTOS LTDA</t>
  </si>
  <si>
    <t>MAPEMI BRASIL MATERIAIS MEDICOS ODONTOLOGICOS 
LTDA</t>
  </si>
  <si>
    <t>FARMACE INDUSTRIA QUIMICO FARMACEUTICO CEARENSE LTDA</t>
  </si>
  <si>
    <t>347/2020</t>
  </si>
  <si>
    <t>033/2021</t>
  </si>
  <si>
    <t>831/2020</t>
  </si>
  <si>
    <t>225/2021</t>
  </si>
  <si>
    <t>350/2021</t>
  </si>
  <si>
    <t>115/2021</t>
  </si>
  <si>
    <t>008/2021</t>
  </si>
  <si>
    <t>008/2022</t>
  </si>
  <si>
    <t>017303.000671-2021</t>
  </si>
  <si>
    <t>253/2021</t>
  </si>
  <si>
    <t>113/2021</t>
  </si>
  <si>
    <t>014/2021</t>
  </si>
  <si>
    <t>028/2021</t>
  </si>
  <si>
    <t>271/2021</t>
  </si>
  <si>
    <t>017303.000519/2021</t>
  </si>
  <si>
    <t>R DA S AGUIAR COMERCIO DE MATERIAL DE LIMPEZA LTDA - EPP</t>
  </si>
  <si>
    <t>2021NE0000372</t>
  </si>
  <si>
    <t>2021NE0000373</t>
  </si>
  <si>
    <t>2021NE0000374</t>
  </si>
  <si>
    <t>017303.000581/2021</t>
  </si>
  <si>
    <t>MATERIAL QUIMÍCO</t>
  </si>
  <si>
    <t>ODONTOLAB MEDICAL - EIRELI</t>
  </si>
  <si>
    <t>2021NE0000375</t>
  </si>
  <si>
    <t>2021NE0000376</t>
  </si>
  <si>
    <t>2021NE0000377</t>
  </si>
  <si>
    <t>017303.000719/2021</t>
  </si>
  <si>
    <t>R. V. RODRIGUES EIRELI</t>
  </si>
  <si>
    <t>017303.000849/2021</t>
  </si>
  <si>
    <t>2021NE0000319</t>
  </si>
  <si>
    <t>2021NE0000320</t>
  </si>
  <si>
    <t>2021NE0000329</t>
  </si>
  <si>
    <t>LIMPEZA E CONSERVAÇÃO</t>
  </si>
  <si>
    <t>BETA BRASIL SERV DE CONSERV E LIMPEZA LTDA EPP</t>
  </si>
  <si>
    <t>DCP SERVICOS DE CONSERVAÇÃO E APOIO
ADMINISTRATIVO EIRELI</t>
  </si>
  <si>
    <t>2021NE0000341</t>
  </si>
  <si>
    <t>2021NE0000342</t>
  </si>
  <si>
    <t>2021NE0000343</t>
  </si>
  <si>
    <t>013/2021</t>
  </si>
  <si>
    <t>017/2021</t>
  </si>
  <si>
    <t>018/2021</t>
  </si>
  <si>
    <t>003/2021</t>
  </si>
  <si>
    <t>021/2021</t>
  </si>
  <si>
    <t>097/2018</t>
  </si>
  <si>
    <t>147/2018</t>
  </si>
  <si>
    <t>119595 -  SERVIÇOS  DE  VIGILÂNCIA,  Descrição:  SERVIÇOS  DE  VIGILÂNCIA,  Descrição:  contratação  de empresa  para  prestação  de  serviço  de  vigilante  patrimonial  ARMADO  -  DIURNO,  escala  12x36,  conforme discriminação em Projeto Básico. MARCA: null</t>
  </si>
  <si>
    <t>119601 -  SERVIÇOS  DE  VIGILÂNCIA,  Descrição:  SERVIÇOS  DE  VIGILÂNCIA,  Descrição:  contratação  de empresa  para  prestação  de  serviço  de  vigilante  patrimonial  DESARMADO  -  DIURNO,  44 horas  semanais, conforme discriminação em Projeto Básico. MARCA: null</t>
  </si>
  <si>
    <t>119596 -  SERVIÇOS  DE  VIGILÂNCIA,  Descrição:  SERVIÇOS  DE  VIGILÂNCIA,  Descrição:  contratação  de empresa  para  prestação  de  serviço  de  vigilante  patrimonial  ARMADO  -  NOTURNO,  escala  12x36,  conforme discriminação em Projeto Básico. MARCA: null</t>
  </si>
  <si>
    <t>2021NE0000295</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</si>
  <si>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 MARCA: null</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</si>
  <si>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 MARCA: null</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</si>
  <si>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 MARCA: null</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</si>
  <si>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 MARCA: nul</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</si>
  <si>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MARCA: null</t>
  </si>
  <si>
    <t>017303.000100-2020</t>
  </si>
  <si>
    <t>1166/2016</t>
  </si>
  <si>
    <t>2021NE0000336</t>
  </si>
  <si>
    <t>2021NE0000338</t>
  </si>
  <si>
    <t>17713 -  SERVIÇOS  DE  MANUTENÇÃO  PREVENTIVA  E/OU  CORRETIVA    EM  GRUPO  GERADOR, Descrição:  SERVIÇOS  DE  MANUTENÇÃO  PREVENTIVA  E/OU  CORRETIVA    EM  GRUPO  GERADOR, Descrição: contratação de empresa para prestação de serviços de manutenção preventiva e/ou corretiva  em grupo gerador de energia, com reposição de peças MARCA: null</t>
  </si>
  <si>
    <t>INVICTA SERVICOS DE APOIO A EDIFICIOS E FORNECIMENTO DE REFEICOES LTDA</t>
  </si>
  <si>
    <t>2021NE000337</t>
  </si>
  <si>
    <t>COUTO SERVICOS DE TRANSPORTE E LOCACAO DE VEICULOS LTDA</t>
  </si>
  <si>
    <t>16/07/021</t>
  </si>
  <si>
    <t>2021NE000344</t>
  </si>
  <si>
    <t>017303.000630/2021</t>
  </si>
  <si>
    <t>452/2021</t>
  </si>
  <si>
    <t>MATERIAL FARMACOLOGICO</t>
  </si>
  <si>
    <t>J I D DISTRIBUIDORA DE MEDICAMENTOS LTDA - EPP</t>
  </si>
  <si>
    <t>2021NE0000364</t>
  </si>
  <si>
    <t>017303.000718/2021</t>
  </si>
  <si>
    <t>1102/2020</t>
  </si>
  <si>
    <t>NOGUEIRA E MENEZES LTDA  EPP</t>
  </si>
  <si>
    <t>2021NE0000365</t>
  </si>
  <si>
    <t>2021NE0000321</t>
  </si>
  <si>
    <t>2021NE0000325</t>
  </si>
  <si>
    <t>2021NE0000326</t>
  </si>
  <si>
    <t>2021NE0000330</t>
  </si>
  <si>
    <t>2021NE0000331</t>
  </si>
  <si>
    <t>2021NE000332</t>
  </si>
  <si>
    <t>REFORÇO DA NE Nº 0019/2021, EMITIDA EM 04/01/2021.</t>
  </si>
  <si>
    <t>118718 - SERVIÇOS DE ACESSO À INTERNET, Descrição: Contratação de empresa para prestação, de forma dedicada, de serviço de acesso à internet por fibra óptica com garantia de 100% em download e upload REFORÇO DA NE Nº 0032/2021 - REFERENTE AO TERMO DE CONTRATO Nº 013/2020-FUAM</t>
  </si>
  <si>
    <t>30122303 -  DIAGNÓSTICOS MOLECULARES, : DIAGNÓSTICOS MOLECULARES, Serviço de realização de exame laboratorial GLICOSE 6 FOSFATO DESIDROGENASE -G6PD. MARCA: null</t>
  </si>
  <si>
    <t xml:space="preserve">122305 -  EXAMES LABORATORIAIS, : EXAMES LABORATORIAIS, Serviço de realização de exame laboratorial ANTI RO. MARCA: null </t>
  </si>
  <si>
    <t xml:space="preserve">122310 -  EXAMES LABORATORIAIS, : EXAMES LABORATORIAIS, Serviço de realização de exame laboratorial ANTI RNP. MARCA: null </t>
  </si>
  <si>
    <t>30122307 -  EXAMES LABORATORIAIS, : EXAMES LABORATORIAIS, Serviço de realização de exame laboratorial ANTI LA. MARCA: null</t>
  </si>
  <si>
    <t>30122308 -  EXAMES LABORATORIAIS, : EXAMES LABORATORIAIS, Serviço de realização de exame laboratorial ANTI SM. MARCA: null</t>
  </si>
  <si>
    <t>30122306 -  EXAMES LABORATORIAIS, : EXAMES LABORATORIAIS, Serviço de realização de exame laboratorial ANTI DNA DUPLA HÉLICE. MARCA: null</t>
  </si>
  <si>
    <t>116874 - AZATIOPRINA, Forma Farmacêutica: comprimido; Concentração: 50mg</t>
  </si>
  <si>
    <t>127347 - CALCIPOTRIOL, Forma Farmacêutica: pomada; Concentração: 50mcg/g; Forma De Apresentação: bisnaga com 30g.</t>
  </si>
  <si>
    <t>114984 - DEXAMETASONA (FOSFATO), Forma Farmacêutica: solução injetável; Concentração: 4mg/ml; Forma De Apresentação: ampola com 2,5ml.</t>
  </si>
  <si>
    <t>REFORÇO DA NE Nº 0063/2021, EMITIDA EM 03/03/2021</t>
  </si>
  <si>
    <t>115399 - LORATADINA, Forma Farmacêutica: comprimido; Concentração: 10mg.</t>
  </si>
  <si>
    <t>114958 - SULFAMETOXAZOL + TRIMETOPRIMA, Forma Farmacêutica: suspensão oral; Concentração: 200 + 40mg/5ml; Forma De Apresentação: frasco com 100ml.</t>
  </si>
  <si>
    <t xml:space="preserve">14629 - CAFÉ TORRADO E MOÍDO, Apresentação: torrado e moído sem misturas, Embalagem: tipo almofada, Características Adicionais: 1ª qualidade, com características, aspecto cor, odor e sabor próprios, Unidade de Fornecimento: pacote de 500g </t>
  </si>
  <si>
    <t xml:space="preserve">71949) LEITE, Aplicação: produto próprio para o consumo humano, Características Adicionais: Desnatado, Tipo: Longa vida, embalagem TetraPack, Aspecto Físico: Líquido, Unidade De Fornecimento: caixa com 01 (um) litro </t>
  </si>
  <si>
    <t>115926 - CORANTE PANÓTICO, Aplicação: Hematologia; Composto por: - Panótico rápido nº 1 (Ciclohexadienos 0,1%); - Panótico rápido nº 2 (Azobenzenosulfônicos 0,1%); - Panótico rápido nº 3 (Fenotiazinas 0,1%); Unidade de Fornecimento: Kit com 3 x 500ml cada.</t>
  </si>
  <si>
    <t xml:space="preserve"> 116375 - ESPARADRAPO, Tipo: microporoso; Dimensões: 25mm x 10m; Material: em nãotecido à base de fibras de viscose, resina acrílica e massa adesiva à base de poliacrilato; Hipoalergênico.</t>
  </si>
  <si>
    <t xml:space="preserve"> 116375 -  ESPARADRAPO, Tipo: microporoso; Dimensões: 25mm x 10m; Material: em nãotecido à base de fibras de viscose, resina acrílica e massa adesiva à base de poliacrilato; Hipoalergênico.</t>
  </si>
  <si>
    <t>119839 - TIRA PARA UROANÁLISE, Tira reativa para exame químico da urina, com no mínimo 11 parâmetros, incluindo densidade; Unidade de Fornecimento: frasco com 100</t>
  </si>
  <si>
    <t>113913 - CAIXA ARQUIVO, Material: papelão, Largura: 370mm (±5%), Altura: 250mm (±5%), Espessura: 140mm (±5%), Aplicação: arquivo morto</t>
  </si>
  <si>
    <t>114723 -  CEFTRIAXONA,  Forma  Farmacêutica:  pó  para  solução  injetável;  Concentração:  1g; Forma De Apresentação: frasco ampola. MARCA: ABL</t>
  </si>
  <si>
    <t>77793 - CAIXA ARQUIVO, Material: plástico polionda, Largura: 380 mm (±5%), Altura: 290 mm 300 (±5%), Espessura: 180 mm (±5%), Aplicação: arquivo morto, Cor: a ser definido pelo órgão solicitante MARCA: ALAPLAST</t>
  </si>
  <si>
    <t>105013 - PILHA, Tipo: alcalina; Tamanho: AA (pequena); Voltagem: 1,5V. Acondicionada em 200
embalagem original do fabricante devidamente lacrada. MARCA: ARTEK</t>
  </si>
  <si>
    <t>105015 -  PILHA, Tipo: alcalina; Tamanho: AAA (palito); Voltagem: 1,2V. Acondicionada em 200
embalagem original do fabricante devidamente lacrada. MARCA: ARTEK</t>
  </si>
  <si>
    <t>45064 - XILOL XILENO PA(REAGENTE), Aplicação: uso laboratorial/reagente analítico para 84 coloração, Forma De Apresentação: frasco de 1000ml ( frasco de vidro âmbar com tampa rosqueável), Características Adicionais: solução líquida, altamente inflamável, , Conformidade: Registro na ANVISA MARCA: neon</t>
  </si>
  <si>
    <t>115331 - NITRATO DE PRATA, Aplicação: para análise (PA), Concentração mínima 99,8%; 1
Unidade de Fornecimento: frasco com 100 gramas. MARCA: neon</t>
  </si>
  <si>
    <t>31902 - SAFRANINA, Aplicação: uso laboratorial, Forma De Apresentação: frasco com 500 ml, 6
Características Adicionais: solução corante de lâminas, Conformidade: registro na ANVISA MARCA: neon</t>
  </si>
  <si>
    <t>52693 - BÁLSAMO DE CANADÁ, Aplicação: análise laboratorial (microscopia), Forma De 30
Apresentação: frasco de 100 ml MARCA: neon</t>
  </si>
  <si>
    <t>118843 -  SERVIÇO DE PASSAGEM TERRESTRE, Descrição: Prestação de Serviço de 3 Agenciamento de Passagens Terrestres (reserva, marcação, emissão, remarcação e cancelamento),
conforme Projeto Básico. MARCA: "NT"</t>
  </si>
  <si>
    <t>18748 - CLORETO DE SÓDIO, Forma Farmacêutica: solução injetável, Concentração: 0,9 % ,Unidade de Fornecimento: ampola 10 ml</t>
  </si>
  <si>
    <t>116095 -  PERMETRINA, Forma Farmacêutica: loção cremosa; Concentração: 50mg/ml(5%); Forma De Apresentação: frasco.</t>
  </si>
  <si>
    <t>PE/ATA/CEL</t>
  </si>
  <si>
    <t>QUANT.</t>
  </si>
  <si>
    <t xml:space="preserve">115892 - BENZILPENICILINA PROCAÍNA + POTÁSSICA, Forma Farmacêutica: pó para solução injetável; Concentração: 300.000UI + 100.000UI/ml; Forma De Apresentação: frasco ampola </t>
  </si>
  <si>
    <t>115897 - ESCOPOLAMINA, Forma Farmacêutica: solução injetável; Concentração: 20mg/ml; Forma De Apresentação: ampola com 1ml.</t>
  </si>
  <si>
    <t>117711 - ESCOVA CERVICAL, Aplicação: uso hospitalar; Material: cerdas em nylon e eixo de sustentação em aço inoxidável; Ponta ativa produzida com microcerdas; Descartável; Não estéril.</t>
  </si>
  <si>
    <t>116252 -  TORNEIRA  DE  BANCADA,  Tipo:  Bica  móvel  alta;  Para  uso  em  lavatório;  Material: Metal cromado; Acionamento rotativo com 1/4 de volta; Arejador embutido; Bitola: 1/2 pol. MARCA: Fauzi</t>
  </si>
  <si>
    <t>14320 - FITA ADESIVA, Material: pvc transparente, Largura: 50 mm, Unidade de Fornecimento rolo com 50 m MARCA: AMAZON TAPE</t>
  </si>
  <si>
    <t>73415 -  CAIXA ARQUIVO, Material: plástico polionda, Largura: 350 mm, Altura: 250 mm, 200
Espessura: 130 mm, Aplicação: arquivo morto, Cor: azul, amarelo, verde, vermelho e branco. MARCA:
ALASPLAST</t>
  </si>
  <si>
    <t>105308 -  BATERIA, Tipo: de lítio; Modelo: CR-2032 ; Voltagem: 03 V. Acondicionada em 70
embalagem original do fabricante devidamente lacrada. MARCA: PANASONIC</t>
  </si>
  <si>
    <t>89320 - HEMATOXILINA, Aplicação: uso laboratorial. Fórmula: C16H14O6. Peso Molecular:1
302,29. Embalagem com 25g MARCA: neon</t>
  </si>
  <si>
    <t>52990 - GLICERINA P.A, Aplicação: análise laboratorial, Características Adicionais: aspecto físico 2 denso, fórmula molecular C3H8O3, peso molecular 92,09 gramas/mol, Forma De Apresentação: frasco de 1000 ml MARCA: neon</t>
  </si>
  <si>
    <t>50593 - CROMOTROP 2R, Aplicação: uso laboratorial, Forma De Apresentação: frasco de 25g, 1 Conformidade: ANVISA MARCA: null</t>
  </si>
  <si>
    <t>110234 - AZUL DE ALCIAN 8GX, Aplicação: corante para análise laboratorial, Forma De 1
Apresentação: frasco com 10g. MARCA: nul</t>
  </si>
  <si>
    <t>118817 - SERVIÇO DE PASSAGEM AÉREA, Descrição: Aquisição de Passagens Aéreas, 6
conforme Projeto Básico. MARCA: "NT</t>
  </si>
  <si>
    <t>115030 -  OMEPRAZOL, Forma Farmacêutica: cápsula; Concentração: 20mg.</t>
  </si>
  <si>
    <t>117706 - SABONETE, Líquido; Neutro; Sem perfume; Sem corante; PH 6,5 a 7; Forma De Apresentação: embalagem com 5 litros.</t>
  </si>
  <si>
    <t>115073 - DEXCLORFENIRAMINA (MALEATO), Forma Farmacêutica: solução oral; Concentração: 2mg/5ml; Forma De Apresentação: frasco com 100ml</t>
  </si>
  <si>
    <t>CONTRATAÇÃO DE EMPRESA ESPECIALIZADA PARA PRESTAÇÃO DOS SERVIÇOS DE LAVANDERIA HOSPITALAR EXTERNA PELO PERÍODO DE 12 (DOZE) MESES.</t>
  </si>
  <si>
    <t>CONTRATAÇÃO DE EMPRESA ESPECIALIZADA NA PRESTAÇÃO DE SERVIÇOS DE PREPARAÇÃO E FORNECIMENTO DE LANCHE</t>
  </si>
  <si>
    <t>119601 -  SERVIÇOS  DE  VIGILÂNCIA, Descrição:  contratação  de empresa  para  prestação  de  serviço  de  vigilante  patrimonial  DESARMADO  -  DIURNO,  44 horas  semanais, conforme discriminação em Projeto Básico. MARCA: null</t>
  </si>
  <si>
    <t>119595 -  SERVIÇOS  DE  VIGILÂNCIA,   Descrição:  contratação  de empresa  para  prestação  de  serviço  de  vigilante  patrimonial  ARMADO  -  DIURNO,  escala  12x36,  conforme discriminação em Projeto Básico. MARCA: null</t>
  </si>
  <si>
    <t>SERVICOS MED.HOSPITALAR, ODONT. E LABORATORIAIS</t>
  </si>
  <si>
    <t>0322 - APOIO FINANCEIRO AOS ESTADOS - COMPLEMENTO FPE</t>
  </si>
  <si>
    <t>0210 - COTAPARTE DO FUNDO DE PARTICIPAÇÃO DOS ESTADOS E DO DISTRITO FEDERAL</t>
  </si>
  <si>
    <t>0431 - TRANSFERÊNCIA FUNDO A FUNDO DE RECURSOS DO SUS</t>
  </si>
  <si>
    <t xml:space="preserve">0231 - TRANSFERÊNCIA FUNDO A FUNDO DE RECURSOS DO SUS - BLOCO DE CUSTEIO DAS AÇÕES E SERVIÇOS PÚBLICOS DE SAÚDE
</t>
  </si>
  <si>
    <t>0121 - COTAPARTE DO FUNDO DE PARTICIPAÇÃO DOS  ESTADOS E DO DISTRITO FEDERAL</t>
  </si>
  <si>
    <t>LOCAÇÃO DE MAQUINAS E EQUIPAMENTOS</t>
  </si>
  <si>
    <t>COMUNICAÇÃO DE DADOS</t>
  </si>
  <si>
    <t>AQUISIÇÃO DE PRODUTOS FARMACOLÓGICOS</t>
  </si>
  <si>
    <t>AQUISIÇÃO DE PRODUTOS QUÍMICOS</t>
  </si>
  <si>
    <t>COMBUSTÍVEIS E LUBRIFICANTES AUTOMOTIVOS</t>
  </si>
  <si>
    <t>CONTRATOS PARA AGENCIAMENTO DE ESTAGIÁRIOS</t>
  </si>
  <si>
    <t>GENERO ALIMENTICIO</t>
  </si>
  <si>
    <t>FORNECIMENTO DE ALIMENTACAO</t>
  </si>
  <si>
    <t>HOSPEDAGEM DE SISTEMA</t>
  </si>
  <si>
    <t>LAVANDERIA</t>
  </si>
  <si>
    <t>MANUTENCAO E CONSERVACAO DE BENS IMOVEIS</t>
  </si>
  <si>
    <t>MANUTENCAO E CONSERVACAO DE MAQUINAS E EQUIPAMENTOS</t>
  </si>
  <si>
    <t>MATERIAL PARA MANUTENCAO DE BENS IMOVEIS</t>
  </si>
  <si>
    <t>OUTSOURCING (TERCEIRIZAÇÃO) DE IMPRESSÃO E SERVIÇOS RELACIONADOS A COMPUTAÇÃO EM NUVEM</t>
  </si>
  <si>
    <t>PASSAGENS NACIONAIS</t>
  </si>
  <si>
    <t>SERVICOS DE AGUA E ESGOTO</t>
  </si>
  <si>
    <t>SERVIÇOS DE PUBLICAÇÕES - DIÁRIO OFICIAL</t>
  </si>
  <si>
    <t>SERVICOS MED.HOSPITALAR, ODONT.E LABORATORIAIS</t>
  </si>
  <si>
    <t>96092 - ENGATE FLEXÍVEL, Para lavatório, Material: PVC, Dimensões: 1/2 pol x 40 cm. 120MARCA: KRONA</t>
  </si>
  <si>
    <t>98694 - ENGATE FLEXÍVEL, Para lavatório, Material: PVC, Dimensões: 1/2 pol x 30 cm. 120MARCA: KRONA</t>
  </si>
  <si>
    <t>98640 -  SERVIÇO DE ESTÁGIO REMUNERADO Descrição: Contratação de Pessoa Jurídica 65 especializada em manutenção de programas de estágio remunerado de Nível Superior e Nível Médio, com TAXA DE ADMINISTRAÇÃO FIXA, conforme Edital de Credenciamento MARCA: serviço</t>
  </si>
  <si>
    <t>96093 -  ENGATE FLEXÍVEL, Para lavatório, Material: PVC, Dimensões: 1/2 pol x 50 cm. 120MARCA: KRONA</t>
  </si>
  <si>
    <t>1797 - FITA VEDA ROSCA, Material: teflon, Comprimento: 50 m, Largura: 18 mm, Unidade de 12 Fornecimento: rolo de 50 m MARCA:PULVITEC</t>
  </si>
  <si>
    <t>98634 -  SERVIÇO DE ESTÁGIO REMUNERADO Descrição: Contratação de Pessoa Jurídica 15 especializada em oferta de serviços de programas de estágio remunerado de Nível Médio jornada de 4 (quatro) horas, conforme Edital de Credenciamento MARCA:serviço</t>
  </si>
  <si>
    <t>98642 -  SERVIÇO DE ESTÁGIO REMUNERADO Descrição: : Contratação de Pessoa Jurídica 65 especializada em oferta de programas de estágio remunerado de Nível Superior e/ou Nível Médio, com concessão de VALE TRANSPORTE, conforme Edital de Credenciamento MARCA: serviço</t>
  </si>
  <si>
    <t>119509 - SERVIÇO DE PASSAGEM AÉREA, Descrição: contratação de empresa especializada 6 na prestação de serviço em Agenciamento de Viagens para Aquisição de Passagens Aéreas. MARCA: "NT"</t>
  </si>
  <si>
    <t>118842 -  SERVIÇO DE PASSAGEM TERRESTRE, Descrição: Aquisição de Passagens 3 Terrestres, conforme Projeto Básico MARCA: "NT"</t>
  </si>
  <si>
    <t>BRASMAN INDUSTRIA COMÉRCIO E REPRESENTAÇÃO COMERCIAL EIRELI</t>
  </si>
  <si>
    <t>CONTRATAÇÃO DE EMPRESA ESPECIALIZADA NA PRESTAÇÃO DE SERVIÇOS DE LIMPEZA E CONSERVAÇÃO HOSPITALAR, COM DISPONIBILIZAÇÃO DE MÃO DE OBRA QUALIFICADA, PRODUTOS SANEANTES, MATERIAIS E TODOS OS EQUIPAMENTOS NECESSÁRIOS PARA ATENDER AS NECESSIDADES DA FUAM</t>
  </si>
  <si>
    <t>CONTRATAÇÃO DE EMPRESA ESPECIALIZADA NA PRESTAÇÃO DE SERVIÇOS DE VIGILÂNCIA ARMADA E DESARMADA PARA ATENDER ÀS NECESSIDADES DA FUAM.</t>
  </si>
  <si>
    <t>92069 - CREOSOTO DE FAIA (PS), Aplicação: reagente líquido para uso laboratorial, Forma De 1 Apresentação: frasco de 500 ml MARCA:neon</t>
  </si>
  <si>
    <t>41310 - GLUCOSE PA, Aplicação: análise laboratorial microbiológica, Características Físico- 1 Químicas: pó, Forma De Apresentação: frasco de 500 gramas MARCA: neon</t>
  </si>
  <si>
    <t>44808 -  PARAFINA GRANULADA, Aplicação: uso laboratorial, Tipo: contém DMSO de metil 30sufoxido, Material/Composição: parafina, Tamanho/Capacidade: pacote com 2,5kg, Características Adicionais: purificada em escamas, rápida infiltração residual, Conformidade: registro na Anvisa MARCA:</t>
  </si>
  <si>
    <t>98636 - SERVIÇO DE ESTÁGIO REMUNERADO Descrição: Contratação de Pessoa Jurídica 50 especializada em oferta de serviços de programas de estágio remunerado de Nível Superior jornada de 6 (seis) horas, conforme Edital de Credenciamento MARCA: serviço</t>
  </si>
  <si>
    <t>DIRETORIA ADMINISTRATIVA FINANCEIRA - DAF</t>
  </si>
  <si>
    <t>DEPARTAMENTO DE ADMINISTRAÇÃO - DA</t>
  </si>
  <si>
    <t>SUBGERÊNCIA DE COMPRAS - SUBCOMP</t>
  </si>
  <si>
    <t>REFERÊNCIA:JULHO/2021</t>
  </si>
  <si>
    <t>112868 -   LOCAÇÃO   DE   VEÍCULOS   TIPO   UTILITÁRIO,   Descrição:   LOCAÇÃO   DE   VEÍCULOS   TIPO UTILITÁRIO,  l</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</si>
</sst>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8" formatCode="&quot;R$&quot;\ #,##0.00;[Red]\-&quot;R$&quot;\ #,##0.00"/>
    <numFmt numFmtId="44" formatCode="_-&quot;R$&quot;\ * #,##0.00_-;\-&quot;R$&quot;\ * #,##0.00_-;_-&quot;R$&quot;\ * &quot;-&quot;??_-;_-@_-"/>
    <numFmt numFmtId="43" formatCode="_-* #,##0.00_-;\-* #,##0.00_-;_-* &quot;-&quot;??_-;_-@_-"/>
    <numFmt numFmtId="164" formatCode="00"/>
    <numFmt numFmtId="165" formatCode="0.0000000"/>
    <numFmt numFmtId="166" formatCode="&quot;R$&quot;\ #,##0.00"/>
  </numFmts>
  <fonts count="68">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b/>
      <sz val="9"/>
      <name val="Segoe UI"/>
      <family val="2"/>
    </font>
    <font>
      <sz val="11"/>
      <color theme="1"/>
      <name val="Calibri"/>
      <family val="2"/>
      <scheme val="minor"/>
    </font>
    <font>
      <sz val="12"/>
      <name val="Arial"/>
      <family val="2"/>
    </font>
    <font>
      <sz val="12"/>
      <color theme="1"/>
      <name val="Arial"/>
      <family val="2"/>
    </font>
    <font>
      <b/>
      <sz val="12"/>
      <color theme="1"/>
      <name val="Arial"/>
      <family val="2"/>
    </font>
    <font>
      <b/>
      <sz val="12"/>
      <name val="Arial"/>
      <family val="2"/>
    </font>
    <font>
      <b/>
      <sz val="20"/>
      <name val="Arial"/>
      <family val="2"/>
    </font>
    <font>
      <sz val="20"/>
      <color theme="1"/>
      <name val="Arial"/>
      <family val="2"/>
    </font>
    <font>
      <sz val="20"/>
      <name val="Arial"/>
      <family val="2"/>
    </font>
    <font>
      <sz val="20"/>
      <color indexed="8"/>
      <name val="Arial"/>
      <family val="2"/>
    </font>
    <font>
      <b/>
      <sz val="20"/>
      <color theme="1"/>
      <name val="Arial"/>
      <family val="2"/>
    </font>
    <font>
      <sz val="20"/>
      <color rgb="FF000000"/>
      <name val="Verdana"/>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6"/>
      <color theme="1"/>
      <name val="Calibri"/>
      <family val="2"/>
      <scheme val="minor"/>
    </font>
    <font>
      <b/>
      <u/>
      <sz val="20"/>
      <color theme="3"/>
      <name val="Calibri"/>
      <family val="2"/>
      <scheme val="minor"/>
    </font>
    <font>
      <sz val="22"/>
      <color theme="1"/>
      <name val="Arial"/>
      <family val="2"/>
    </font>
    <font>
      <sz val="22"/>
      <name val="Arial"/>
      <family val="2"/>
    </font>
    <font>
      <sz val="22"/>
      <color indexed="8"/>
      <name val="Arial"/>
      <family val="2"/>
    </font>
    <font>
      <b/>
      <sz val="22"/>
      <color theme="1"/>
      <name val="Arial"/>
      <family val="2"/>
    </font>
    <font>
      <b/>
      <sz val="22"/>
      <name val="Arial"/>
      <family val="2"/>
    </font>
    <font>
      <sz val="22"/>
      <color theme="1"/>
      <name val="Verdana"/>
      <family val="2"/>
    </font>
    <font>
      <sz val="22"/>
      <color rgb="FF000000"/>
      <name val="Arial"/>
      <family val="2"/>
    </font>
    <font>
      <b/>
      <sz val="22"/>
      <color indexed="8"/>
      <name val="Arial"/>
      <family val="2"/>
    </font>
    <font>
      <b/>
      <sz val="12"/>
      <color rgb="FFFF0000"/>
      <name val="Arial Narrow"/>
      <family val="2"/>
    </font>
    <font>
      <sz val="20"/>
      <color rgb="FFFF0000"/>
      <name val="Arial"/>
      <family val="2"/>
    </font>
    <font>
      <sz val="22"/>
      <color rgb="FFFF0000"/>
      <name val="Arial"/>
      <family val="2"/>
    </font>
    <font>
      <b/>
      <sz val="24"/>
      <color theme="1"/>
      <name val="Arial"/>
      <family val="2"/>
    </font>
    <font>
      <sz val="20"/>
      <color rgb="FF0B380D"/>
      <name val="Arial"/>
      <family val="2"/>
    </font>
    <font>
      <sz val="24"/>
      <color theme="1"/>
      <name val="Arial"/>
      <family val="2"/>
    </font>
    <font>
      <b/>
      <sz val="22"/>
      <color theme="1"/>
      <name val="Calibri"/>
      <family val="2"/>
      <scheme val="minor"/>
    </font>
    <font>
      <b/>
      <sz val="18"/>
      <color theme="1"/>
      <name val="Arial"/>
      <family val="2"/>
    </font>
    <font>
      <sz val="16"/>
      <color theme="1"/>
      <name val="Arial"/>
      <family val="2"/>
    </font>
    <font>
      <sz val="14"/>
      <color rgb="FF000000"/>
      <name val="Arial"/>
      <family val="2"/>
    </font>
    <font>
      <sz val="14"/>
      <name val="Arial"/>
      <family val="2"/>
    </font>
    <font>
      <u/>
      <sz val="14"/>
      <color rgb="FF3333FF"/>
      <name val="Arial"/>
      <family val="2"/>
    </font>
    <font>
      <sz val="14"/>
      <color indexed="8"/>
      <name val="Arial"/>
      <family val="2"/>
    </font>
  </fonts>
  <fills count="12">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20" fillId="0" borderId="0" applyFont="0" applyFill="0" applyBorder="0" applyAlignment="0" applyProtection="0"/>
    <xf numFmtId="44" fontId="20"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3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66">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3" fillId="0" borderId="0" xfId="0" applyFont="1" applyBorder="1" applyAlignment="1">
      <alignment vertical="center" wrapText="1"/>
    </xf>
    <xf numFmtId="0" fontId="23" fillId="0" borderId="0" xfId="0" applyNumberFormat="1" applyFont="1" applyBorder="1" applyAlignment="1">
      <alignment vertical="center" wrapText="1"/>
    </xf>
    <xf numFmtId="0" fontId="22" fillId="0" borderId="0" xfId="0" applyFont="1" applyAlignment="1">
      <alignment horizontal="center" vertical="center"/>
    </xf>
    <xf numFmtId="0" fontId="24" fillId="0" borderId="1" xfId="0" applyFont="1" applyFill="1" applyBorder="1" applyAlignment="1">
      <alignment horizontal="center" vertical="center" wrapText="1"/>
    </xf>
    <xf numFmtId="0" fontId="22" fillId="0" borderId="0" xfId="0" applyNumberFormat="1" applyFont="1" applyAlignment="1">
      <alignment horizontal="center" vertical="center"/>
    </xf>
    <xf numFmtId="0" fontId="23" fillId="0" borderId="0" xfId="0" applyFont="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3" applyFont="1" applyFill="1" applyBorder="1" applyAlignment="1">
      <alignment horizontal="center" vertical="center"/>
    </xf>
    <xf numFmtId="0" fontId="27" fillId="0" borderId="1" xfId="0" applyFont="1" applyFill="1" applyBorder="1" applyAlignment="1">
      <alignment horizontal="center" vertical="center"/>
    </xf>
    <xf numFmtId="44" fontId="25" fillId="0" borderId="1" xfId="2" applyNumberFormat="1" applyFont="1" applyFill="1" applyBorder="1" applyAlignment="1">
      <alignment horizontal="center" vertical="center"/>
    </xf>
    <xf numFmtId="44" fontId="26" fillId="0" borderId="1" xfId="2" applyNumberFormat="1" applyFont="1" applyFill="1" applyBorder="1" applyAlignment="1">
      <alignment horizontal="center" vertical="center"/>
    </xf>
    <xf numFmtId="0" fontId="27"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NumberFormat="1" applyFont="1" applyFill="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center" vertical="center" wrapText="1"/>
    </xf>
    <xf numFmtId="0" fontId="26" fillId="0" borderId="0" xfId="0" applyFont="1" applyAlignment="1">
      <alignment horizontal="center" vertical="center"/>
    </xf>
    <xf numFmtId="44" fontId="28" fillId="0" borderId="1" xfId="2" applyFont="1" applyFill="1" applyBorder="1" applyAlignment="1">
      <alignment horizontal="center" vertical="center"/>
    </xf>
    <xf numFmtId="14" fontId="28" fillId="0" borderId="1" xfId="0" applyNumberFormat="1" applyFont="1" applyFill="1" applyBorder="1" applyAlignment="1">
      <alignment horizontal="center" vertical="center" wrapText="1"/>
    </xf>
    <xf numFmtId="44" fontId="28" fillId="0" borderId="1" xfId="2" applyFont="1" applyFill="1" applyBorder="1" applyAlignment="1">
      <alignment horizontal="center" vertical="center" wrapText="1"/>
    </xf>
    <xf numFmtId="0" fontId="26" fillId="0" borderId="1" xfId="0" applyFont="1" applyFill="1" applyBorder="1" applyAlignment="1">
      <alignment horizontal="left" vertical="center" wrapText="1"/>
    </xf>
    <xf numFmtId="44" fontId="26" fillId="0" borderId="1" xfId="2" applyNumberFormat="1" applyFont="1" applyFill="1" applyBorder="1" applyAlignment="1">
      <alignment horizontal="center" vertical="center" wrapText="1"/>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32" fillId="0" borderId="1" xfId="0" applyFont="1" applyBorder="1" applyAlignment="1">
      <alignment horizontal="center" vertical="center" wrapText="1"/>
    </xf>
    <xf numFmtId="43" fontId="32" fillId="0" borderId="1" xfId="1" applyFont="1" applyBorder="1" applyAlignment="1">
      <alignment horizontal="center" vertical="center" wrapText="1"/>
    </xf>
    <xf numFmtId="0" fontId="33" fillId="5" borderId="1" xfId="0" applyFont="1" applyFill="1" applyBorder="1" applyAlignment="1">
      <alignment horizontal="center" vertical="center"/>
    </xf>
    <xf numFmtId="0" fontId="33" fillId="5" borderId="1" xfId="0" applyFont="1" applyFill="1" applyBorder="1" applyAlignment="1">
      <alignment vertical="center" wrapText="1"/>
    </xf>
    <xf numFmtId="43" fontId="32" fillId="5" borderId="1" xfId="1" applyFont="1" applyFill="1" applyBorder="1" applyAlignment="1">
      <alignment vertical="center"/>
    </xf>
    <xf numFmtId="0" fontId="32" fillId="5" borderId="1" xfId="0" applyFont="1" applyFill="1" applyBorder="1" applyAlignment="1">
      <alignment horizontal="center" vertical="center" wrapText="1"/>
    </xf>
    <xf numFmtId="9" fontId="0" fillId="0" borderId="0" xfId="6" applyFont="1" applyBorder="1" applyAlignment="1">
      <alignment vertical="center"/>
    </xf>
    <xf numFmtId="43" fontId="32" fillId="5" borderId="1" xfId="1" applyFont="1" applyFill="1" applyBorder="1" applyAlignment="1">
      <alignment horizontal="center" vertical="center"/>
    </xf>
    <xf numFmtId="0" fontId="33" fillId="2" borderId="1" xfId="0" applyFont="1" applyFill="1" applyBorder="1" applyAlignment="1">
      <alignment horizontal="center" vertical="center"/>
    </xf>
    <xf numFmtId="0" fontId="33" fillId="2" borderId="1" xfId="0" applyFont="1" applyFill="1" applyBorder="1" applyAlignment="1">
      <alignment vertical="center" wrapText="1"/>
    </xf>
    <xf numFmtId="43" fontId="34" fillId="2" borderId="1" xfId="1" applyFont="1" applyFill="1" applyBorder="1" applyAlignment="1">
      <alignment horizontal="center" vertical="center"/>
    </xf>
    <xf numFmtId="0" fontId="32" fillId="2" borderId="1" xfId="0" applyFont="1" applyFill="1" applyBorder="1" applyAlignment="1">
      <alignment horizontal="center" vertical="center" wrapText="1"/>
    </xf>
    <xf numFmtId="0" fontId="34" fillId="0" borderId="0" xfId="0" applyFont="1" applyBorder="1" applyAlignment="1">
      <alignment horizontal="center" vertical="center"/>
    </xf>
    <xf numFmtId="44" fontId="34" fillId="0" borderId="0" xfId="2" applyFont="1" applyBorder="1" applyAlignment="1">
      <alignment horizontal="center" vertical="center"/>
    </xf>
    <xf numFmtId="0" fontId="35" fillId="0" borderId="0" xfId="0" applyFont="1" applyBorder="1" applyAlignment="1">
      <alignment vertical="center"/>
    </xf>
    <xf numFmtId="44" fontId="35" fillId="0" borderId="0" xfId="2" applyFont="1" applyBorder="1" applyAlignment="1">
      <alignment vertical="center"/>
    </xf>
    <xf numFmtId="44" fontId="0" fillId="0" borderId="0" xfId="2" applyFont="1" applyBorder="1" applyAlignment="1">
      <alignment horizontal="center" vertical="center"/>
    </xf>
    <xf numFmtId="0" fontId="33" fillId="0" borderId="1" xfId="0" applyFont="1" applyFill="1" applyBorder="1" applyAlignment="1">
      <alignment horizontal="center" vertical="center"/>
    </xf>
    <xf numFmtId="0" fontId="33" fillId="0" borderId="1" xfId="0" applyFont="1" applyFill="1" applyBorder="1" applyAlignment="1">
      <alignment vertical="center" wrapText="1"/>
    </xf>
    <xf numFmtId="43" fontId="32" fillId="0" borderId="1" xfId="1" applyFont="1" applyFill="1" applyBorder="1" applyAlignment="1">
      <alignment horizontal="center" vertical="center"/>
    </xf>
    <xf numFmtId="0" fontId="32" fillId="0" borderId="1" xfId="0" applyFont="1" applyFill="1" applyBorder="1" applyAlignment="1">
      <alignment horizontal="center" vertical="center" wrapText="1"/>
    </xf>
    <xf numFmtId="44" fontId="32" fillId="0" borderId="1" xfId="2" applyFont="1" applyFill="1" applyBorder="1" applyAlignment="1">
      <alignment horizontal="center" vertical="center" wrapText="1"/>
    </xf>
    <xf numFmtId="9" fontId="32" fillId="6" borderId="3" xfId="0" applyNumberFormat="1" applyFont="1" applyFill="1" applyBorder="1" applyAlignment="1">
      <alignment vertical="center"/>
    </xf>
    <xf numFmtId="0" fontId="33" fillId="0" borderId="1" xfId="0" applyFont="1" applyFill="1" applyBorder="1" applyAlignment="1">
      <alignment horizontal="center" vertical="center" wrapText="1"/>
    </xf>
    <xf numFmtId="0" fontId="32"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36" fillId="0" borderId="0" xfId="0" applyFont="1" applyBorder="1" applyAlignment="1">
      <alignment vertical="center"/>
    </xf>
    <xf numFmtId="44" fontId="36" fillId="0" borderId="0" xfId="2" applyFont="1" applyBorder="1" applyAlignment="1">
      <alignment vertical="center"/>
    </xf>
    <xf numFmtId="44" fontId="36" fillId="0" borderId="0" xfId="0" applyNumberFormat="1" applyFont="1" applyBorder="1" applyAlignment="1">
      <alignment vertical="center"/>
    </xf>
    <xf numFmtId="0" fontId="32" fillId="0" borderId="0" xfId="0" applyFont="1" applyFill="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center" wrapText="1"/>
    </xf>
    <xf numFmtId="43" fontId="23" fillId="0" borderId="0" xfId="1"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32" fillId="6" borderId="3" xfId="0" applyFont="1" applyFill="1" applyBorder="1" applyAlignment="1">
      <alignment vertical="center"/>
    </xf>
    <xf numFmtId="0" fontId="23" fillId="7" borderId="1" xfId="0" applyFont="1" applyFill="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left" vertical="center" wrapText="1"/>
    </xf>
    <xf numFmtId="43" fontId="32" fillId="0" borderId="1" xfId="1" applyFont="1" applyBorder="1" applyAlignment="1">
      <alignment horizontal="center" vertical="center"/>
    </xf>
    <xf numFmtId="0" fontId="32" fillId="0" borderId="1" xfId="0" applyFont="1" applyBorder="1" applyAlignment="1">
      <alignment horizontal="justify" vertical="center" wrapText="1"/>
    </xf>
    <xf numFmtId="0" fontId="32" fillId="0" borderId="1" xfId="0" applyFont="1" applyBorder="1" applyAlignment="1">
      <alignment horizontal="left" vertical="center" wrapText="1"/>
    </xf>
    <xf numFmtId="9" fontId="32" fillId="0" borderId="1" xfId="0" applyNumberFormat="1" applyFont="1" applyBorder="1" applyAlignment="1">
      <alignment vertical="center"/>
    </xf>
    <xf numFmtId="44" fontId="32" fillId="0" borderId="1" xfId="2" applyFont="1" applyBorder="1" applyAlignment="1">
      <alignment horizontal="center" vertical="center" wrapText="1"/>
    </xf>
    <xf numFmtId="0" fontId="32" fillId="0" borderId="2" xfId="0" applyFont="1" applyBorder="1" applyAlignment="1">
      <alignment horizontal="center" vertical="center"/>
    </xf>
    <xf numFmtId="0" fontId="32" fillId="0" borderId="14" xfId="0" applyFont="1" applyBorder="1" applyAlignment="1">
      <alignment horizontal="center" vertical="center"/>
    </xf>
    <xf numFmtId="44" fontId="32" fillId="0" borderId="14" xfId="2" applyFont="1" applyBorder="1" applyAlignment="1">
      <alignment horizontal="center" vertical="center"/>
    </xf>
    <xf numFmtId="44" fontId="32" fillId="0" borderId="14" xfId="2" applyFont="1" applyBorder="1" applyAlignment="1">
      <alignment horizontal="center" vertical="center" wrapText="1"/>
    </xf>
    <xf numFmtId="9" fontId="32" fillId="0" borderId="3" xfId="0" applyNumberFormat="1" applyFont="1" applyBorder="1" applyAlignment="1">
      <alignment vertical="center"/>
    </xf>
    <xf numFmtId="0" fontId="32" fillId="6" borderId="1" xfId="0" applyFont="1" applyFill="1" applyBorder="1" applyAlignment="1">
      <alignment vertical="center"/>
    </xf>
    <xf numFmtId="0" fontId="32" fillId="0" borderId="1" xfId="0" applyFont="1" applyBorder="1" applyAlignment="1">
      <alignment vertical="center"/>
    </xf>
    <xf numFmtId="0" fontId="32" fillId="0" borderId="0" xfId="0" applyFont="1" applyBorder="1" applyAlignment="1">
      <alignment horizontal="center" vertical="center"/>
    </xf>
    <xf numFmtId="44" fontId="32" fillId="0" borderId="0" xfId="2" applyFont="1" applyBorder="1" applyAlignment="1">
      <alignment horizontal="center" vertical="center"/>
    </xf>
    <xf numFmtId="44" fontId="32" fillId="0" borderId="0" xfId="2" applyFont="1" applyBorder="1" applyAlignment="1">
      <alignment horizontal="center" vertical="center" wrapText="1"/>
    </xf>
    <xf numFmtId="9" fontId="32" fillId="0" borderId="0" xfId="0" applyNumberFormat="1" applyFont="1" applyBorder="1" applyAlignment="1">
      <alignment horizontal="center" vertical="center"/>
    </xf>
    <xf numFmtId="0" fontId="23"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32" fillId="8" borderId="1" xfId="0" applyFont="1" applyFill="1" applyBorder="1" applyAlignment="1">
      <alignment horizontal="center" vertical="center"/>
    </xf>
    <xf numFmtId="0" fontId="33" fillId="8" borderId="1" xfId="0" applyFont="1" applyFill="1" applyBorder="1" applyAlignment="1">
      <alignment horizontal="left" vertical="center" wrapText="1"/>
    </xf>
    <xf numFmtId="0" fontId="33" fillId="8" borderId="1" xfId="0" applyFont="1" applyFill="1" applyBorder="1" applyAlignment="1">
      <alignment horizontal="center" vertical="center"/>
    </xf>
    <xf numFmtId="44" fontId="32" fillId="8" borderId="1" xfId="2" applyFont="1" applyFill="1" applyBorder="1" applyAlignment="1">
      <alignment horizontal="center" vertical="center"/>
    </xf>
    <xf numFmtId="0" fontId="32" fillId="8" borderId="1" xfId="0" applyFont="1" applyFill="1" applyBorder="1" applyAlignment="1">
      <alignment horizontal="center" vertical="center" wrapText="1"/>
    </xf>
    <xf numFmtId="0" fontId="32" fillId="0" borderId="1" xfId="0" applyFont="1" applyBorder="1" applyAlignment="1">
      <alignment horizontal="center" vertical="center"/>
    </xf>
    <xf numFmtId="44" fontId="32" fillId="0" borderId="1" xfId="2" applyFont="1" applyBorder="1" applyAlignment="1">
      <alignment horizontal="center" vertical="center"/>
    </xf>
    <xf numFmtId="0" fontId="32" fillId="0" borderId="1" xfId="0" applyFont="1" applyFill="1" applyBorder="1" applyAlignment="1">
      <alignment horizontal="center" vertical="center"/>
    </xf>
    <xf numFmtId="44" fontId="32" fillId="0" borderId="1" xfId="2" applyFont="1" applyFill="1" applyBorder="1" applyAlignment="1">
      <alignment horizontal="center" vertical="center"/>
    </xf>
    <xf numFmtId="9" fontId="32" fillId="0" borderId="1" xfId="6" applyFont="1" applyBorder="1" applyAlignment="1">
      <alignment horizontal="center" vertical="center"/>
    </xf>
    <xf numFmtId="43" fontId="32" fillId="8" borderId="1" xfId="1" applyFont="1" applyFill="1" applyBorder="1" applyAlignment="1">
      <alignment horizontal="center" vertical="center"/>
    </xf>
    <xf numFmtId="0" fontId="32" fillId="8" borderId="1" xfId="0" applyFont="1" applyFill="1" applyBorder="1" applyAlignment="1">
      <alignment horizontal="justify" vertical="center" wrapText="1"/>
    </xf>
    <xf numFmtId="0" fontId="34" fillId="8" borderId="1" xfId="0" applyFont="1" applyFill="1" applyBorder="1" applyAlignment="1">
      <alignment horizontal="center" vertical="center"/>
    </xf>
    <xf numFmtId="44" fontId="38" fillId="8" borderId="1" xfId="2" applyFont="1" applyFill="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xf>
    <xf numFmtId="0" fontId="40" fillId="0" borderId="0" xfId="0" applyFont="1" applyAlignment="1"/>
    <xf numFmtId="0" fontId="41" fillId="0" borderId="0" xfId="0" applyFont="1"/>
    <xf numFmtId="0" fontId="41" fillId="0" borderId="0" xfId="0" applyFont="1" applyFill="1" applyBorder="1"/>
    <xf numFmtId="0" fontId="40" fillId="0" borderId="0" xfId="0" applyFont="1" applyBorder="1" applyAlignment="1">
      <alignment horizontal="center" vertical="center" wrapText="1"/>
    </xf>
    <xf numFmtId="0" fontId="40" fillId="0" borderId="6" xfId="0" applyFont="1" applyBorder="1" applyAlignment="1">
      <alignment horizontal="center" vertical="center"/>
    </xf>
    <xf numFmtId="0" fontId="40" fillId="0" borderId="0" xfId="0" applyFont="1" applyBorder="1" applyAlignment="1">
      <alignment horizontal="center" wrapText="1"/>
    </xf>
    <xf numFmtId="0" fontId="40" fillId="0" borderId="0" xfId="0" applyFont="1" applyBorder="1" applyAlignment="1">
      <alignment horizontal="center"/>
    </xf>
    <xf numFmtId="0" fontId="41" fillId="0" borderId="20" xfId="0" applyFont="1" applyBorder="1" applyAlignment="1">
      <alignment horizontal="left" vertical="top" wrapText="1"/>
    </xf>
    <xf numFmtId="8" fontId="40" fillId="0" borderId="21" xfId="0" applyNumberFormat="1" applyFont="1" applyBorder="1" applyAlignment="1">
      <alignment vertical="center" wrapText="1"/>
    </xf>
    <xf numFmtId="4" fontId="41" fillId="0" borderId="0" xfId="0" applyNumberFormat="1" applyFont="1" applyBorder="1" applyAlignment="1">
      <alignment horizontal="center" vertical="top" wrapText="1"/>
    </xf>
    <xf numFmtId="43" fontId="43" fillId="0" borderId="20" xfId="1" applyFont="1" applyFill="1" applyBorder="1" applyAlignment="1">
      <alignment horizontal="center" vertical="center" wrapText="1"/>
    </xf>
    <xf numFmtId="0" fontId="41" fillId="0" borderId="19" xfId="0" applyFont="1" applyBorder="1" applyAlignment="1">
      <alignment horizontal="center" vertical="center"/>
    </xf>
    <xf numFmtId="0" fontId="41" fillId="0" borderId="22" xfId="1" applyNumberFormat="1" applyFont="1" applyBorder="1" applyAlignment="1">
      <alignment horizontal="center" vertical="center"/>
    </xf>
    <xf numFmtId="4" fontId="41" fillId="0" borderId="0" xfId="0" applyNumberFormat="1" applyFont="1" applyFill="1" applyBorder="1" applyAlignment="1">
      <alignment horizontal="center" vertical="top" wrapText="1"/>
    </xf>
    <xf numFmtId="49" fontId="43" fillId="0" borderId="1" xfId="0" applyNumberFormat="1" applyFont="1" applyFill="1" applyBorder="1" applyAlignment="1">
      <alignment horizontal="center" vertical="center" wrapText="1"/>
    </xf>
    <xf numFmtId="49" fontId="43" fillId="0" borderId="5" xfId="0" applyNumberFormat="1" applyFont="1" applyFill="1" applyBorder="1" applyAlignment="1">
      <alignment horizontal="center" vertical="center" wrapText="1"/>
    </xf>
    <xf numFmtId="49" fontId="43" fillId="0" borderId="5" xfId="0" applyNumberFormat="1" applyFont="1" applyBorder="1" applyAlignment="1">
      <alignment horizontal="center" vertical="center" wrapText="1"/>
    </xf>
    <xf numFmtId="0" fontId="42" fillId="0" borderId="20" xfId="0" applyFont="1" applyFill="1" applyBorder="1" applyAlignment="1">
      <alignment horizontal="left" vertical="top" wrapText="1"/>
    </xf>
    <xf numFmtId="8" fontId="42" fillId="0" borderId="21" xfId="1" applyNumberFormat="1" applyFont="1" applyFill="1" applyBorder="1" applyAlignment="1">
      <alignment horizontal="right" vertical="top" wrapText="1"/>
    </xf>
    <xf numFmtId="4" fontId="42" fillId="0" borderId="0" xfId="0" applyNumberFormat="1" applyFont="1" applyFill="1" applyBorder="1" applyAlignment="1">
      <alignment horizontal="center" vertical="top" wrapText="1"/>
    </xf>
    <xf numFmtId="43" fontId="42" fillId="0" borderId="20" xfId="1" applyNumberFormat="1" applyFont="1" applyFill="1" applyBorder="1" applyAlignment="1">
      <alignment horizontal="right" vertical="top" wrapText="1"/>
    </xf>
    <xf numFmtId="0" fontId="42" fillId="0" borderId="19" xfId="0" applyFont="1" applyFill="1" applyBorder="1" applyAlignment="1">
      <alignment horizontal="center"/>
    </xf>
    <xf numFmtId="0" fontId="40" fillId="0" borderId="0" xfId="0" applyFont="1" applyAlignment="1">
      <alignment horizontal="center"/>
    </xf>
    <xf numFmtId="0" fontId="40" fillId="0" borderId="0" xfId="0" applyFont="1"/>
    <xf numFmtId="0" fontId="40" fillId="0" borderId="6" xfId="0" applyFont="1" applyBorder="1" applyAlignment="1">
      <alignment horizontal="center"/>
    </xf>
    <xf numFmtId="0" fontId="41" fillId="0" borderId="0" xfId="0" applyFont="1" applyBorder="1"/>
    <xf numFmtId="0" fontId="41" fillId="0" borderId="23" xfId="0" applyFont="1" applyBorder="1" applyAlignment="1">
      <alignment horizontal="left" vertical="top" wrapText="1"/>
    </xf>
    <xf numFmtId="8" fontId="41" fillId="0" borderId="24" xfId="0" applyNumberFormat="1" applyFont="1" applyBorder="1" applyAlignment="1">
      <alignment vertical="center" wrapText="1"/>
    </xf>
    <xf numFmtId="43" fontId="43" fillId="0" borderId="20" xfId="1" applyFont="1" applyFill="1" applyBorder="1" applyAlignment="1">
      <alignment horizontal="center" vertical="top" wrapText="1"/>
    </xf>
    <xf numFmtId="0" fontId="41" fillId="0" borderId="19" xfId="0" applyFont="1" applyBorder="1" applyAlignment="1">
      <alignment horizontal="center"/>
    </xf>
    <xf numFmtId="43" fontId="43" fillId="0" borderId="32" xfId="1" applyFont="1" applyFill="1" applyBorder="1" applyAlignment="1">
      <alignment horizontal="center" vertical="center" wrapText="1"/>
    </xf>
    <xf numFmtId="0" fontId="41" fillId="0" borderId="6" xfId="0" applyFont="1" applyFill="1" applyBorder="1" applyAlignment="1">
      <alignment horizontal="center" vertical="center"/>
    </xf>
    <xf numFmtId="0" fontId="41" fillId="0" borderId="0" xfId="0" applyFont="1" applyFill="1"/>
    <xf numFmtId="43" fontId="43" fillId="0" borderId="36" xfId="1" applyFont="1" applyFill="1" applyBorder="1" applyAlignment="1">
      <alignment horizontal="center" vertical="center" wrapText="1"/>
    </xf>
    <xf numFmtId="0" fontId="43" fillId="0" borderId="1" xfId="0" applyFont="1" applyFill="1" applyBorder="1" applyAlignment="1">
      <alignment horizontal="center" vertical="center"/>
    </xf>
    <xf numFmtId="0" fontId="44" fillId="0" borderId="0" xfId="0" applyFont="1" applyFill="1"/>
    <xf numFmtId="43" fontId="43" fillId="0" borderId="39" xfId="1" applyFont="1" applyFill="1" applyBorder="1" applyAlignment="1">
      <alignment horizontal="center" vertical="center" wrapText="1"/>
    </xf>
    <xf numFmtId="0" fontId="43" fillId="0" borderId="5" xfId="0" applyFont="1" applyFill="1" applyBorder="1" applyAlignment="1">
      <alignment horizontal="center" vertical="center"/>
    </xf>
    <xf numFmtId="43" fontId="43" fillId="0" borderId="42" xfId="1" applyFont="1" applyFill="1" applyBorder="1" applyAlignment="1">
      <alignment horizontal="center" vertical="center" wrapText="1"/>
    </xf>
    <xf numFmtId="0" fontId="43" fillId="0" borderId="43" xfId="0" applyFont="1" applyBorder="1" applyAlignment="1">
      <alignment horizontal="center" vertical="center"/>
    </xf>
    <xf numFmtId="0" fontId="43" fillId="0" borderId="1" xfId="0" applyFont="1" applyBorder="1" applyAlignment="1">
      <alignment horizontal="center" vertical="center"/>
    </xf>
    <xf numFmtId="8" fontId="41" fillId="0" borderId="21" xfId="0" applyNumberFormat="1" applyFont="1" applyBorder="1" applyAlignment="1">
      <alignment vertical="center" wrapText="1"/>
    </xf>
    <xf numFmtId="4" fontId="43" fillId="0" borderId="36" xfId="0" applyNumberFormat="1" applyFont="1" applyFill="1" applyBorder="1" applyAlignment="1">
      <alignment horizontal="right" vertical="center" wrapText="1"/>
    </xf>
    <xf numFmtId="4" fontId="43" fillId="0" borderId="39" xfId="0" applyNumberFormat="1" applyFont="1" applyFill="1" applyBorder="1" applyAlignment="1">
      <alignment horizontal="right" vertical="center" wrapText="1"/>
    </xf>
    <xf numFmtId="0" fontId="40" fillId="0" borderId="0" xfId="0" applyFont="1" applyFill="1"/>
    <xf numFmtId="0" fontId="43" fillId="0" borderId="0" xfId="0" applyFont="1" applyFill="1" applyBorder="1" applyAlignment="1">
      <alignment vertical="top" wrapText="1"/>
    </xf>
    <xf numFmtId="43" fontId="43" fillId="0" borderId="0" xfId="1" applyFont="1" applyFill="1" applyBorder="1" applyAlignment="1">
      <alignment horizontal="center" vertical="top" wrapText="1"/>
    </xf>
    <xf numFmtId="4" fontId="43" fillId="0" borderId="0" xfId="0" applyNumberFormat="1" applyFont="1" applyFill="1" applyBorder="1" applyAlignment="1">
      <alignment horizontal="center" vertical="top" wrapText="1"/>
    </xf>
    <xf numFmtId="0" fontId="43" fillId="0" borderId="0" xfId="0" applyFont="1" applyFill="1" applyBorder="1" applyAlignment="1">
      <alignment horizontal="center"/>
    </xf>
    <xf numFmtId="0" fontId="43" fillId="0" borderId="0" xfId="1" applyNumberFormat="1" applyFont="1" applyFill="1" applyBorder="1" applyAlignment="1">
      <alignment horizontal="center"/>
    </xf>
    <xf numFmtId="0" fontId="40" fillId="0" borderId="0" xfId="0" applyFont="1" applyBorder="1"/>
    <xf numFmtId="43" fontId="41" fillId="0" borderId="0" xfId="1" applyFont="1" applyFill="1" applyBorder="1" applyAlignment="1">
      <alignment horizontal="center" vertical="top" wrapText="1"/>
    </xf>
    <xf numFmtId="0" fontId="41" fillId="0" borderId="0" xfId="0" applyFont="1" applyFill="1" applyBorder="1" applyAlignment="1">
      <alignment horizontal="center"/>
    </xf>
    <xf numFmtId="0" fontId="41" fillId="0" borderId="0" xfId="1" applyNumberFormat="1" applyFont="1" applyFill="1" applyBorder="1" applyAlignment="1">
      <alignment horizontal="center"/>
    </xf>
    <xf numFmtId="0" fontId="41" fillId="0" borderId="0" xfId="0" applyFont="1" applyFill="1" applyBorder="1" applyAlignment="1">
      <alignment vertical="top" wrapText="1"/>
    </xf>
    <xf numFmtId="0" fontId="41" fillId="0" borderId="20" xfId="0" applyFont="1" applyBorder="1" applyAlignment="1">
      <alignment horizontal="left" wrapText="1"/>
    </xf>
    <xf numFmtId="0" fontId="41" fillId="0" borderId="19" xfId="0" applyFont="1" applyFill="1" applyBorder="1" applyAlignment="1">
      <alignment horizontal="center"/>
    </xf>
    <xf numFmtId="0" fontId="41" fillId="0" borderId="21" xfId="1" applyNumberFormat="1" applyFont="1" applyFill="1" applyBorder="1" applyAlignment="1">
      <alignment horizontal="center"/>
    </xf>
    <xf numFmtId="0" fontId="42" fillId="0" borderId="27" xfId="0" applyFont="1" applyFill="1" applyBorder="1" applyAlignment="1">
      <alignment horizontal="left" vertical="top" wrapText="1"/>
    </xf>
    <xf numFmtId="8" fontId="42" fillId="0" borderId="28" xfId="1" applyNumberFormat="1" applyFont="1" applyFill="1" applyBorder="1" applyAlignment="1">
      <alignment horizontal="center" vertical="top" wrapText="1"/>
    </xf>
    <xf numFmtId="8" fontId="42" fillId="0" borderId="27" xfId="1" applyNumberFormat="1" applyFont="1" applyFill="1" applyBorder="1" applyAlignment="1">
      <alignment horizontal="center" vertical="top" wrapText="1"/>
    </xf>
    <xf numFmtId="8" fontId="42" fillId="0" borderId="29" xfId="1" applyNumberFormat="1" applyFont="1" applyFill="1" applyBorder="1" applyAlignment="1">
      <alignment horizontal="center" vertical="top" wrapText="1"/>
    </xf>
    <xf numFmtId="8" fontId="42" fillId="0" borderId="0" xfId="1" applyNumberFormat="1" applyFont="1" applyFill="1" applyBorder="1" applyAlignment="1">
      <alignment horizontal="center" vertical="top" wrapText="1"/>
    </xf>
    <xf numFmtId="0" fontId="42" fillId="0" borderId="44" xfId="0" applyFont="1" applyFill="1" applyBorder="1" applyAlignment="1">
      <alignment horizontal="left" vertical="top" wrapText="1"/>
    </xf>
    <xf numFmtId="0" fontId="41" fillId="0" borderId="44" xfId="0" applyFont="1" applyBorder="1"/>
    <xf numFmtId="8" fontId="41" fillId="0" borderId="0" xfId="0" applyNumberFormat="1" applyFont="1"/>
    <xf numFmtId="43" fontId="40" fillId="0" borderId="32" xfId="1" applyFont="1" applyBorder="1" applyAlignment="1">
      <alignment horizontal="center" vertical="center"/>
    </xf>
    <xf numFmtId="43" fontId="40" fillId="0" borderId="46" xfId="1" applyFont="1" applyBorder="1" applyAlignment="1">
      <alignment horizontal="center" vertical="center"/>
    </xf>
    <xf numFmtId="43" fontId="40" fillId="0" borderId="47" xfId="1" applyFont="1" applyBorder="1" applyAlignment="1">
      <alignment horizontal="center"/>
    </xf>
    <xf numFmtId="43" fontId="40" fillId="0" borderId="33" xfId="1" applyFont="1" applyBorder="1" applyAlignment="1">
      <alignment horizontal="center"/>
    </xf>
    <xf numFmtId="0" fontId="42" fillId="0" borderId="21" xfId="1" applyNumberFormat="1" applyFont="1" applyFill="1" applyBorder="1" applyAlignment="1">
      <alignment horizontal="center"/>
    </xf>
    <xf numFmtId="43" fontId="40" fillId="0" borderId="48" xfId="1" applyFont="1" applyBorder="1" applyAlignment="1">
      <alignment horizontal="center" vertical="center"/>
    </xf>
    <xf numFmtId="43" fontId="43" fillId="0" borderId="21" xfId="1" applyNumberFormat="1" applyFont="1" applyBorder="1" applyAlignment="1">
      <alignment horizontal="center" vertical="center" wrapText="1"/>
    </xf>
    <xf numFmtId="43" fontId="43" fillId="0" borderId="46" xfId="1" applyNumberFormat="1" applyFont="1" applyFill="1" applyBorder="1" applyAlignment="1">
      <alignment horizontal="center" vertical="center"/>
    </xf>
    <xf numFmtId="43" fontId="43" fillId="0" borderId="50" xfId="1" applyNumberFormat="1" applyFont="1" applyFill="1" applyBorder="1" applyAlignment="1">
      <alignment horizontal="center" vertical="center"/>
    </xf>
    <xf numFmtId="43" fontId="42" fillId="0" borderId="20" xfId="1" applyNumberFormat="1" applyFont="1" applyFill="1" applyBorder="1" applyAlignment="1">
      <alignment horizontal="center"/>
    </xf>
    <xf numFmtId="43" fontId="42" fillId="0" borderId="21" xfId="1" applyNumberFormat="1" applyFont="1" applyFill="1" applyBorder="1" applyAlignment="1">
      <alignment horizontal="center"/>
    </xf>
    <xf numFmtId="0" fontId="42" fillId="9" borderId="45" xfId="0" applyFont="1" applyFill="1" applyBorder="1" applyAlignment="1">
      <alignment horizontal="center" vertical="center" wrapText="1"/>
    </xf>
    <xf numFmtId="43" fontId="40" fillId="0" borderId="51" xfId="1" applyFont="1" applyBorder="1" applyAlignment="1">
      <alignment horizontal="center" vertical="center"/>
    </xf>
    <xf numFmtId="43" fontId="40" fillId="0" borderId="52" xfId="1" applyFont="1" applyBorder="1" applyAlignment="1">
      <alignment horizontal="center"/>
    </xf>
    <xf numFmtId="43" fontId="43" fillId="0" borderId="45" xfId="1" applyNumberFormat="1" applyFont="1" applyBorder="1" applyAlignment="1">
      <alignment horizontal="center" vertical="center" wrapText="1"/>
    </xf>
    <xf numFmtId="0" fontId="42" fillId="0" borderId="45" xfId="1" applyNumberFormat="1" applyFont="1" applyFill="1" applyBorder="1" applyAlignment="1">
      <alignment horizontal="center"/>
    </xf>
    <xf numFmtId="0" fontId="40" fillId="0" borderId="52" xfId="0" applyFont="1" applyBorder="1" applyAlignment="1">
      <alignment horizontal="center"/>
    </xf>
    <xf numFmtId="43" fontId="41" fillId="0" borderId="45" xfId="0" applyNumberFormat="1" applyFont="1" applyBorder="1" applyAlignment="1">
      <alignment vertical="center"/>
    </xf>
    <xf numFmtId="43" fontId="40" fillId="0" borderId="45" xfId="0" applyNumberFormat="1" applyFont="1" applyBorder="1"/>
    <xf numFmtId="0" fontId="40" fillId="0" borderId="48" xfId="0" applyFont="1" applyBorder="1" applyAlignment="1">
      <alignment horizontal="center" vertical="center"/>
    </xf>
    <xf numFmtId="43" fontId="40" fillId="0" borderId="46" xfId="1" applyFont="1" applyBorder="1" applyAlignment="1">
      <alignment horizontal="center" vertical="center" wrapText="1"/>
    </xf>
    <xf numFmtId="0" fontId="40" fillId="0" borderId="49" xfId="0" applyFont="1" applyBorder="1"/>
    <xf numFmtId="43" fontId="40" fillId="0" borderId="33" xfId="1" applyFont="1" applyBorder="1" applyAlignment="1">
      <alignment horizontal="center" wrapText="1"/>
    </xf>
    <xf numFmtId="0" fontId="42" fillId="0" borderId="22" xfId="1" applyNumberFormat="1" applyFont="1" applyFill="1" applyBorder="1" applyAlignment="1">
      <alignment horizontal="center"/>
    </xf>
    <xf numFmtId="43" fontId="40" fillId="0" borderId="4" xfId="1" applyFont="1" applyBorder="1" applyAlignment="1">
      <alignment horizontal="center"/>
    </xf>
    <xf numFmtId="43" fontId="40" fillId="0" borderId="32" xfId="1" applyFont="1" applyBorder="1" applyAlignment="1">
      <alignment horizontal="center"/>
    </xf>
    <xf numFmtId="43" fontId="40" fillId="0" borderId="46" xfId="1" applyFont="1" applyBorder="1" applyAlignment="1">
      <alignment horizontal="center"/>
    </xf>
    <xf numFmtId="0" fontId="41" fillId="0" borderId="21" xfId="1" applyNumberFormat="1" applyFont="1" applyBorder="1" applyAlignment="1">
      <alignment horizontal="center"/>
    </xf>
    <xf numFmtId="0" fontId="43" fillId="0" borderId="46" xfId="1" applyNumberFormat="1" applyFont="1" applyBorder="1" applyAlignment="1">
      <alignment horizontal="center" vertical="center"/>
    </xf>
    <xf numFmtId="0" fontId="43" fillId="0" borderId="50" xfId="1" applyNumberFormat="1" applyFont="1" applyFill="1" applyBorder="1" applyAlignment="1">
      <alignment horizontal="center" vertical="center"/>
    </xf>
    <xf numFmtId="0" fontId="43" fillId="0" borderId="58" xfId="1" applyNumberFormat="1" applyFont="1" applyBorder="1" applyAlignment="1">
      <alignment horizontal="center" vertical="center"/>
    </xf>
    <xf numFmtId="0" fontId="43" fillId="0" borderId="58" xfId="1" applyNumberFormat="1" applyFont="1" applyFill="1" applyBorder="1" applyAlignment="1">
      <alignment horizontal="center" vertical="center"/>
    </xf>
    <xf numFmtId="43" fontId="40" fillId="0" borderId="51" xfId="1" applyFont="1" applyBorder="1" applyAlignment="1">
      <alignment horizontal="center"/>
    </xf>
    <xf numFmtId="43" fontId="40" fillId="0" borderId="54" xfId="1" applyFont="1" applyBorder="1" applyAlignment="1">
      <alignment horizontal="center"/>
    </xf>
    <xf numFmtId="0" fontId="41" fillId="0" borderId="45" xfId="1" applyNumberFormat="1" applyFont="1" applyBorder="1" applyAlignment="1">
      <alignment horizontal="center"/>
    </xf>
    <xf numFmtId="43" fontId="43" fillId="0" borderId="53" xfId="1" applyNumberFormat="1" applyFont="1" applyBorder="1" applyAlignment="1">
      <alignment horizontal="center" vertical="center"/>
    </xf>
    <xf numFmtId="43" fontId="43" fillId="0" borderId="60" xfId="1" applyNumberFormat="1" applyFont="1" applyFill="1" applyBorder="1" applyAlignment="1">
      <alignment horizontal="center" vertical="center"/>
    </xf>
    <xf numFmtId="43" fontId="43" fillId="0" borderId="60" xfId="1" applyNumberFormat="1" applyFont="1" applyBorder="1" applyAlignment="1">
      <alignment horizontal="center" vertical="center"/>
    </xf>
    <xf numFmtId="43" fontId="43" fillId="0" borderId="51" xfId="1" applyNumberFormat="1" applyFont="1" applyBorder="1" applyAlignment="1">
      <alignment horizontal="center" vertical="center"/>
    </xf>
    <xf numFmtId="43" fontId="43" fillId="0" borderId="52" xfId="1" applyNumberFormat="1" applyFont="1" applyFill="1" applyBorder="1" applyAlignment="1">
      <alignment horizontal="center" vertical="center"/>
    </xf>
    <xf numFmtId="43" fontId="42" fillId="0" borderId="45" xfId="1" applyNumberFormat="1" applyFont="1" applyFill="1" applyBorder="1" applyAlignment="1">
      <alignment horizontal="center"/>
    </xf>
    <xf numFmtId="0" fontId="42" fillId="9" borderId="18" xfId="0" applyFont="1" applyFill="1" applyBorder="1" applyAlignment="1">
      <alignment horizontal="center" vertical="center" wrapText="1"/>
    </xf>
    <xf numFmtId="43" fontId="40" fillId="0" borderId="8" xfId="1" applyFont="1" applyBorder="1" applyAlignment="1">
      <alignment horizontal="center"/>
    </xf>
    <xf numFmtId="8" fontId="41" fillId="0" borderId="18" xfId="1" applyNumberFormat="1" applyFont="1" applyBorder="1" applyAlignment="1">
      <alignment horizontal="center"/>
    </xf>
    <xf numFmtId="43" fontId="43" fillId="0" borderId="0" xfId="1" applyNumberFormat="1" applyFont="1" applyFill="1" applyBorder="1" applyAlignment="1">
      <alignment vertical="center"/>
    </xf>
    <xf numFmtId="43" fontId="43" fillId="0" borderId="8" xfId="1" applyNumberFormat="1" applyFont="1" applyFill="1" applyBorder="1" applyAlignment="1">
      <alignment vertical="center"/>
    </xf>
    <xf numFmtId="43" fontId="43" fillId="0" borderId="14" xfId="1" applyNumberFormat="1" applyFont="1" applyFill="1" applyBorder="1" applyAlignment="1">
      <alignment vertical="center"/>
    </xf>
    <xf numFmtId="43" fontId="43" fillId="0" borderId="62" xfId="1" applyNumberFormat="1" applyFont="1" applyFill="1" applyBorder="1" applyAlignment="1">
      <alignment vertical="center"/>
    </xf>
    <xf numFmtId="0" fontId="42" fillId="0" borderId="18" xfId="1" applyNumberFormat="1" applyFont="1" applyFill="1" applyBorder="1" applyAlignment="1">
      <alignment horizontal="center"/>
    </xf>
    <xf numFmtId="0" fontId="40" fillId="0" borderId="51" xfId="0" applyFont="1" applyBorder="1" applyAlignment="1">
      <alignment horizontal="center"/>
    </xf>
    <xf numFmtId="8" fontId="41" fillId="0" borderId="45" xfId="0" applyNumberFormat="1" applyFont="1" applyBorder="1"/>
    <xf numFmtId="8" fontId="41" fillId="0" borderId="54" xfId="0" applyNumberFormat="1" applyFont="1" applyFill="1" applyBorder="1" applyAlignment="1">
      <alignment vertical="center"/>
    </xf>
    <xf numFmtId="8" fontId="40" fillId="0" borderId="45" xfId="0" applyNumberFormat="1" applyFont="1" applyBorder="1"/>
    <xf numFmtId="0" fontId="40" fillId="0" borderId="48" xfId="0" applyFont="1" applyBorder="1" applyAlignment="1">
      <alignment horizontal="center"/>
    </xf>
    <xf numFmtId="43" fontId="40" fillId="0" borderId="46" xfId="1" applyFont="1" applyBorder="1" applyAlignment="1">
      <alignment horizontal="center" wrapText="1"/>
    </xf>
    <xf numFmtId="0" fontId="1" fillId="0" borderId="0" xfId="7"/>
    <xf numFmtId="0" fontId="1" fillId="10" borderId="0" xfId="7" applyFill="1"/>
    <xf numFmtId="0" fontId="0" fillId="10" borderId="0" xfId="0" applyFill="1"/>
    <xf numFmtId="0" fontId="1" fillId="10" borderId="0" xfId="7" applyFill="1" applyAlignment="1"/>
    <xf numFmtId="43" fontId="43" fillId="0" borderId="23" xfId="1" applyNumberFormat="1" applyFont="1" applyBorder="1" applyAlignment="1">
      <alignment horizontal="center" vertical="center" wrapText="1"/>
    </xf>
    <xf numFmtId="43" fontId="43" fillId="0" borderId="24" xfId="1" applyNumberFormat="1" applyFont="1" applyBorder="1" applyAlignment="1">
      <alignment horizontal="center" vertical="center" wrapText="1"/>
    </xf>
    <xf numFmtId="43" fontId="43" fillId="0" borderId="17" xfId="1" applyNumberFormat="1" applyFont="1" applyBorder="1" applyAlignment="1">
      <alignment horizontal="center" vertical="center" wrapText="1"/>
    </xf>
    <xf numFmtId="0" fontId="42" fillId="0" borderId="17" xfId="1" applyNumberFormat="1" applyFont="1" applyFill="1" applyBorder="1" applyAlignment="1">
      <alignment horizontal="center"/>
    </xf>
    <xf numFmtId="49" fontId="43" fillId="0" borderId="36" xfId="1" applyNumberFormat="1" applyFont="1" applyFill="1" applyBorder="1" applyAlignment="1">
      <alignment horizontal="center" vertical="center"/>
    </xf>
    <xf numFmtId="43" fontId="43" fillId="0" borderId="32" xfId="1" applyNumberFormat="1" applyFont="1" applyBorder="1" applyAlignment="1">
      <alignment horizontal="center" vertical="center" wrapText="1"/>
    </xf>
    <xf numFmtId="49" fontId="43" fillId="0" borderId="39" xfId="1" applyNumberFormat="1" applyFont="1" applyFill="1" applyBorder="1" applyAlignment="1">
      <alignment horizontal="center" vertical="center"/>
    </xf>
    <xf numFmtId="43" fontId="43" fillId="0" borderId="58" xfId="1" applyNumberFormat="1" applyFont="1" applyFill="1" applyBorder="1" applyAlignment="1">
      <alignment horizontal="center" vertical="center"/>
    </xf>
    <xf numFmtId="43" fontId="43" fillId="0" borderId="42" xfId="1" applyNumberFormat="1" applyFont="1" applyBorder="1" applyAlignment="1">
      <alignment horizontal="center" vertical="center" wrapText="1"/>
    </xf>
    <xf numFmtId="43" fontId="43" fillId="0" borderId="59" xfId="1" applyNumberFormat="1" applyFont="1" applyFill="1" applyBorder="1" applyAlignment="1">
      <alignment horizontal="center" vertical="center"/>
    </xf>
    <xf numFmtId="49" fontId="43" fillId="0" borderId="68" xfId="1" applyNumberFormat="1" applyFont="1" applyFill="1" applyBorder="1" applyAlignment="1">
      <alignment horizontal="center" vertical="center"/>
    </xf>
    <xf numFmtId="43" fontId="43" fillId="0" borderId="67" xfId="1" applyNumberFormat="1" applyFont="1" applyFill="1" applyBorder="1" applyAlignment="1">
      <alignment horizontal="center" vertical="center"/>
    </xf>
    <xf numFmtId="0" fontId="43" fillId="0" borderId="20" xfId="1" applyNumberFormat="1" applyFont="1" applyBorder="1" applyAlignment="1">
      <alignment horizontal="center" vertical="center" wrapText="1"/>
    </xf>
    <xf numFmtId="0" fontId="43" fillId="0" borderId="50" xfId="1" applyNumberFormat="1" applyFont="1" applyFill="1" applyBorder="1" applyAlignment="1">
      <alignment horizontal="center" vertical="center" wrapText="1"/>
    </xf>
    <xf numFmtId="0" fontId="48" fillId="0" borderId="1" xfId="3" applyFont="1" applyFill="1" applyBorder="1" applyAlignment="1">
      <alignment horizontal="center" vertical="center"/>
    </xf>
    <xf numFmtId="14" fontId="48" fillId="0" borderId="1" xfId="0" applyNumberFormat="1" applyFont="1" applyFill="1" applyBorder="1" applyAlignment="1">
      <alignment horizontal="center" vertical="center" wrapText="1"/>
    </xf>
    <xf numFmtId="0" fontId="49" fillId="0" borderId="1" xfId="0" applyFont="1" applyFill="1" applyBorder="1" applyAlignment="1">
      <alignment horizontal="center" vertical="center" wrapText="1"/>
    </xf>
    <xf numFmtId="44" fontId="47" fillId="0" borderId="1" xfId="2" applyNumberFormat="1" applyFont="1" applyFill="1" applyBorder="1" applyAlignment="1">
      <alignment horizontal="center" vertical="center"/>
    </xf>
    <xf numFmtId="44" fontId="49" fillId="0" borderId="1" xfId="2" applyFont="1" applyFill="1" applyBorder="1" applyAlignment="1">
      <alignment horizontal="center" vertical="center"/>
    </xf>
    <xf numFmtId="14" fontId="49" fillId="0" borderId="1" xfId="0"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0" fontId="48" fillId="0" borderId="1" xfId="0" applyFont="1" applyFill="1" applyBorder="1" applyAlignment="1">
      <alignment horizontal="center" vertical="center" wrapText="1"/>
    </xf>
    <xf numFmtId="0" fontId="47" fillId="0" borderId="1" xfId="0" applyFont="1" applyFill="1" applyBorder="1" applyAlignment="1">
      <alignment horizontal="center" vertical="center"/>
    </xf>
    <xf numFmtId="4" fontId="49" fillId="0" borderId="1" xfId="0" applyNumberFormat="1" applyFont="1" applyFill="1" applyBorder="1" applyAlignment="1">
      <alignment horizontal="center" vertical="center"/>
    </xf>
    <xf numFmtId="44" fontId="48" fillId="0" borderId="1" xfId="2" applyNumberFormat="1" applyFont="1" applyFill="1" applyBorder="1" applyAlignment="1">
      <alignment horizontal="center" vertical="center"/>
    </xf>
    <xf numFmtId="44" fontId="51" fillId="0" borderId="1" xfId="2" applyNumberFormat="1" applyFont="1" applyFill="1" applyBorder="1" applyAlignment="1">
      <alignment horizontal="center" vertical="center"/>
    </xf>
    <xf numFmtId="0" fontId="47" fillId="0" borderId="1" xfId="0" applyFont="1" applyFill="1" applyBorder="1" applyAlignment="1">
      <alignment horizontal="center" vertical="center" wrapText="1"/>
    </xf>
    <xf numFmtId="44" fontId="47" fillId="0" borderId="1" xfId="2"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52" fillId="0" borderId="1" xfId="2" applyNumberFormat="1" applyFont="1" applyFill="1" applyBorder="1" applyAlignment="1">
      <alignment horizontal="center" vertical="center" wrapText="1"/>
    </xf>
    <xf numFmtId="0" fontId="53" fillId="0" borderId="1" xfId="0" applyFont="1" applyFill="1" applyBorder="1" applyAlignment="1">
      <alignment horizontal="center" vertical="center" wrapText="1"/>
    </xf>
    <xf numFmtId="44" fontId="50" fillId="0" borderId="1" xfId="2" applyNumberFormat="1" applyFont="1" applyFill="1" applyBorder="1" applyAlignment="1">
      <alignment horizontal="center" vertical="center"/>
    </xf>
    <xf numFmtId="44" fontId="50" fillId="0" borderId="1" xfId="2" applyNumberFormat="1" applyFont="1" applyFill="1" applyBorder="1" applyAlignment="1">
      <alignment horizontal="center" vertical="center" wrapText="1"/>
    </xf>
    <xf numFmtId="14" fontId="54" fillId="0" borderId="1" xfId="0" applyNumberFormat="1" applyFont="1" applyFill="1" applyBorder="1" applyAlignment="1">
      <alignment horizontal="center" vertical="center" wrapText="1"/>
    </xf>
    <xf numFmtId="0" fontId="50" fillId="0" borderId="1" xfId="0" applyFont="1" applyFill="1" applyBorder="1" applyAlignment="1">
      <alignment horizontal="left" vertical="center"/>
    </xf>
    <xf numFmtId="43" fontId="43" fillId="0" borderId="66" xfId="1" applyNumberFormat="1" applyFont="1" applyFill="1" applyBorder="1" applyAlignment="1">
      <alignment horizontal="center" vertical="center" wrapText="1"/>
    </xf>
    <xf numFmtId="43" fontId="43" fillId="0" borderId="27" xfId="1" applyFont="1" applyFill="1" applyBorder="1" applyAlignment="1">
      <alignment horizontal="center" vertical="center" wrapText="1"/>
    </xf>
    <xf numFmtId="0" fontId="41" fillId="0" borderId="29" xfId="0" applyFont="1" applyFill="1" applyBorder="1" applyAlignment="1">
      <alignment horizontal="center" vertical="center"/>
    </xf>
    <xf numFmtId="0" fontId="41" fillId="0" borderId="28" xfId="1" applyNumberFormat="1" applyFont="1" applyFill="1" applyBorder="1" applyAlignment="1">
      <alignment horizontal="center" vertical="center"/>
    </xf>
    <xf numFmtId="0" fontId="43" fillId="0" borderId="70" xfId="1" applyNumberFormat="1" applyFont="1" applyBorder="1" applyAlignment="1">
      <alignment horizontal="center" vertical="center"/>
    </xf>
    <xf numFmtId="43" fontId="43" fillId="0" borderId="72" xfId="1" applyNumberFormat="1" applyFont="1" applyFill="1" applyBorder="1" applyAlignment="1">
      <alignment vertical="center"/>
    </xf>
    <xf numFmtId="43" fontId="43" fillId="0" borderId="73" xfId="1" applyNumberFormat="1" applyFont="1" applyFill="1" applyBorder="1" applyAlignment="1">
      <alignment vertical="center"/>
    </xf>
    <xf numFmtId="43" fontId="43" fillId="0" borderId="74" xfId="1" applyNumberFormat="1" applyFont="1" applyFill="1" applyBorder="1" applyAlignment="1">
      <alignment vertical="center"/>
    </xf>
    <xf numFmtId="43" fontId="43" fillId="0" borderId="75" xfId="1" applyNumberFormat="1" applyFont="1" applyBorder="1" applyAlignment="1">
      <alignment horizontal="center" vertical="center"/>
    </xf>
    <xf numFmtId="0" fontId="43" fillId="0" borderId="71" xfId="1" applyNumberFormat="1" applyFont="1" applyFill="1" applyBorder="1" applyAlignment="1">
      <alignment horizontal="center" vertical="center"/>
    </xf>
    <xf numFmtId="43" fontId="55" fillId="0" borderId="39" xfId="1" applyFont="1" applyFill="1" applyBorder="1" applyAlignment="1">
      <alignment horizontal="center" vertical="center" wrapText="1"/>
    </xf>
    <xf numFmtId="0" fontId="55" fillId="0" borderId="5" xfId="0" applyFont="1" applyFill="1" applyBorder="1" applyAlignment="1">
      <alignment horizontal="center" vertical="center"/>
    </xf>
    <xf numFmtId="0" fontId="55" fillId="0" borderId="58" xfId="1" applyNumberFormat="1" applyFont="1" applyBorder="1" applyAlignment="1">
      <alignment horizontal="center" vertical="center"/>
    </xf>
    <xf numFmtId="43" fontId="55" fillId="0" borderId="54" xfId="1" applyNumberFormat="1" applyFont="1" applyBorder="1" applyAlignment="1">
      <alignment horizontal="center" vertical="center"/>
    </xf>
    <xf numFmtId="4" fontId="55" fillId="0" borderId="39" xfId="0" applyNumberFormat="1" applyFont="1" applyBorder="1" applyAlignment="1">
      <alignment horizontal="right" vertical="center" wrapText="1"/>
    </xf>
    <xf numFmtId="49" fontId="55" fillId="0" borderId="5" xfId="0" applyNumberFormat="1" applyFont="1" applyBorder="1" applyAlignment="1">
      <alignment horizontal="center" vertical="center" wrapText="1"/>
    </xf>
    <xf numFmtId="0" fontId="55" fillId="0" borderId="58" xfId="1" applyNumberFormat="1" applyFont="1" applyFill="1" applyBorder="1" applyAlignment="1">
      <alignment horizontal="center" vertical="center"/>
    </xf>
    <xf numFmtId="43" fontId="55" fillId="0" borderId="52" xfId="1" applyNumberFormat="1" applyFont="1" applyFill="1" applyBorder="1" applyAlignment="1">
      <alignment horizontal="center" vertical="center"/>
    </xf>
    <xf numFmtId="43" fontId="55" fillId="0" borderId="0" xfId="1" applyNumberFormat="1" applyFont="1" applyFill="1" applyBorder="1" applyAlignment="1">
      <alignment vertical="center"/>
    </xf>
    <xf numFmtId="43" fontId="42" fillId="0" borderId="27" xfId="1" applyNumberFormat="1" applyFont="1" applyFill="1" applyBorder="1" applyAlignment="1">
      <alignment horizontal="right" vertical="top" wrapText="1"/>
    </xf>
    <xf numFmtId="0" fontId="42" fillId="0" borderId="29" xfId="0" applyFont="1" applyFill="1" applyBorder="1" applyAlignment="1">
      <alignment horizontal="center"/>
    </xf>
    <xf numFmtId="0" fontId="42" fillId="0" borderId="28" xfId="1" applyNumberFormat="1" applyFont="1" applyFill="1" applyBorder="1" applyAlignment="1">
      <alignment horizontal="center"/>
    </xf>
    <xf numFmtId="43" fontId="42" fillId="0" borderId="27" xfId="1" applyNumberFormat="1" applyFont="1" applyFill="1" applyBorder="1" applyAlignment="1">
      <alignment horizontal="center"/>
    </xf>
    <xf numFmtId="43" fontId="42" fillId="0" borderId="28" xfId="1" applyNumberFormat="1" applyFont="1" applyFill="1" applyBorder="1" applyAlignment="1">
      <alignment horizontal="center"/>
    </xf>
    <xf numFmtId="0" fontId="42" fillId="0" borderId="55" xfId="1" applyNumberFormat="1" applyFont="1" applyFill="1" applyBorder="1" applyAlignment="1">
      <alignment horizontal="center"/>
    </xf>
    <xf numFmtId="43" fontId="40" fillId="0" borderId="55" xfId="0" applyNumberFormat="1" applyFont="1" applyBorder="1"/>
    <xf numFmtId="4" fontId="43" fillId="0" borderId="68" xfId="0" applyNumberFormat="1" applyFont="1" applyFill="1" applyBorder="1" applyAlignment="1">
      <alignment vertical="center" wrapText="1"/>
    </xf>
    <xf numFmtId="49" fontId="43" fillId="0" borderId="69" xfId="0" applyNumberFormat="1" applyFont="1" applyFill="1" applyBorder="1" applyAlignment="1">
      <alignment horizontal="center" vertical="center" wrapText="1"/>
    </xf>
    <xf numFmtId="49" fontId="43" fillId="0" borderId="76" xfId="1" applyNumberFormat="1" applyFont="1" applyFill="1" applyBorder="1" applyAlignment="1">
      <alignment horizontal="center" vertical="center"/>
    </xf>
    <xf numFmtId="43" fontId="43" fillId="0" borderId="59" xfId="1" applyNumberFormat="1" applyFont="1" applyBorder="1" applyAlignment="1">
      <alignment horizontal="center" vertical="center" wrapText="1"/>
    </xf>
    <xf numFmtId="43" fontId="43" fillId="0" borderId="75" xfId="1" applyNumberFormat="1" applyFont="1" applyBorder="1" applyAlignment="1">
      <alignment horizontal="center" vertical="center" wrapText="1"/>
    </xf>
    <xf numFmtId="43" fontId="43" fillId="0" borderId="23" xfId="1" applyFont="1" applyFill="1" applyBorder="1" applyAlignment="1">
      <alignment horizontal="center" vertical="center" wrapText="1"/>
    </xf>
    <xf numFmtId="0" fontId="41" fillId="0" borderId="77" xfId="0" applyFont="1" applyBorder="1" applyAlignment="1">
      <alignment horizontal="center" vertical="center"/>
    </xf>
    <xf numFmtId="0" fontId="41" fillId="0" borderId="24" xfId="1" applyNumberFormat="1" applyFont="1" applyBorder="1" applyAlignment="1">
      <alignment horizontal="center" vertical="center"/>
    </xf>
    <xf numFmtId="4" fontId="43" fillId="0" borderId="42" xfId="0" applyNumberFormat="1" applyFont="1" applyFill="1" applyBorder="1" applyAlignment="1">
      <alignment vertical="center" wrapText="1"/>
    </xf>
    <xf numFmtId="49" fontId="43" fillId="0" borderId="43" xfId="0" applyNumberFormat="1" applyFont="1" applyFill="1" applyBorder="1" applyAlignment="1">
      <alignment horizontal="center" vertical="center" wrapText="1"/>
    </xf>
    <xf numFmtId="0" fontId="43" fillId="0" borderId="67" xfId="1" applyNumberFormat="1" applyFont="1" applyFill="1" applyBorder="1" applyAlignment="1">
      <alignment vertical="center"/>
    </xf>
    <xf numFmtId="43" fontId="43" fillId="0" borderId="60" xfId="1" applyNumberFormat="1" applyFont="1" applyFill="1" applyBorder="1" applyAlignment="1">
      <alignment vertical="center" wrapText="1"/>
    </xf>
    <xf numFmtId="43" fontId="43" fillId="0" borderId="61" xfId="1" applyNumberFormat="1" applyFont="1" applyFill="1" applyBorder="1" applyAlignment="1">
      <alignment vertical="center" wrapText="1"/>
    </xf>
    <xf numFmtId="0" fontId="43" fillId="0" borderId="3" xfId="1" applyNumberFormat="1" applyFont="1" applyBorder="1" applyAlignment="1">
      <alignment horizontal="center" vertical="center" wrapText="1"/>
    </xf>
    <xf numFmtId="0" fontId="43" fillId="0" borderId="59" xfId="1" applyNumberFormat="1" applyFont="1" applyFill="1" applyBorder="1" applyAlignment="1">
      <alignment horizontal="center" vertical="center"/>
    </xf>
    <xf numFmtId="43" fontId="0" fillId="0" borderId="0" xfId="0" applyNumberFormat="1"/>
    <xf numFmtId="0" fontId="40" fillId="0" borderId="44" xfId="0" applyFont="1" applyBorder="1" applyAlignment="1">
      <alignment wrapText="1"/>
    </xf>
    <xf numFmtId="49" fontId="43" fillId="0" borderId="1" xfId="0" applyNumberFormat="1" applyFont="1" applyBorder="1" applyAlignment="1">
      <alignment horizontal="center" vertical="center" wrapText="1"/>
    </xf>
    <xf numFmtId="49" fontId="43" fillId="0" borderId="69" xfId="0" applyNumberFormat="1" applyFont="1" applyBorder="1" applyAlignment="1">
      <alignment horizontal="center" vertical="center" wrapText="1"/>
    </xf>
    <xf numFmtId="8" fontId="42" fillId="0" borderId="44" xfId="1" applyNumberFormat="1" applyFont="1" applyFill="1" applyBorder="1" applyAlignment="1">
      <alignment horizontal="center" vertical="center" wrapText="1"/>
    </xf>
    <xf numFmtId="43" fontId="40" fillId="0" borderId="44" xfId="0" applyNumberFormat="1" applyFont="1" applyBorder="1" applyAlignment="1">
      <alignment vertical="center"/>
    </xf>
    <xf numFmtId="43" fontId="40" fillId="0" borderId="44" xfId="0" applyNumberFormat="1" applyFont="1" applyBorder="1" applyAlignment="1">
      <alignment horizontal="center" vertical="center"/>
    </xf>
    <xf numFmtId="0" fontId="40" fillId="0" borderId="44" xfId="0" applyFont="1" applyBorder="1" applyAlignment="1">
      <alignment vertical="center" wrapText="1"/>
    </xf>
    <xf numFmtId="0" fontId="40" fillId="0" borderId="44" xfId="0" applyFont="1" applyBorder="1" applyAlignment="1">
      <alignment horizontal="center" vertical="center" wrapText="1"/>
    </xf>
    <xf numFmtId="8" fontId="40" fillId="0" borderId="44" xfId="0" applyNumberFormat="1" applyFont="1" applyBorder="1"/>
    <xf numFmtId="8" fontId="40" fillId="0" borderId="44" xfId="0" applyNumberFormat="1" applyFont="1" applyBorder="1" applyAlignment="1">
      <alignment horizontal="center" vertical="center"/>
    </xf>
    <xf numFmtId="0" fontId="42" fillId="0" borderId="44" xfId="0" applyFont="1" applyFill="1" applyBorder="1" applyAlignment="1">
      <alignment horizontal="center" vertical="center" wrapText="1"/>
    </xf>
    <xf numFmtId="0" fontId="43" fillId="0" borderId="2" xfId="1" applyNumberFormat="1" applyFont="1" applyFill="1" applyBorder="1" applyAlignment="1">
      <alignment horizontal="center" vertical="center"/>
    </xf>
    <xf numFmtId="43" fontId="43" fillId="0" borderId="78" xfId="1" applyNumberFormat="1" applyFont="1" applyFill="1" applyBorder="1" applyAlignment="1">
      <alignment vertical="center"/>
    </xf>
    <xf numFmtId="0" fontId="55" fillId="0" borderId="1" xfId="0" applyFont="1" applyBorder="1" applyAlignment="1">
      <alignment horizontal="center" vertical="center"/>
    </xf>
    <xf numFmtId="43" fontId="55" fillId="0" borderId="36" xfId="1" applyFont="1" applyFill="1" applyBorder="1" applyAlignment="1">
      <alignment horizontal="center" vertical="center" wrapText="1"/>
    </xf>
    <xf numFmtId="0" fontId="55" fillId="0" borderId="2" xfId="1" applyNumberFormat="1" applyFont="1" applyFill="1" applyBorder="1" applyAlignment="1">
      <alignment horizontal="center" vertical="center"/>
    </xf>
    <xf numFmtId="43" fontId="55" fillId="0" borderId="60" xfId="1" applyNumberFormat="1" applyFont="1" applyFill="1" applyBorder="1" applyAlignment="1">
      <alignment horizontal="center" vertical="center"/>
    </xf>
    <xf numFmtId="0" fontId="55" fillId="0" borderId="5" xfId="0" applyFont="1" applyBorder="1" applyAlignment="1">
      <alignment horizontal="center" vertical="center"/>
    </xf>
    <xf numFmtId="0" fontId="55" fillId="0" borderId="7" xfId="1" applyNumberFormat="1" applyFont="1" applyFill="1" applyBorder="1" applyAlignment="1">
      <alignment horizontal="center" vertical="center"/>
    </xf>
    <xf numFmtId="43" fontId="41" fillId="0" borderId="55" xfId="1" applyNumberFormat="1" applyFont="1" applyFill="1" applyBorder="1" applyAlignment="1">
      <alignment horizontal="center" vertical="center"/>
    </xf>
    <xf numFmtId="0" fontId="41" fillId="0" borderId="43" xfId="0" applyFont="1" applyFill="1" applyBorder="1" applyAlignment="1">
      <alignment horizontal="center" vertical="center"/>
    </xf>
    <xf numFmtId="43" fontId="43" fillId="0" borderId="68" xfId="1" applyFont="1" applyFill="1" applyBorder="1" applyAlignment="1">
      <alignment horizontal="center" vertical="center" wrapText="1"/>
    </xf>
    <xf numFmtId="0" fontId="41" fillId="0" borderId="69" xfId="0" applyFont="1" applyFill="1" applyBorder="1" applyAlignment="1">
      <alignment horizontal="center" vertical="center"/>
    </xf>
    <xf numFmtId="0" fontId="41" fillId="0" borderId="70" xfId="1" applyNumberFormat="1" applyFont="1" applyFill="1" applyBorder="1" applyAlignment="1">
      <alignment horizontal="center" vertical="center"/>
    </xf>
    <xf numFmtId="0" fontId="41" fillId="0" borderId="71" xfId="1" applyNumberFormat="1" applyFont="1" applyFill="1" applyBorder="1" applyAlignment="1">
      <alignment horizontal="center" vertical="center"/>
    </xf>
    <xf numFmtId="43" fontId="41" fillId="0" borderId="75" xfId="1" applyNumberFormat="1" applyFont="1" applyFill="1" applyBorder="1" applyAlignment="1">
      <alignment horizontal="center" vertical="center"/>
    </xf>
    <xf numFmtId="43" fontId="41" fillId="0" borderId="61" xfId="1" applyNumberFormat="1" applyFont="1" applyFill="1" applyBorder="1" applyAlignment="1">
      <alignment horizontal="center" vertical="center"/>
    </xf>
    <xf numFmtId="0" fontId="29"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26" fillId="0" borderId="0" xfId="0" applyFont="1" applyFill="1" applyAlignment="1">
      <alignment horizontal="center" vertical="center"/>
    </xf>
    <xf numFmtId="0" fontId="26" fillId="0" borderId="0" xfId="0" applyFont="1" applyFill="1" applyAlignment="1">
      <alignment horizontal="left" vertical="center"/>
    </xf>
    <xf numFmtId="9" fontId="26" fillId="0" borderId="0" xfId="6" applyFont="1" applyAlignment="1">
      <alignment horizontal="center" vertical="center"/>
    </xf>
    <xf numFmtId="165" fontId="26" fillId="0" borderId="0" xfId="0" applyNumberFormat="1" applyFont="1" applyAlignment="1">
      <alignment horizontal="center" vertical="center"/>
    </xf>
    <xf numFmtId="44" fontId="50" fillId="0" borderId="0" xfId="2" applyNumberFormat="1" applyFont="1" applyFill="1" applyBorder="1" applyAlignment="1">
      <alignment horizontal="center" vertical="center"/>
    </xf>
    <xf numFmtId="44" fontId="50" fillId="0" borderId="0" xfId="2" applyNumberFormat="1" applyFont="1" applyFill="1" applyBorder="1" applyAlignment="1">
      <alignment horizontal="center" vertical="center" wrapText="1"/>
    </xf>
    <xf numFmtId="14" fontId="54" fillId="0" borderId="0" xfId="0" applyNumberFormat="1" applyFont="1" applyFill="1" applyBorder="1" applyAlignment="1">
      <alignment horizontal="center" vertical="center" wrapText="1"/>
    </xf>
    <xf numFmtId="0" fontId="50" fillId="0" borderId="0" xfId="0" applyFont="1" applyFill="1" applyBorder="1" applyAlignment="1">
      <alignment horizontal="left" vertical="center"/>
    </xf>
    <xf numFmtId="0" fontId="30" fillId="0" borderId="1" xfId="0" applyFont="1" applyFill="1" applyBorder="1" applyAlignment="1">
      <alignment horizontal="center" vertical="center" wrapText="1"/>
    </xf>
    <xf numFmtId="0" fontId="56" fillId="0" borderId="1" xfId="0" applyFont="1" applyFill="1" applyBorder="1" applyAlignment="1">
      <alignment horizontal="center" vertical="center" wrapText="1"/>
    </xf>
    <xf numFmtId="0" fontId="57" fillId="0" borderId="1" xfId="0" applyFont="1" applyFill="1" applyBorder="1" applyAlignment="1">
      <alignment horizontal="center" vertical="center" wrapText="1"/>
    </xf>
    <xf numFmtId="14" fontId="57" fillId="0" borderId="1" xfId="0" applyNumberFormat="1" applyFont="1" applyFill="1" applyBorder="1" applyAlignment="1">
      <alignment horizontal="center" vertical="center" wrapText="1"/>
    </xf>
    <xf numFmtId="0" fontId="56" fillId="0" borderId="1" xfId="0" applyFont="1" applyFill="1" applyBorder="1" applyAlignment="1">
      <alignment horizontal="center" vertical="center"/>
    </xf>
    <xf numFmtId="44" fontId="57" fillId="0" borderId="1" xfId="2" applyNumberFormat="1" applyFont="1" applyFill="1" applyBorder="1" applyAlignment="1">
      <alignment horizontal="center" vertical="center"/>
    </xf>
    <xf numFmtId="44" fontId="57" fillId="0" borderId="1" xfId="2" applyNumberFormat="1" applyFont="1" applyFill="1" applyBorder="1" applyAlignment="1">
      <alignment horizontal="center" vertical="center" wrapText="1"/>
    </xf>
    <xf numFmtId="0" fontId="50" fillId="0" borderId="1" xfId="0" applyFont="1" applyFill="1" applyBorder="1" applyAlignment="1">
      <alignment horizontal="left" vertical="center" wrapText="1"/>
    </xf>
    <xf numFmtId="0" fontId="50" fillId="0" borderId="0" xfId="0" applyFont="1" applyFill="1" applyBorder="1" applyAlignment="1">
      <alignment horizontal="center" vertical="center"/>
    </xf>
    <xf numFmtId="0" fontId="29" fillId="0" borderId="0" xfId="0" applyFont="1" applyFill="1" applyBorder="1" applyAlignment="1">
      <alignment horizontal="center" vertical="center"/>
    </xf>
    <xf numFmtId="0" fontId="48" fillId="0" borderId="1" xfId="0" applyFont="1" applyFill="1" applyBorder="1" applyAlignment="1">
      <alignment horizontal="center" vertical="center"/>
    </xf>
    <xf numFmtId="0" fontId="49" fillId="0" borderId="1" xfId="0" applyFont="1" applyFill="1" applyBorder="1" applyAlignment="1">
      <alignment horizontal="center" vertical="center"/>
    </xf>
    <xf numFmtId="14" fontId="49" fillId="0" borderId="1" xfId="2" applyNumberFormat="1" applyFont="1" applyFill="1" applyBorder="1" applyAlignment="1">
      <alignment horizontal="center" vertical="center"/>
    </xf>
    <xf numFmtId="4" fontId="49" fillId="0" borderId="1" xfId="0" applyNumberFormat="1" applyFont="1" applyFill="1" applyBorder="1" applyAlignment="1">
      <alignment horizontal="center" vertical="center" wrapText="1"/>
    </xf>
    <xf numFmtId="0" fontId="47" fillId="0" borderId="1" xfId="0" applyNumberFormat="1" applyFont="1" applyFill="1" applyBorder="1" applyAlignment="1">
      <alignment horizontal="center" vertical="center" wrapText="1"/>
    </xf>
    <xf numFmtId="44" fontId="50" fillId="0" borderId="1" xfId="2" quotePrefix="1" applyNumberFormat="1" applyFont="1" applyFill="1" applyBorder="1" applyAlignment="1">
      <alignment horizontal="center" vertical="center"/>
    </xf>
    <xf numFmtId="0" fontId="57" fillId="0" borderId="1" xfId="0" applyFont="1" applyFill="1" applyBorder="1" applyAlignment="1">
      <alignment horizontal="left" vertical="center" wrapText="1"/>
    </xf>
    <xf numFmtId="4" fontId="48" fillId="0" borderId="1" xfId="0" applyNumberFormat="1" applyFont="1" applyFill="1" applyBorder="1" applyAlignment="1">
      <alignment horizontal="center"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59" fillId="0" borderId="0" xfId="0" applyFont="1" applyAlignment="1">
      <alignment horizontal="center" vertical="center"/>
    </xf>
    <xf numFmtId="0" fontId="59" fillId="0" borderId="1" xfId="0" applyFont="1" applyBorder="1" applyAlignment="1">
      <alignment horizontal="center" vertical="center"/>
    </xf>
    <xf numFmtId="0" fontId="60" fillId="0" borderId="0" xfId="0" applyFont="1" applyAlignment="1">
      <alignment horizontal="center" vertical="center" wrapText="1"/>
    </xf>
    <xf numFmtId="8" fontId="57" fillId="0" borderId="0" xfId="0" applyNumberFormat="1" applyFont="1" applyAlignment="1">
      <alignment horizontal="center" vertical="center"/>
    </xf>
    <xf numFmtId="8" fontId="57" fillId="0" borderId="1" xfId="0" applyNumberFormat="1" applyFont="1" applyBorder="1" applyAlignment="1">
      <alignment horizontal="center" vertical="center"/>
    </xf>
    <xf numFmtId="0" fontId="26" fillId="0" borderId="0" xfId="0" applyFont="1" applyFill="1" applyAlignment="1">
      <alignment horizontal="left" vertical="top"/>
    </xf>
    <xf numFmtId="0" fontId="29" fillId="0" borderId="1" xfId="0" applyFont="1" applyFill="1" applyBorder="1" applyAlignment="1">
      <alignment horizontal="left" wrapText="1"/>
    </xf>
    <xf numFmtId="0" fontId="47" fillId="0" borderId="5" xfId="0" applyFont="1" applyFill="1" applyBorder="1" applyAlignment="1">
      <alignment horizontal="center" vertical="center" wrapText="1"/>
    </xf>
    <xf numFmtId="8" fontId="57" fillId="0" borderId="5" xfId="0" applyNumberFormat="1" applyFont="1" applyBorder="1" applyAlignment="1">
      <alignment horizontal="center" vertical="center"/>
    </xf>
    <xf numFmtId="14" fontId="49" fillId="2" borderId="1" xfId="0" applyNumberFormat="1" applyFont="1" applyFill="1" applyBorder="1" applyAlignment="1">
      <alignment horizontal="center" vertical="center" wrapText="1"/>
    </xf>
    <xf numFmtId="0" fontId="48" fillId="0" borderId="1" xfId="0" applyFont="1" applyFill="1" applyBorder="1" applyAlignment="1">
      <alignment horizontal="left" vertical="center" wrapText="1"/>
    </xf>
    <xf numFmtId="0" fontId="35" fillId="0" borderId="1" xfId="0" applyFont="1" applyBorder="1"/>
    <xf numFmtId="44" fontId="35" fillId="0" borderId="1" xfId="2" applyFont="1" applyBorder="1"/>
    <xf numFmtId="44" fontId="34" fillId="0" borderId="1" xfId="2" applyFont="1" applyBorder="1"/>
    <xf numFmtId="0" fontId="34" fillId="0" borderId="1" xfId="0" applyFont="1" applyBorder="1"/>
    <xf numFmtId="0" fontId="35" fillId="0" borderId="0" xfId="0" applyFont="1" applyBorder="1"/>
    <xf numFmtId="44" fontId="35" fillId="0" borderId="0" xfId="2" applyFont="1" applyBorder="1"/>
    <xf numFmtId="0" fontId="61" fillId="0" borderId="0" xfId="0" applyFont="1" applyAlignment="1">
      <alignment horizontal="center" vertical="center"/>
    </xf>
    <xf numFmtId="44" fontId="57" fillId="0" borderId="1" xfId="2" applyFont="1" applyFill="1" applyBorder="1" applyAlignment="1">
      <alignment horizontal="center" vertical="center"/>
    </xf>
    <xf numFmtId="44" fontId="57" fillId="0" borderId="0" xfId="2" applyFont="1" applyAlignment="1">
      <alignment horizontal="center" vertical="center"/>
    </xf>
    <xf numFmtId="8" fontId="57" fillId="0" borderId="1" xfId="2" applyNumberFormat="1" applyFont="1" applyFill="1" applyBorder="1" applyAlignment="1">
      <alignment horizontal="center" vertical="center"/>
    </xf>
    <xf numFmtId="44" fontId="23" fillId="0" borderId="0" xfId="2" applyFont="1" applyBorder="1" applyAlignment="1">
      <alignment vertical="center" wrapText="1"/>
    </xf>
    <xf numFmtId="44" fontId="22" fillId="0" borderId="0" xfId="2" applyFont="1" applyAlignment="1">
      <alignment horizontal="center" vertical="center"/>
    </xf>
    <xf numFmtId="8" fontId="47" fillId="0" borderId="1" xfId="2" applyNumberFormat="1" applyFont="1" applyFill="1" applyBorder="1" applyAlignment="1">
      <alignment horizontal="center" vertical="center"/>
    </xf>
    <xf numFmtId="0" fontId="49" fillId="2" borderId="1" xfId="0" applyFont="1" applyFill="1" applyBorder="1" applyAlignment="1">
      <alignment horizontal="center" vertical="center" wrapText="1"/>
    </xf>
    <xf numFmtId="44" fontId="47" fillId="2" borderId="1" xfId="2" applyNumberFormat="1" applyFont="1" applyFill="1" applyBorder="1" applyAlignment="1">
      <alignment horizontal="center" vertical="center"/>
    </xf>
    <xf numFmtId="0" fontId="22" fillId="0" borderId="0" xfId="0" applyFont="1" applyFill="1" applyBorder="1" applyAlignment="1">
      <alignment horizontal="center" vertical="center"/>
    </xf>
    <xf numFmtId="0" fontId="22" fillId="0" borderId="0" xfId="0" applyFont="1" applyFill="1" applyAlignment="1">
      <alignment horizontal="center" vertical="center"/>
    </xf>
    <xf numFmtId="0" fontId="22" fillId="0" borderId="0" xfId="0" applyNumberFormat="1" applyFont="1" applyFill="1" applyAlignment="1">
      <alignment horizontal="center" vertical="center"/>
    </xf>
    <xf numFmtId="0" fontId="22" fillId="0" borderId="0" xfId="0" applyFont="1" applyFill="1" applyAlignment="1">
      <alignment horizontal="center" vertical="center" wrapText="1"/>
    </xf>
    <xf numFmtId="44" fontId="22" fillId="0" borderId="0" xfId="2" applyFont="1" applyFill="1" applyAlignment="1">
      <alignment horizontal="center" vertical="center"/>
    </xf>
    <xf numFmtId="166" fontId="22" fillId="0" borderId="0" xfId="0" applyNumberFormat="1" applyFont="1" applyFill="1" applyAlignment="1">
      <alignment horizontal="center" vertical="center"/>
    </xf>
    <xf numFmtId="49" fontId="23" fillId="0" borderId="0" xfId="0" applyNumberFormat="1" applyFont="1" applyBorder="1" applyAlignment="1">
      <alignment horizontal="center" vertical="center" wrapText="1"/>
    </xf>
    <xf numFmtId="49" fontId="22" fillId="0" borderId="0" xfId="0" applyNumberFormat="1" applyFont="1" applyFill="1" applyAlignment="1">
      <alignment horizontal="center" vertical="center"/>
    </xf>
    <xf numFmtId="49" fontId="22" fillId="0" borderId="0" xfId="0" applyNumberFormat="1" applyFont="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36" fillId="0" borderId="0" xfId="7" applyFont="1"/>
    <xf numFmtId="0" fontId="63" fillId="0" borderId="0" xfId="0" applyFont="1" applyAlignment="1">
      <alignment horizontal="center" vertical="center"/>
    </xf>
    <xf numFmtId="0" fontId="38" fillId="0" borderId="1" xfId="0"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49" fontId="38" fillId="0" borderId="1" xfId="0" applyNumberFormat="1" applyFont="1" applyFill="1" applyBorder="1" applyAlignment="1">
      <alignment horizontal="center" vertical="center" wrapText="1"/>
    </xf>
    <xf numFmtId="44" fontId="38" fillId="0" borderId="1" xfId="2" applyFont="1" applyFill="1" applyBorder="1" applyAlignment="1">
      <alignment horizontal="center" vertical="center" wrapText="1"/>
    </xf>
    <xf numFmtId="44" fontId="38" fillId="0" borderId="1" xfId="2" applyNumberFormat="1" applyFont="1" applyFill="1" applyBorder="1" applyAlignment="1">
      <alignment horizontal="center" vertical="center"/>
    </xf>
    <xf numFmtId="49" fontId="38" fillId="0" borderId="1" xfId="2" applyNumberFormat="1" applyFont="1" applyFill="1" applyBorder="1" applyAlignment="1">
      <alignment horizontal="center" vertical="center" wrapText="1"/>
    </xf>
    <xf numFmtId="0" fontId="64" fillId="0" borderId="2" xfId="0" applyFont="1" applyFill="1" applyBorder="1" applyAlignment="1">
      <alignment horizontal="center" vertical="center" wrapText="1"/>
    </xf>
    <xf numFmtId="0" fontId="65" fillId="0" borderId="3" xfId="0" applyNumberFormat="1" applyFont="1" applyFill="1" applyBorder="1" applyAlignment="1">
      <alignment horizontal="center" vertical="center" wrapText="1"/>
    </xf>
    <xf numFmtId="0" fontId="65" fillId="0" borderId="1" xfId="0" applyFont="1" applyFill="1" applyBorder="1" applyAlignment="1">
      <alignment horizontal="center" vertical="center" wrapText="1"/>
    </xf>
    <xf numFmtId="44" fontId="33" fillId="0" borderId="1" xfId="2" applyFont="1" applyFill="1" applyBorder="1" applyAlignment="1">
      <alignment horizontal="center" vertical="center" wrapText="1"/>
    </xf>
    <xf numFmtId="0" fontId="33" fillId="0" borderId="1" xfId="2" applyNumberFormat="1" applyFont="1" applyFill="1" applyBorder="1" applyAlignment="1">
      <alignment horizontal="center" vertical="center"/>
    </xf>
    <xf numFmtId="44" fontId="33" fillId="0" borderId="1" xfId="2" applyNumberFormat="1" applyFont="1" applyFill="1" applyBorder="1" applyAlignment="1">
      <alignment horizontal="center" vertical="center"/>
    </xf>
    <xf numFmtId="14" fontId="65" fillId="0"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xf>
    <xf numFmtId="0" fontId="66" fillId="11" borderId="1" xfId="0" applyFont="1" applyFill="1" applyBorder="1" applyAlignment="1">
      <alignment horizontal="center" vertical="center"/>
    </xf>
    <xf numFmtId="0" fontId="64" fillId="0" borderId="1" xfId="0" applyFont="1" applyBorder="1" applyAlignment="1">
      <alignment horizontal="center" vertical="center" wrapText="1"/>
    </xf>
    <xf numFmtId="44" fontId="33" fillId="0" borderId="1" xfId="2" applyFont="1" applyFill="1" applyBorder="1" applyAlignment="1">
      <alignment horizontal="center" wrapText="1"/>
    </xf>
    <xf numFmtId="0" fontId="65" fillId="0" borderId="2" xfId="3" applyFont="1" applyFill="1" applyBorder="1" applyAlignment="1">
      <alignment horizontal="center" vertical="center"/>
    </xf>
    <xf numFmtId="0" fontId="33" fillId="0" borderId="3" xfId="0" applyNumberFormat="1" applyFont="1" applyFill="1" applyBorder="1" applyAlignment="1">
      <alignment horizontal="center" vertical="center" wrapText="1"/>
    </xf>
    <xf numFmtId="49" fontId="65"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wrapText="1"/>
    </xf>
    <xf numFmtId="44" fontId="33" fillId="0"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0" fontId="66" fillId="11" borderId="1" xfId="0" applyFont="1" applyFill="1" applyBorder="1" applyAlignment="1">
      <alignment horizontal="center" vertical="center" wrapText="1"/>
    </xf>
    <xf numFmtId="0" fontId="33" fillId="0" borderId="3" xfId="0" applyNumberFormat="1" applyFont="1" applyFill="1" applyBorder="1" applyAlignment="1">
      <alignment horizontal="center" vertical="center"/>
    </xf>
    <xf numFmtId="0" fontId="67" fillId="0" borderId="1" xfId="0" applyFont="1" applyFill="1" applyBorder="1" applyAlignment="1">
      <alignment horizontal="center" vertical="center" wrapText="1"/>
    </xf>
    <xf numFmtId="0" fontId="67" fillId="0" borderId="1" xfId="1" applyNumberFormat="1" applyFont="1" applyFill="1" applyBorder="1" applyAlignment="1">
      <alignment horizontal="center" vertical="center"/>
    </xf>
    <xf numFmtId="44" fontId="67" fillId="0" borderId="1" xfId="2" applyNumberFormat="1" applyFont="1" applyFill="1" applyBorder="1" applyAlignment="1">
      <alignment horizontal="center" vertical="center"/>
    </xf>
    <xf numFmtId="4" fontId="67" fillId="0" borderId="1" xfId="0" applyNumberFormat="1" applyFont="1" applyFill="1" applyBorder="1" applyAlignment="1">
      <alignment horizontal="center" vertical="center"/>
    </xf>
    <xf numFmtId="0" fontId="66" fillId="11" borderId="1" xfId="3" applyFont="1" applyFill="1" applyBorder="1" applyAlignment="1">
      <alignment horizontal="center" vertical="center" wrapText="1"/>
    </xf>
    <xf numFmtId="14" fontId="65" fillId="0" borderId="1" xfId="0" applyNumberFormat="1" applyFont="1" applyFill="1" applyBorder="1" applyAlignment="1">
      <alignment horizontal="center" vertical="center"/>
    </xf>
    <xf numFmtId="0" fontId="65" fillId="0" borderId="1" xfId="0" applyNumberFormat="1" applyFont="1" applyFill="1" applyBorder="1" applyAlignment="1">
      <alignment horizontal="center" vertical="center" wrapText="1"/>
    </xf>
    <xf numFmtId="44" fontId="65" fillId="0" borderId="1" xfId="2" applyFont="1" applyFill="1" applyBorder="1" applyAlignment="1">
      <alignment horizontal="center" vertical="center" wrapText="1"/>
    </xf>
    <xf numFmtId="44" fontId="66" fillId="11" borderId="1" xfId="2"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0" fontId="33" fillId="0" borderId="1" xfId="0" applyNumberFormat="1" applyFont="1" applyFill="1" applyBorder="1" applyAlignment="1">
      <alignment horizontal="center" vertical="center"/>
    </xf>
    <xf numFmtId="44" fontId="33" fillId="0" borderId="1" xfId="2" applyFont="1" applyFill="1" applyBorder="1" applyAlignment="1">
      <alignment horizontal="center" vertical="center"/>
    </xf>
    <xf numFmtId="44" fontId="33" fillId="0" borderId="1" xfId="0" applyNumberFormat="1" applyFont="1" applyFill="1" applyBorder="1" applyAlignment="1">
      <alignment horizontal="center" vertical="center"/>
    </xf>
    <xf numFmtId="0" fontId="64" fillId="0" borderId="1" xfId="0" applyFont="1" applyFill="1" applyBorder="1" applyAlignment="1">
      <alignment horizontal="center" vertical="center" wrapText="1"/>
    </xf>
    <xf numFmtId="0" fontId="65" fillId="0" borderId="1" xfId="0" applyFont="1" applyFill="1" applyBorder="1" applyAlignment="1">
      <alignment horizontal="center" vertical="center"/>
    </xf>
    <xf numFmtId="0" fontId="65" fillId="0" borderId="3" xfId="0" applyNumberFormat="1" applyFont="1" applyFill="1" applyBorder="1" applyAlignment="1">
      <alignment horizontal="center" vertical="center"/>
    </xf>
    <xf numFmtId="4" fontId="65" fillId="0" borderId="1" xfId="0" applyNumberFormat="1" applyFont="1" applyFill="1" applyBorder="1" applyAlignment="1">
      <alignment horizontal="center" vertical="center"/>
    </xf>
    <xf numFmtId="0" fontId="66" fillId="11" borderId="1" xfId="3" applyFont="1" applyFill="1" applyBorder="1" applyAlignment="1">
      <alignment horizontal="center" vertical="center"/>
    </xf>
    <xf numFmtId="49" fontId="65" fillId="0" borderId="0" xfId="0" applyNumberFormat="1" applyFont="1" applyFill="1" applyBorder="1" applyAlignment="1">
      <alignment horizontal="center" vertical="center" wrapText="1"/>
    </xf>
    <xf numFmtId="0" fontId="33" fillId="0" borderId="1" xfId="0" applyFont="1" applyBorder="1" applyAlignment="1">
      <alignment horizontal="center" vertical="center" wrapText="1"/>
    </xf>
    <xf numFmtId="0" fontId="67" fillId="0" borderId="1" xfId="0" applyNumberFormat="1" applyFont="1" applyFill="1" applyBorder="1" applyAlignment="1">
      <alignment horizontal="center" vertical="center"/>
    </xf>
    <xf numFmtId="44" fontId="67" fillId="0" borderId="1" xfId="2" applyFont="1" applyFill="1" applyBorder="1" applyAlignment="1">
      <alignment horizontal="center" vertical="center"/>
    </xf>
    <xf numFmtId="17" fontId="65" fillId="0" borderId="3" xfId="0" applyNumberFormat="1" applyFont="1" applyFill="1" applyBorder="1" applyAlignment="1">
      <alignment horizontal="center" vertical="center" wrapText="1"/>
    </xf>
    <xf numFmtId="0" fontId="22" fillId="0" borderId="2"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4" xfId="0" applyNumberFormat="1" applyFont="1" applyFill="1" applyBorder="1" applyAlignment="1">
      <alignment horizontal="center" vertical="center"/>
    </xf>
    <xf numFmtId="49" fontId="22" fillId="0" borderId="14" xfId="0" applyNumberFormat="1" applyFont="1" applyFill="1" applyBorder="1" applyAlignment="1">
      <alignment horizontal="center" vertical="center"/>
    </xf>
    <xf numFmtId="0" fontId="22" fillId="0" borderId="14" xfId="0" applyFont="1" applyFill="1" applyBorder="1" applyAlignment="1">
      <alignment horizontal="center" vertical="center" wrapText="1"/>
    </xf>
    <xf numFmtId="44" fontId="22" fillId="0" borderId="14" xfId="2" applyFont="1" applyFill="1" applyBorder="1" applyAlignment="1">
      <alignment horizontal="center" vertical="center"/>
    </xf>
    <xf numFmtId="0" fontId="22" fillId="0" borderId="3" xfId="0" applyFont="1" applyFill="1" applyBorder="1" applyAlignment="1">
      <alignment horizontal="center" vertical="center" wrapText="1"/>
    </xf>
    <xf numFmtId="166" fontId="62" fillId="0" borderId="14" xfId="0" applyNumberFormat="1" applyFont="1" applyFill="1" applyBorder="1" applyAlignment="1">
      <alignment horizontal="center" vertical="center"/>
    </xf>
    <xf numFmtId="0" fontId="62" fillId="0" borderId="14" xfId="0" applyFont="1" applyFill="1" applyBorder="1" applyAlignment="1">
      <alignment horizontal="center" vertical="center"/>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45" fillId="10" borderId="0" xfId="7" applyFont="1" applyFill="1" applyAlignment="1">
      <alignment horizontal="center"/>
    </xf>
    <xf numFmtId="0" fontId="46" fillId="0" borderId="0" xfId="7" applyFont="1" applyAlignment="1">
      <alignment horizontal="center" vertical="center"/>
    </xf>
    <xf numFmtId="0" fontId="2" fillId="0" borderId="0" xfId="7" applyFont="1" applyBorder="1" applyAlignment="1">
      <alignment horizontal="center" vertical="center" wrapText="1"/>
    </xf>
    <xf numFmtId="0" fontId="61" fillId="0" borderId="0" xfId="0" applyFont="1" applyAlignment="1">
      <alignment horizontal="center" vertical="center"/>
    </xf>
    <xf numFmtId="0" fontId="50" fillId="0" borderId="1" xfId="0" applyFont="1" applyFill="1" applyBorder="1" applyAlignment="1">
      <alignment horizontal="center" vertical="center"/>
    </xf>
    <xf numFmtId="0" fontId="50" fillId="0" borderId="4"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3" xfId="0" applyFont="1" applyFill="1" applyBorder="1" applyAlignment="1">
      <alignment horizontal="center" vertical="center"/>
    </xf>
    <xf numFmtId="0" fontId="58" fillId="0" borderId="1" xfId="0" applyFont="1" applyFill="1" applyBorder="1" applyAlignment="1">
      <alignment horizontal="center" vertical="center"/>
    </xf>
    <xf numFmtId="0" fontId="34" fillId="0" borderId="1" xfId="0" applyFont="1" applyBorder="1" applyAlignment="1">
      <alignment horizontal="center"/>
    </xf>
    <xf numFmtId="9"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0" fontId="32" fillId="6" borderId="1" xfId="0" applyFont="1" applyFill="1" applyBorder="1" applyAlignment="1">
      <alignment horizontal="center" vertical="center"/>
    </xf>
    <xf numFmtId="0" fontId="32" fillId="7" borderId="2" xfId="0" applyFont="1" applyFill="1" applyBorder="1" applyAlignment="1">
      <alignment horizontal="center" vertical="center" wrapText="1"/>
    </xf>
    <xf numFmtId="0" fontId="32" fillId="7" borderId="14" xfId="0" applyFont="1" applyFill="1" applyBorder="1" applyAlignment="1">
      <alignment horizontal="center" vertical="center" wrapText="1"/>
    </xf>
    <xf numFmtId="0" fontId="32" fillId="7" borderId="3" xfId="0" applyFont="1" applyFill="1" applyBorder="1" applyAlignment="1">
      <alignment horizontal="center" vertical="center" wrapText="1"/>
    </xf>
    <xf numFmtId="9" fontId="32" fillId="0" borderId="5" xfId="0" applyNumberFormat="1" applyFont="1" applyBorder="1" applyAlignment="1">
      <alignment horizontal="center" vertical="center"/>
    </xf>
    <xf numFmtId="9" fontId="32" fillId="0" borderId="15" xfId="0" applyNumberFormat="1" applyFont="1" applyBorder="1" applyAlignment="1">
      <alignment horizontal="center" vertical="center"/>
    </xf>
    <xf numFmtId="9" fontId="32" fillId="0" borderId="6" xfId="0" applyNumberFormat="1"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2" xfId="0" applyFont="1" applyBorder="1" applyAlignment="1">
      <alignment horizontal="center" vertic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32" fillId="6" borderId="2" xfId="0" applyFont="1" applyFill="1" applyBorder="1" applyAlignment="1">
      <alignment horizontal="center" vertical="center"/>
    </xf>
    <xf numFmtId="0" fontId="32" fillId="6" borderId="14" xfId="0" applyFont="1" applyFill="1" applyBorder="1" applyAlignment="1">
      <alignment horizontal="center" vertical="center"/>
    </xf>
    <xf numFmtId="0" fontId="32" fillId="7" borderId="1" xfId="0" applyFont="1" applyFill="1" applyBorder="1" applyAlignment="1">
      <alignment horizontal="center" vertical="center" wrapText="1"/>
    </xf>
    <xf numFmtId="0" fontId="32" fillId="0" borderId="2"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Border="1" applyAlignment="1">
      <alignment horizontal="center" vertical="center"/>
    </xf>
    <xf numFmtId="0" fontId="33" fillId="6" borderId="2" xfId="0" applyFont="1" applyFill="1" applyBorder="1" applyAlignment="1">
      <alignment horizontal="center" vertical="center"/>
    </xf>
    <xf numFmtId="0" fontId="33"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32" fillId="0" borderId="1" xfId="2" applyFont="1" applyBorder="1" applyAlignment="1">
      <alignment horizontal="center" vertical="center"/>
    </xf>
    <xf numFmtId="0" fontId="33"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32" fillId="6" borderId="3" xfId="0" applyFont="1" applyFill="1" applyBorder="1" applyAlignment="1">
      <alignment horizontal="center" vertical="center"/>
    </xf>
    <xf numFmtId="0" fontId="32" fillId="0" borderId="1" xfId="0" applyFont="1" applyBorder="1" applyAlignment="1">
      <alignment horizontal="left" vertical="center"/>
    </xf>
    <xf numFmtId="0" fontId="21" fillId="6" borderId="1" xfId="0" applyFont="1" applyFill="1" applyBorder="1" applyAlignment="1">
      <alignment horizontal="center" vertical="center"/>
    </xf>
    <xf numFmtId="9" fontId="32" fillId="0" borderId="1" xfId="6" applyFont="1" applyFill="1" applyBorder="1" applyAlignment="1">
      <alignment horizontal="center" vertical="center"/>
    </xf>
    <xf numFmtId="0" fontId="32" fillId="0" borderId="1" xfId="0" applyFont="1" applyFill="1" applyBorder="1" applyAlignment="1">
      <alignment horizontal="center" vertical="center"/>
    </xf>
    <xf numFmtId="44" fontId="32" fillId="0" borderId="1" xfId="2" applyFont="1" applyFill="1" applyBorder="1" applyAlignment="1">
      <alignment horizontal="center" vertical="center"/>
    </xf>
    <xf numFmtId="0" fontId="32"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3" fillId="0" borderId="1" xfId="0" applyFont="1" applyBorder="1" applyAlignment="1">
      <alignment horizontal="center" vertical="center" wrapText="1"/>
    </xf>
    <xf numFmtId="9" fontId="32" fillId="0" borderId="1" xfId="6" applyFont="1" applyBorder="1" applyAlignment="1">
      <alignment horizontal="center" vertical="center"/>
    </xf>
    <xf numFmtId="0" fontId="39" fillId="0" borderId="0" xfId="0" applyFont="1" applyAlignment="1">
      <alignment horizontal="center"/>
    </xf>
    <xf numFmtId="0" fontId="40" fillId="0" borderId="0" xfId="0" applyFont="1" applyAlignment="1">
      <alignment horizontal="center"/>
    </xf>
    <xf numFmtId="0" fontId="42" fillId="9" borderId="16" xfId="0" applyFont="1" applyFill="1" applyBorder="1" applyAlignment="1">
      <alignment horizontal="center" vertical="center"/>
    </xf>
    <xf numFmtId="0" fontId="42" fillId="9" borderId="17" xfId="0" applyFont="1" applyFill="1" applyBorder="1" applyAlignment="1">
      <alignment horizontal="center" vertical="center"/>
    </xf>
    <xf numFmtId="0" fontId="42" fillId="9" borderId="18" xfId="0" applyFont="1" applyFill="1" applyBorder="1" applyAlignment="1">
      <alignment horizontal="center" vertical="center"/>
    </xf>
    <xf numFmtId="0" fontId="42" fillId="9" borderId="16" xfId="0" applyFont="1" applyFill="1" applyBorder="1" applyAlignment="1">
      <alignment horizontal="center" vertical="center" wrapText="1"/>
    </xf>
    <xf numFmtId="0" fontId="42" fillId="9" borderId="17" xfId="0" applyFont="1" applyFill="1" applyBorder="1" applyAlignment="1">
      <alignment horizontal="center" vertical="center" wrapText="1"/>
    </xf>
    <xf numFmtId="43" fontId="41" fillId="0" borderId="53" xfId="0" applyNumberFormat="1" applyFont="1" applyFill="1" applyBorder="1" applyAlignment="1">
      <alignment horizontal="center" vertical="center"/>
    </xf>
    <xf numFmtId="43" fontId="41" fillId="0" borderId="54" xfId="0" applyNumberFormat="1" applyFont="1" applyFill="1" applyBorder="1" applyAlignment="1">
      <alignment horizontal="center" vertical="center"/>
    </xf>
    <xf numFmtId="43" fontId="41" fillId="0" borderId="55" xfId="0" applyNumberFormat="1" applyFont="1" applyFill="1" applyBorder="1" applyAlignment="1">
      <alignment horizontal="center" vertical="center"/>
    </xf>
    <xf numFmtId="0" fontId="43" fillId="0" borderId="70" xfId="1" applyNumberFormat="1" applyFont="1" applyFill="1" applyBorder="1" applyAlignment="1">
      <alignment horizontal="center" vertical="center"/>
    </xf>
    <xf numFmtId="0" fontId="43" fillId="0" borderId="2" xfId="1" applyNumberFormat="1" applyFont="1" applyFill="1" applyBorder="1" applyAlignment="1">
      <alignment horizontal="center" vertical="center"/>
    </xf>
    <xf numFmtId="43" fontId="43" fillId="0" borderId="64" xfId="1" applyNumberFormat="1" applyFont="1" applyFill="1" applyBorder="1" applyAlignment="1">
      <alignment horizontal="center" vertical="center" wrapText="1"/>
    </xf>
    <xf numFmtId="43" fontId="43" fillId="0" borderId="33" xfId="1" applyNumberFormat="1" applyFont="1" applyFill="1" applyBorder="1" applyAlignment="1">
      <alignment horizontal="center" vertical="center" wrapText="1"/>
    </xf>
    <xf numFmtId="43" fontId="43" fillId="0" borderId="66" xfId="1" applyNumberFormat="1" applyFont="1" applyFill="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0" fontId="41" fillId="0" borderId="27" xfId="0" applyFont="1" applyBorder="1" applyAlignment="1">
      <alignment horizontal="center" vertical="center" wrapText="1"/>
    </xf>
    <xf numFmtId="8" fontId="40" fillId="0" borderId="24" xfId="0" applyNumberFormat="1" applyFont="1" applyBorder="1" applyAlignment="1">
      <alignment horizontal="center" vertical="center" wrapText="1"/>
    </xf>
    <xf numFmtId="8" fontId="40" fillId="0" borderId="26" xfId="0" applyNumberFormat="1" applyFont="1" applyBorder="1" applyAlignment="1">
      <alignment horizontal="center" vertical="center" wrapText="1"/>
    </xf>
    <xf numFmtId="8" fontId="40" fillId="0" borderId="28" xfId="0" applyNumberFormat="1" applyFont="1" applyBorder="1" applyAlignment="1">
      <alignment horizontal="center" vertical="center" wrapText="1"/>
    </xf>
    <xf numFmtId="4" fontId="43" fillId="0" borderId="23" xfId="0" applyNumberFormat="1" applyFont="1" applyFill="1" applyBorder="1" applyAlignment="1">
      <alignment horizontal="center" vertical="center" wrapText="1"/>
    </xf>
    <xf numFmtId="4" fontId="43" fillId="0" borderId="25" xfId="0" applyNumberFormat="1" applyFont="1" applyFill="1" applyBorder="1" applyAlignment="1">
      <alignment horizontal="center" vertical="center" wrapText="1"/>
    </xf>
    <xf numFmtId="4" fontId="43" fillId="0" borderId="27" xfId="0" applyNumberFormat="1" applyFont="1" applyFill="1" applyBorder="1" applyAlignment="1">
      <alignment horizontal="center" vertical="center" wrapText="1"/>
    </xf>
    <xf numFmtId="0" fontId="41" fillId="0" borderId="30" xfId="0" applyFont="1" applyFill="1" applyBorder="1" applyAlignment="1">
      <alignment horizontal="left" vertical="center" wrapText="1"/>
    </xf>
    <xf numFmtId="0" fontId="41" fillId="0" borderId="34"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40" xfId="0" applyFont="1" applyFill="1" applyBorder="1" applyAlignment="1">
      <alignment horizontal="left" vertical="center" wrapText="1"/>
    </xf>
    <xf numFmtId="0" fontId="40" fillId="0" borderId="63" xfId="1" applyNumberFormat="1" applyFont="1" applyFill="1" applyBorder="1" applyAlignment="1">
      <alignment horizontal="center"/>
    </xf>
    <xf numFmtId="0" fontId="40" fillId="0" borderId="64" xfId="1" applyNumberFormat="1" applyFont="1" applyFill="1" applyBorder="1" applyAlignment="1">
      <alignment horizontal="center"/>
    </xf>
    <xf numFmtId="8" fontId="40" fillId="0" borderId="65" xfId="1" applyNumberFormat="1" applyFont="1" applyFill="1" applyBorder="1" applyAlignment="1">
      <alignment horizontal="center"/>
    </xf>
    <xf numFmtId="8" fontId="40" fillId="0" borderId="66" xfId="1" applyNumberFormat="1" applyFont="1" applyFill="1" applyBorder="1" applyAlignment="1">
      <alignment horizontal="center"/>
    </xf>
    <xf numFmtId="8" fontId="41" fillId="0" borderId="31" xfId="0" applyNumberFormat="1" applyFont="1" applyFill="1" applyBorder="1" applyAlignment="1">
      <alignment horizontal="right" vertical="center" wrapText="1"/>
    </xf>
    <xf numFmtId="8" fontId="41" fillId="0" borderId="35" xfId="0" applyNumberFormat="1" applyFont="1" applyFill="1" applyBorder="1" applyAlignment="1">
      <alignment horizontal="right" vertical="center" wrapText="1"/>
    </xf>
    <xf numFmtId="8" fontId="41" fillId="0" borderId="38" xfId="0" applyNumberFormat="1" applyFont="1" applyFill="1" applyBorder="1" applyAlignment="1">
      <alignment horizontal="right" vertical="center" wrapText="1"/>
    </xf>
    <xf numFmtId="0" fontId="41" fillId="0" borderId="41" xfId="0" applyFont="1" applyFill="1" applyBorder="1" applyAlignment="1">
      <alignment horizontal="right"/>
    </xf>
    <xf numFmtId="8" fontId="41" fillId="0" borderId="54" xfId="0" applyNumberFormat="1" applyFont="1" applyFill="1" applyBorder="1" applyAlignment="1">
      <alignment horizontal="right" vertical="center"/>
    </xf>
    <xf numFmtId="0" fontId="41" fillId="0" borderId="25" xfId="0" applyFont="1" applyBorder="1" applyAlignment="1">
      <alignment horizontal="left" vertical="center" wrapText="1"/>
    </xf>
    <xf numFmtId="8" fontId="41" fillId="0" borderId="26" xfId="0" applyNumberFormat="1" applyFont="1" applyBorder="1" applyAlignment="1">
      <alignment horizontal="right" vertical="center" wrapText="1"/>
    </xf>
    <xf numFmtId="8" fontId="41" fillId="0" borderId="64" xfId="0" applyNumberFormat="1" applyFont="1" applyFill="1" applyBorder="1" applyAlignment="1">
      <alignment horizontal="right" vertical="center"/>
    </xf>
    <xf numFmtId="8" fontId="41" fillId="0" borderId="33" xfId="0" applyNumberFormat="1" applyFont="1" applyFill="1" applyBorder="1" applyAlignment="1">
      <alignment horizontal="right" vertical="center"/>
    </xf>
    <xf numFmtId="8" fontId="41" fillId="0" borderId="66" xfId="0" applyNumberFormat="1" applyFont="1" applyFill="1" applyBorder="1" applyAlignment="1">
      <alignment horizontal="right" vertical="center"/>
    </xf>
    <xf numFmtId="8" fontId="41" fillId="0" borderId="53" xfId="0" applyNumberFormat="1" applyFont="1" applyFill="1" applyBorder="1" applyAlignment="1">
      <alignment horizontal="right" vertical="center"/>
    </xf>
    <xf numFmtId="0" fontId="41" fillId="0" borderId="54" xfId="0" applyFont="1" applyFill="1" applyBorder="1" applyAlignment="1">
      <alignment horizontal="right" vertical="center"/>
    </xf>
    <xf numFmtId="0" fontId="41" fillId="0" borderId="55" xfId="0" applyFont="1" applyFill="1" applyBorder="1" applyAlignment="1">
      <alignment horizontal="right" vertical="center"/>
    </xf>
    <xf numFmtId="8" fontId="41" fillId="0" borderId="64" xfId="0" applyNumberFormat="1" applyFont="1" applyFill="1" applyBorder="1" applyAlignment="1">
      <alignment horizontal="center" vertical="center"/>
    </xf>
    <xf numFmtId="8" fontId="41" fillId="0" borderId="66" xfId="0" applyNumberFormat="1" applyFont="1" applyFill="1" applyBorder="1" applyAlignment="1">
      <alignment horizontal="center" vertical="center"/>
    </xf>
    <xf numFmtId="8" fontId="41" fillId="0" borderId="24" xfId="0" applyNumberFormat="1" applyFont="1" applyBorder="1" applyAlignment="1">
      <alignment horizontal="center" vertical="center" wrapText="1"/>
    </xf>
    <xf numFmtId="8" fontId="41" fillId="0" borderId="28" xfId="0" applyNumberFormat="1" applyFont="1" applyBorder="1" applyAlignment="1">
      <alignment horizontal="center" vertical="center" wrapText="1"/>
    </xf>
    <xf numFmtId="0" fontId="41" fillId="0" borderId="23" xfId="0" applyFont="1" applyBorder="1" applyAlignment="1">
      <alignment horizontal="left" vertical="center" wrapText="1"/>
    </xf>
    <xf numFmtId="0" fontId="41" fillId="0" borderId="27" xfId="0" applyFont="1" applyBorder="1" applyAlignment="1">
      <alignment horizontal="left" vertical="center" wrapText="1"/>
    </xf>
    <xf numFmtId="0" fontId="41" fillId="0" borderId="54" xfId="0" applyFont="1" applyFill="1" applyBorder="1" applyAlignment="1">
      <alignment horizontal="center" vertical="center"/>
    </xf>
    <xf numFmtId="0" fontId="41" fillId="0" borderId="55" xfId="0" applyFont="1" applyFill="1" applyBorder="1" applyAlignment="1">
      <alignment horizontal="center" vertical="center"/>
    </xf>
    <xf numFmtId="8" fontId="40" fillId="0" borderId="24" xfId="0" applyNumberFormat="1" applyFont="1" applyBorder="1" applyAlignment="1">
      <alignment horizontal="right" vertical="center" wrapText="1"/>
    </xf>
    <xf numFmtId="8" fontId="40" fillId="0" borderId="26" xfId="0" applyNumberFormat="1" applyFont="1" applyBorder="1" applyAlignment="1">
      <alignment horizontal="right" vertical="center" wrapText="1"/>
    </xf>
    <xf numFmtId="8" fontId="40" fillId="0" borderId="28" xfId="0" applyNumberFormat="1" applyFont="1" applyBorder="1" applyAlignment="1">
      <alignment horizontal="right" vertical="center" wrapText="1"/>
    </xf>
    <xf numFmtId="0" fontId="43" fillId="0" borderId="56" xfId="1" applyNumberFormat="1" applyFont="1" applyFill="1" applyBorder="1" applyAlignment="1">
      <alignment horizontal="center" vertical="center"/>
    </xf>
    <xf numFmtId="0" fontId="43" fillId="0" borderId="10" xfId="1" applyNumberFormat="1" applyFont="1" applyFill="1" applyBorder="1" applyAlignment="1">
      <alignment horizontal="center" vertical="center"/>
    </xf>
    <xf numFmtId="0" fontId="43" fillId="0" borderId="57" xfId="1" applyNumberFormat="1" applyFont="1" applyFill="1" applyBorder="1" applyAlignment="1">
      <alignment horizontal="center" vertical="center"/>
    </xf>
    <xf numFmtId="43" fontId="41" fillId="0" borderId="53" xfId="0" applyNumberFormat="1" applyFont="1" applyBorder="1" applyAlignment="1">
      <alignment horizontal="center" vertical="center"/>
    </xf>
    <xf numFmtId="43" fontId="41" fillId="0" borderId="54" xfId="0" applyNumberFormat="1" applyFont="1" applyBorder="1" applyAlignment="1">
      <alignment horizontal="center" vertical="center"/>
    </xf>
    <xf numFmtId="43" fontId="41"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PROCESSOS SITUA&#199;&#195;O'!A1"/><Relationship Id="rId2" Type="http://schemas.openxmlformats.org/officeDocument/2006/relationships/hyperlink" Target="#'EMENDA PARLAMENTAR PLINIO'!A1"/><Relationship Id="rId1" Type="http://schemas.openxmlformats.org/officeDocument/2006/relationships/hyperlink" Target="#'BANCO DE DADOS'!A1"/><Relationship Id="rId6" Type="http://schemas.openxmlformats.org/officeDocument/2006/relationships/hyperlink" Target="#'EMENDA PARLAMENTAR Z&#201; RICARDO'!A1"/><Relationship Id="rId5" Type="http://schemas.openxmlformats.org/officeDocument/2006/relationships/hyperlink" Target="#'EMENDA PARLAMENTAR BOSCO'!A1"/><Relationship Id="rId4" Type="http://schemas.openxmlformats.org/officeDocument/2006/relationships/hyperlink" Target="#'EMENDA PARLAMENTAR SERAFIM'!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drawing6.xml.rels><?xml version="1.0" encoding="UTF-8" standalone="yes"?>
<Relationships xmlns="http://schemas.openxmlformats.org/package/2006/relationships"><Relationship Id="rId1" Type="http://schemas.openxmlformats.org/officeDocument/2006/relationships/hyperlink" Target="#MENU!A1"/></Relationships>
</file>

<file path=xl/drawings/_rels/drawing7.xml.rels><?xml version="1.0" encoding="UTF-8" standalone="yes"?>
<Relationships xmlns="http://schemas.openxmlformats.org/package/2006/relationships"><Relationship Id="rId1" Type="http://schemas.openxmlformats.org/officeDocument/2006/relationships/hyperlink" Target="#MENU!A1"/></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304800</xdr:colOff>
      <xdr:row>4</xdr:row>
      <xdr:rowOff>104775</xdr:rowOff>
    </xdr:from>
    <xdr:to>
      <xdr:col>10</xdr:col>
      <xdr:colOff>71803</xdr:colOff>
      <xdr:row>8</xdr:row>
      <xdr:rowOff>60813</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100-000002000000}"/>
            </a:ext>
          </a:extLst>
        </xdr:cNvPr>
        <xdr:cNvSpPr/>
      </xdr:nvSpPr>
      <xdr:spPr>
        <a:xfrm>
          <a:off x="914400" y="8667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BANCO</a:t>
          </a:r>
          <a:r>
            <a:rPr lang="pt-BR" sz="1400" b="1" baseline="0"/>
            <a:t> </a:t>
          </a:r>
        </a:p>
        <a:p>
          <a:pPr algn="ctr"/>
          <a:r>
            <a:rPr lang="pt-BR" sz="1400" b="1" baseline="0"/>
            <a:t>DE </a:t>
          </a:r>
        </a:p>
        <a:p>
          <a:pPr algn="ctr"/>
          <a:r>
            <a:rPr lang="pt-BR" sz="1400" b="1" baseline="0"/>
            <a:t>DADOS</a:t>
          </a:r>
          <a:endParaRPr lang="pt-BR" sz="1400" b="1"/>
        </a:p>
      </xdr:txBody>
    </xdr:sp>
    <xdr:clientData/>
  </xdr:twoCellAnchor>
  <xdr:twoCellAnchor>
    <xdr:from>
      <xdr:col>15</xdr:col>
      <xdr:colOff>266700</xdr:colOff>
      <xdr:row>4</xdr:row>
      <xdr:rowOff>133350</xdr:rowOff>
    </xdr:from>
    <xdr:to>
      <xdr:col>18</xdr:col>
      <xdr:colOff>33703</xdr:colOff>
      <xdr:row>8</xdr:row>
      <xdr:rowOff>89388</xdr:rowOff>
    </xdr:to>
    <xdr:sp macro="" textlink="">
      <xdr:nvSpPr>
        <xdr:cNvPr id="3" name="Arredondar Retângulo em um Canto Único 2">
          <a:hlinkClick xmlns:r="http://schemas.openxmlformats.org/officeDocument/2006/relationships" r:id="rId2"/>
          <a:extLst>
            <a:ext uri="{FF2B5EF4-FFF2-40B4-BE49-F238E27FC236}">
              <a16:creationId xmlns="" xmlns:a16="http://schemas.microsoft.com/office/drawing/2014/main" id="{00000000-0008-0000-0100-000003000000}"/>
            </a:ext>
          </a:extLst>
        </xdr:cNvPr>
        <xdr:cNvSpPr/>
      </xdr:nvSpPr>
      <xdr:spPr>
        <a:xfrm>
          <a:off x="5753100" y="89535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PLINIO</a:t>
          </a:r>
        </a:p>
      </xdr:txBody>
    </xdr:sp>
    <xdr:clientData/>
  </xdr:twoCellAnchor>
  <xdr:twoCellAnchor>
    <xdr:from>
      <xdr:col>10</xdr:col>
      <xdr:colOff>95250</xdr:colOff>
      <xdr:row>4</xdr:row>
      <xdr:rowOff>114300</xdr:rowOff>
    </xdr:from>
    <xdr:to>
      <xdr:col>12</xdr:col>
      <xdr:colOff>471853</xdr:colOff>
      <xdr:row>8</xdr:row>
      <xdr:rowOff>70338</xdr:rowOff>
    </xdr:to>
    <xdr:sp macro="" textlink="">
      <xdr:nvSpPr>
        <xdr:cNvPr id="4" name="Arredondar Retângulo em um Canto Único 3">
          <a:hlinkClick xmlns:r="http://schemas.openxmlformats.org/officeDocument/2006/relationships" r:id="rId3"/>
          <a:extLst>
            <a:ext uri="{FF2B5EF4-FFF2-40B4-BE49-F238E27FC236}">
              <a16:creationId xmlns="" xmlns:a16="http://schemas.microsoft.com/office/drawing/2014/main" id="{00000000-0008-0000-0100-000004000000}"/>
            </a:ext>
          </a:extLst>
        </xdr:cNvPr>
        <xdr:cNvSpPr/>
      </xdr:nvSpPr>
      <xdr:spPr>
        <a:xfrm>
          <a:off x="2533650"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600" b="1"/>
            <a:t>SITUAÇÃO</a:t>
          </a:r>
        </a:p>
        <a:p>
          <a:pPr algn="ctr"/>
          <a:r>
            <a:rPr lang="pt-BR" sz="1600" b="1"/>
            <a:t>   ATUAL	</a:t>
          </a:r>
        </a:p>
      </xdr:txBody>
    </xdr:sp>
    <xdr:clientData/>
  </xdr:twoCellAnchor>
  <xdr:twoCellAnchor>
    <xdr:from>
      <xdr:col>18</xdr:col>
      <xdr:colOff>38100</xdr:colOff>
      <xdr:row>4</xdr:row>
      <xdr:rowOff>142875</xdr:rowOff>
    </xdr:from>
    <xdr:to>
      <xdr:col>20</xdr:col>
      <xdr:colOff>414703</xdr:colOff>
      <xdr:row>8</xdr:row>
      <xdr:rowOff>98913</xdr:rowOff>
    </xdr:to>
    <xdr:sp macro="" textlink="">
      <xdr:nvSpPr>
        <xdr:cNvPr id="5" name="Arredondar Retângulo em um Canto Único 4">
          <a:hlinkClick xmlns:r="http://schemas.openxmlformats.org/officeDocument/2006/relationships" r:id="rId4"/>
          <a:extLst>
            <a:ext uri="{FF2B5EF4-FFF2-40B4-BE49-F238E27FC236}">
              <a16:creationId xmlns="" xmlns:a16="http://schemas.microsoft.com/office/drawing/2014/main" id="{00000000-0008-0000-0100-000005000000}"/>
            </a:ext>
          </a:extLst>
        </xdr:cNvPr>
        <xdr:cNvSpPr/>
      </xdr:nvSpPr>
      <xdr:spPr>
        <a:xfrm>
          <a:off x="7353300" y="90487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 SERAFIM</a:t>
          </a:r>
        </a:p>
      </xdr:txBody>
    </xdr:sp>
    <xdr:clientData/>
  </xdr:twoCellAnchor>
  <xdr:twoCellAnchor>
    <xdr:from>
      <xdr:col>12</xdr:col>
      <xdr:colOff>485775</xdr:colOff>
      <xdr:row>4</xdr:row>
      <xdr:rowOff>114300</xdr:rowOff>
    </xdr:from>
    <xdr:to>
      <xdr:col>15</xdr:col>
      <xdr:colOff>252778</xdr:colOff>
      <xdr:row>8</xdr:row>
      <xdr:rowOff>70338</xdr:rowOff>
    </xdr:to>
    <xdr:sp macro="" textlink="">
      <xdr:nvSpPr>
        <xdr:cNvPr id="6" name="Arredondar Retângulo em um Canto Único 5">
          <a:hlinkClick xmlns:r="http://schemas.openxmlformats.org/officeDocument/2006/relationships" r:id="rId5"/>
          <a:extLst>
            <a:ext uri="{FF2B5EF4-FFF2-40B4-BE49-F238E27FC236}">
              <a16:creationId xmlns="" xmlns:a16="http://schemas.microsoft.com/office/drawing/2014/main" id="{00000000-0008-0000-0100-000006000000}"/>
            </a:ext>
          </a:extLst>
        </xdr:cNvPr>
        <xdr:cNvSpPr/>
      </xdr:nvSpPr>
      <xdr:spPr>
        <a:xfrm>
          <a:off x="4143375" y="876300"/>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r>
            <a:rPr lang="pt-BR" sz="1400" b="1" baseline="0"/>
            <a:t> BOSCO</a:t>
          </a:r>
          <a:endParaRPr lang="pt-BR" sz="1400" b="1"/>
        </a:p>
      </xdr:txBody>
    </xdr:sp>
    <xdr:clientData/>
  </xdr:twoCellAnchor>
  <xdr:twoCellAnchor>
    <xdr:from>
      <xdr:col>20</xdr:col>
      <xdr:colOff>428625</xdr:colOff>
      <xdr:row>4</xdr:row>
      <xdr:rowOff>161925</xdr:rowOff>
    </xdr:from>
    <xdr:to>
      <xdr:col>23</xdr:col>
      <xdr:colOff>195628</xdr:colOff>
      <xdr:row>8</xdr:row>
      <xdr:rowOff>117963</xdr:rowOff>
    </xdr:to>
    <xdr:sp macro="" textlink="">
      <xdr:nvSpPr>
        <xdr:cNvPr id="7" name="Arredondar Retângulo em um Canto Único 6">
          <a:hlinkClick xmlns:r="http://schemas.openxmlformats.org/officeDocument/2006/relationships" r:id="rId6"/>
          <a:extLst>
            <a:ext uri="{FF2B5EF4-FFF2-40B4-BE49-F238E27FC236}">
              <a16:creationId xmlns="" xmlns:a16="http://schemas.microsoft.com/office/drawing/2014/main" id="{00000000-0008-0000-0100-000007000000}"/>
            </a:ext>
          </a:extLst>
        </xdr:cNvPr>
        <xdr:cNvSpPr/>
      </xdr:nvSpPr>
      <xdr:spPr>
        <a:xfrm>
          <a:off x="8458200" y="923925"/>
          <a:ext cx="1595803" cy="794238"/>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endParaRPr lang="pt-BR" sz="1400" b="1"/>
        </a:p>
        <a:p>
          <a:pPr algn="ctr"/>
          <a:r>
            <a:rPr lang="pt-BR" sz="1400" b="1"/>
            <a:t>EMENDA</a:t>
          </a:r>
          <a:endParaRPr lang="pt-BR" sz="1400" b="1" baseline="0"/>
        </a:p>
        <a:p>
          <a:pPr algn="ctr"/>
          <a:r>
            <a:rPr lang="pt-BR" sz="1400" b="1" baseline="0"/>
            <a:t>JOSE RICARDO</a:t>
          </a:r>
          <a:endParaRPr lang="pt-BR" sz="1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1357312</xdr:colOff>
      <xdr:row>0</xdr:row>
      <xdr:rowOff>536865</xdr:rowOff>
    </xdr:from>
    <xdr:to>
      <xdr:col>1</xdr:col>
      <xdr:colOff>2337954</xdr:colOff>
      <xdr:row>2</xdr:row>
      <xdr:rowOff>714374</xdr:rowOff>
    </xdr:to>
    <xdr:sp macro="" textlink="">
      <xdr:nvSpPr>
        <xdr:cNvPr id="3" name="Arredondar Retângulo em um Canto Único 2">
          <a:hlinkClick xmlns:r="http://schemas.openxmlformats.org/officeDocument/2006/relationships" r:id="rId1"/>
          <a:extLst>
            <a:ext uri="{FF2B5EF4-FFF2-40B4-BE49-F238E27FC236}">
              <a16:creationId xmlns="" xmlns:a16="http://schemas.microsoft.com/office/drawing/2014/main" id="{00000000-0008-0000-0400-000003000000}"/>
            </a:ext>
          </a:extLst>
        </xdr:cNvPr>
        <xdr:cNvSpPr/>
      </xdr:nvSpPr>
      <xdr:spPr>
        <a:xfrm>
          <a:off x="1357312" y="536865"/>
          <a:ext cx="3052330" cy="1630072"/>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452437</xdr:colOff>
      <xdr:row>1</xdr:row>
      <xdr:rowOff>51090</xdr:rowOff>
    </xdr:from>
    <xdr:to>
      <xdr:col>17</xdr:col>
      <xdr:colOff>496454</xdr:colOff>
      <xdr:row>3</xdr:row>
      <xdr:rowOff>50799</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500-000002000000}"/>
            </a:ext>
          </a:extLst>
        </xdr:cNvPr>
        <xdr:cNvSpPr/>
      </xdr:nvSpPr>
      <xdr:spPr>
        <a:xfrm>
          <a:off x="29471937" y="384465"/>
          <a:ext cx="3060267" cy="68233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28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 xmlns:a16="http://schemas.microsoft.com/office/drawing/2014/main"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B9:R22"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01%20-%20PROCESSOS%20DE%20COMPRA\04%20-%20NOTA%20DE%20EMPENHO%20SCANEADA\2021\NE%200304.2021%20-%20DIAGNOCEL%20COM.%20E%20REP.%20-%20Proc%20000053.2021_JULHO.pdf" TargetMode="External"/><Relationship Id="rId13" Type="http://schemas.openxmlformats.org/officeDocument/2006/relationships/hyperlink" Target="..\01%20-%20PROCESSOS%20DE%20COMPRA\04%20-%20NOTA%20DE%20EMPENHO%20SCANEADA\2021\NE%200309.2021%20-%20LABINBRAZ%20-%20PROC.%200031.2021_JULHO.pdf" TargetMode="External"/><Relationship Id="rId18" Type="http://schemas.openxmlformats.org/officeDocument/2006/relationships/hyperlink" Target="..\..\01%20-%20PROCESSOS%20DE%20COMPRA\04%20-%20NOTA%20DE%20EMPENHO%20SCANEADA\2021\NE%200343.2021%20-%20PROBANK%20SEGURAN&#199;A%20DE%20BENS%20E%20VALORES%20EIRELI.pdf" TargetMode="External"/><Relationship Id="rId3" Type="http://schemas.openxmlformats.org/officeDocument/2006/relationships/hyperlink" Target="..\01%20-%20PROCESSOS%20DE%20COMPRA\04%20-%20NOTA%20DE%20EMPENHO%20SCANEADA\2021\NE%200297.2021%20-%20MICRO%20LAB.%20DE%20ANAL%20E%20PESQ.%20CLIN%20E%20BIOL%20LTDA_1&#186;%20T.A_JULHO%20-%20PROC.%20001107.2020.pdf" TargetMode="External"/><Relationship Id="rId21" Type="http://schemas.openxmlformats.org/officeDocument/2006/relationships/vmlDrawing" Target="../drawings/vmlDrawing2.vml"/><Relationship Id="rId7" Type="http://schemas.openxmlformats.org/officeDocument/2006/relationships/hyperlink" Target="..\01%20-%20PROCESSOS%20DE%20COMPRA\04%20-%20NOTA%20DE%20EMPENHO%20SCANEADA\2021\NE%200302.2021%20-%20PRODAM%20PROC.%20DE%20DADOS%20AMAZONAS%20SA_SITE%20-%20JULHO_PROC.%20000098.2020.pdf" TargetMode="External"/><Relationship Id="rId12" Type="http://schemas.openxmlformats.org/officeDocument/2006/relationships/hyperlink" Target="..\01%20-%20PROCESSOS%20DE%20COMPRA\04%20-%20NOTA%20DE%20EMPENHO%20SCANEADA\2021\NE%200308.2021%20-%20MICRO%20LAB.%20DE%20ANAL%20E%20PESQ.%20CLIN%20E%20BIOL%20LTDA_1&#186;%20T.A_JULHO%20-%20PROC.%20001107.2020.pdf" TargetMode="External"/><Relationship Id="rId17" Type="http://schemas.openxmlformats.org/officeDocument/2006/relationships/hyperlink" Target="..\..\01%20-%20PROCESSOS%20DE%20COMPRA\04%20-%20NOTA%20DE%20EMPENHO%20SCANEADA\2021\NE%200295.2021%20-%20PROBANK%20SEGURAN&#199;A%20DE%20BENS%20E%20VALORES%20EIRELI%20-%20PROC.%20000295.2021.pdf" TargetMode="External"/><Relationship Id="rId2" Type="http://schemas.openxmlformats.org/officeDocument/2006/relationships/hyperlink" Target="..\01%20-%20PROCESSOS%20DE%20COMPRA\04%20-%20NOTA%20DE%20EMPENHO%20SCANEADA\2021\NE%200297.2021%20-%20MICRO%20LAB.%20DE%20ANAL%20E%20PESQ.%20CLIN%20E%20BIOL%20LTDA_1&#186;%20T.A_JULHO%20-%20PROC.%20001107.2020.pdf" TargetMode="External"/><Relationship Id="rId16" Type="http://schemas.openxmlformats.org/officeDocument/2006/relationships/hyperlink" Target="..\..\01%20-%20PROCESSOS%20DE%20COMPRA\04%20-%20NOTA%20DE%20EMPENHO%20SCANEADA\2021\NE%200295.2021%20-%20PROBANK%20SEGURAN&#199;A%20DE%20BENS%20E%20VALORES%20EIRELI%20-%20PROC.%20000295.2021.pdf" TargetMode="External"/><Relationship Id="rId20" Type="http://schemas.openxmlformats.org/officeDocument/2006/relationships/vmlDrawing" Target="../drawings/vmlDrawing1.vml"/><Relationship Id="rId1" Type="http://schemas.openxmlformats.org/officeDocument/2006/relationships/hyperlink" Target="..\01%20-%20PROCESSOS%20DE%20COMPRA\04%20-%20NOTA%20DE%20EMPENHO%20SCANEADA\2021\NE%200296.2021%20-%20IMPRENSA%20OFICIAL%20DO%20ESTADO_3&#186;%20T.A_JULHO%20-%20PROC.%2000259.2021.pdf" TargetMode="External"/><Relationship Id="rId6" Type="http://schemas.openxmlformats.org/officeDocument/2006/relationships/hyperlink" Target="..\01%20-%20PROCESSOS%20DE%20COMPRA\04%20-%20NOTA%20DE%20EMPENHO%20SCANEADA\2021\NE%200301.2021%20-%20PRODAM%20PROC.%20DE%20DADOS%20AMAZONAS%20SA_SERV.%20EVENTUAIS%20-%20JULHO_PROC.%20001227.2020.pdf" TargetMode="External"/><Relationship Id="rId11" Type="http://schemas.openxmlformats.org/officeDocument/2006/relationships/hyperlink" Target="..\01%20-%20PROCESSOS%20DE%20COMPRA\04%20-%20NOTA%20DE%20EMPENHO%20SCANEADA\2021\NE%200307.2021%20-%20INSTITUTO%20TRIMONTE%20DE%20DESENVOL.%20-%20ITD%20-%20N.%20M&#201;DIO%20-%20PROC.%20001170.2020%20-%20JULHO.pdf" TargetMode="External"/><Relationship Id="rId5" Type="http://schemas.openxmlformats.org/officeDocument/2006/relationships/hyperlink" Target="..\01%20-%20PROCESSOS%20DE%20COMPRA\04%20-%20NOTA%20DE%20EMPENHO%20SCANEADA\2021\NE%200300.2021%20-%20PRODAM%20-%20INTERNET%20-%20PROC.%20001222.2020%20-%20JULHO.pdf" TargetMode="External"/><Relationship Id="rId15" Type="http://schemas.openxmlformats.org/officeDocument/2006/relationships/hyperlink" Target="..\01%20-%20PROCESSOS%20DE%20COMPRA\04%20-%20NOTA%20DE%20EMPENHO%20SCANEADA\2021\NE%200311.2021%20-%20MANAUS%20AMBIENTAL%20S.%20A%20-%20PROC.%20000511.2020%20-%20JULHO.pdf" TargetMode="External"/><Relationship Id="rId10" Type="http://schemas.openxmlformats.org/officeDocument/2006/relationships/hyperlink" Target="..\01%20-%20PROCESSOS%20DE%20COMPRA\04%20-%20NOTA%20DE%20EMPENHO%20SCANEADA\2021\NE%200306.2021%20-%20INSTITUTO%20TRIMONTE%20DE%20DESENVOL.%20-%20ITD%20-%20N.%20SUPERIOR%20-%20PROC.%20001166.2020%20-%20JULHO.pdf" TargetMode="External"/><Relationship Id="rId19" Type="http://schemas.openxmlformats.org/officeDocument/2006/relationships/printerSettings" Target="../printerSettings/printerSettings3.bin"/><Relationship Id="rId4" Type="http://schemas.openxmlformats.org/officeDocument/2006/relationships/hyperlink" Target="..\01%20-%20PROCESSOS%20DE%20COMPRA\04%20-%20NOTA%20DE%20EMPENHO%20SCANEADA\2021\NE%200298.2021%20-%20LABINBRAZ%20-%20PROC.%200031.2021_MAIO%20E%20JUNHO.pdf" TargetMode="External"/><Relationship Id="rId9" Type="http://schemas.openxmlformats.org/officeDocument/2006/relationships/hyperlink" Target="..\01%20-%20PROCESSOS%20DE%20COMPRA\04%20-%20NOTA%20DE%20EMPENHO%20SCANEADA\2021\NE%200305.2021%20-%20IMPRENSA%20OFICIAL%20DO%20ESTADO_3&#186;%20T.A_AGOSTO%20-%20PROC.%2000259.2021.pdf" TargetMode="External"/><Relationship Id="rId14" Type="http://schemas.openxmlformats.org/officeDocument/2006/relationships/hyperlink" Target="..\01%20-%20PROCESSOS%20DE%20COMPRA\04%20-%20NOTA%20DE%20EMPENHO%20SCANEADA\2021\NE%200310.2021%20-%20AMAZONAS%20DISTRIBUIDORA%20DE%20ENERGIA%20-%20PROC.%2000031.2020%20-%20JULHO.pdf" TargetMode="External"/><Relationship Id="rId22"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538" t="s">
        <v>0</v>
      </c>
      <c r="B1" s="538"/>
      <c r="C1" s="538"/>
      <c r="D1" s="538"/>
      <c r="E1" s="538"/>
      <c r="F1" s="538"/>
      <c r="G1" s="538"/>
      <c r="H1" s="538"/>
      <c r="I1" s="538"/>
      <c r="J1" s="538"/>
      <c r="K1" s="538"/>
      <c r="L1" s="538"/>
      <c r="M1" s="538"/>
      <c r="N1" s="538"/>
      <c r="O1" s="538"/>
    </row>
    <row r="2" spans="1:15" s="33" customFormat="1" ht="21.75" customHeight="1">
      <c r="A2" s="539" t="s">
        <v>1</v>
      </c>
      <c r="B2" s="539" t="s">
        <v>2</v>
      </c>
      <c r="C2" s="539" t="s">
        <v>3</v>
      </c>
      <c r="D2" s="539" t="s">
        <v>4</v>
      </c>
      <c r="E2" s="539" t="s">
        <v>5</v>
      </c>
      <c r="F2" s="540" t="s">
        <v>6</v>
      </c>
      <c r="G2" s="540" t="s">
        <v>7</v>
      </c>
      <c r="H2" s="542" t="s">
        <v>8</v>
      </c>
      <c r="I2" s="543" t="s">
        <v>9</v>
      </c>
      <c r="J2" s="539" t="s">
        <v>10</v>
      </c>
      <c r="K2" s="539" t="s">
        <v>11</v>
      </c>
      <c r="L2" s="540" t="s">
        <v>12</v>
      </c>
      <c r="M2" s="540" t="s">
        <v>10</v>
      </c>
      <c r="N2" s="539" t="s">
        <v>13</v>
      </c>
      <c r="O2" s="540" t="s">
        <v>14</v>
      </c>
    </row>
    <row r="3" spans="1:15" ht="15" customHeight="1">
      <c r="A3" s="539"/>
      <c r="B3" s="539"/>
      <c r="C3" s="539"/>
      <c r="D3" s="539"/>
      <c r="E3" s="539"/>
      <c r="F3" s="541"/>
      <c r="G3" s="541"/>
      <c r="H3" s="542"/>
      <c r="I3" s="544"/>
      <c r="J3" s="539"/>
      <c r="K3" s="539"/>
      <c r="L3" s="541"/>
      <c r="M3" s="541"/>
      <c r="N3" s="539"/>
      <c r="O3" s="541"/>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98" customWidth="1"/>
    <col min="2" max="2" width="24.42578125" style="98" bestFit="1" customWidth="1"/>
    <col min="3" max="3" width="42.7109375" style="157" customWidth="1"/>
    <col min="4" max="4" width="17" style="98" bestFit="1" customWidth="1"/>
    <col min="5" max="5" width="23.7109375" style="98" customWidth="1"/>
    <col min="6" max="6" width="22.42578125" style="158" bestFit="1" customWidth="1"/>
    <col min="7" max="7" width="37.7109375" style="96" customWidth="1"/>
    <col min="8" max="8" width="28.140625" style="159" customWidth="1"/>
    <col min="9" max="9" width="9.140625" style="94"/>
    <col min="10" max="10" width="14.42578125" style="95" bestFit="1" customWidth="1"/>
    <col min="11" max="11" width="21.28515625" style="94" bestFit="1" customWidth="1"/>
    <col min="12" max="12" width="13.42578125" style="94" bestFit="1" customWidth="1"/>
    <col min="13" max="13" width="10.5703125" style="94" bestFit="1" customWidth="1"/>
    <col min="14" max="16384" width="9.140625" style="94"/>
  </cols>
  <sheetData>
    <row r="1" spans="1:11" ht="20.25">
      <c r="A1" s="593" t="s">
        <v>646</v>
      </c>
      <c r="B1" s="594"/>
      <c r="C1" s="594"/>
      <c r="D1" s="594"/>
      <c r="E1" s="594"/>
      <c r="F1" s="594"/>
      <c r="G1" s="594"/>
      <c r="H1" s="595"/>
    </row>
    <row r="2" spans="1:11" ht="20.25">
      <c r="A2" s="596" t="s">
        <v>647</v>
      </c>
      <c r="B2" s="597"/>
      <c r="C2" s="597"/>
      <c r="D2" s="597"/>
      <c r="E2" s="597"/>
      <c r="F2" s="597"/>
      <c r="G2" s="597"/>
      <c r="H2" s="598"/>
    </row>
    <row r="3" spans="1:11" ht="20.25">
      <c r="A3" s="599" t="s">
        <v>648</v>
      </c>
      <c r="B3" s="600"/>
      <c r="C3" s="600"/>
      <c r="D3" s="600"/>
      <c r="E3" s="600"/>
      <c r="F3" s="600"/>
      <c r="G3" s="600"/>
      <c r="H3" s="601"/>
    </row>
    <row r="4" spans="1:11" s="98" customFormat="1" ht="15.75" customHeight="1">
      <c r="A4" s="602" t="s">
        <v>649</v>
      </c>
      <c r="B4" s="602"/>
      <c r="C4" s="602"/>
      <c r="D4" s="602"/>
      <c r="E4" s="602"/>
      <c r="F4" s="602"/>
      <c r="G4" s="602"/>
      <c r="H4" s="602"/>
      <c r="I4" s="96"/>
      <c r="J4" s="97"/>
      <c r="K4" s="96"/>
    </row>
    <row r="5" spans="1:11" s="98" customFormat="1" ht="54">
      <c r="A5" s="165" t="s">
        <v>325</v>
      </c>
      <c r="B5" s="165" t="s">
        <v>650</v>
      </c>
      <c r="C5" s="99" t="s">
        <v>651</v>
      </c>
      <c r="D5" s="99" t="s">
        <v>652</v>
      </c>
      <c r="E5" s="165" t="s">
        <v>5</v>
      </c>
      <c r="F5" s="100" t="s">
        <v>332</v>
      </c>
      <c r="G5" s="165" t="s">
        <v>10</v>
      </c>
      <c r="H5" s="165" t="s">
        <v>653</v>
      </c>
      <c r="I5" s="96"/>
      <c r="J5" s="97"/>
      <c r="K5" s="96"/>
    </row>
    <row r="6" spans="1:11" ht="54">
      <c r="A6" s="101">
        <v>1</v>
      </c>
      <c r="B6" s="101" t="s">
        <v>654</v>
      </c>
      <c r="C6" s="102" t="s">
        <v>655</v>
      </c>
      <c r="D6" s="101">
        <v>339030</v>
      </c>
      <c r="E6" s="101" t="s">
        <v>17</v>
      </c>
      <c r="F6" s="103">
        <v>2867.5</v>
      </c>
      <c r="G6" s="104" t="s">
        <v>21</v>
      </c>
      <c r="H6" s="603">
        <f>(F13)/190000</f>
        <v>0.83371973684210521</v>
      </c>
    </row>
    <row r="7" spans="1:11" ht="54">
      <c r="A7" s="101">
        <v>2</v>
      </c>
      <c r="B7" s="101" t="s">
        <v>656</v>
      </c>
      <c r="C7" s="102" t="s">
        <v>657</v>
      </c>
      <c r="D7" s="101">
        <v>339030</v>
      </c>
      <c r="E7" s="101" t="s">
        <v>17</v>
      </c>
      <c r="F7" s="103">
        <v>7052.5</v>
      </c>
      <c r="G7" s="104" t="s">
        <v>21</v>
      </c>
      <c r="H7" s="603"/>
    </row>
    <row r="8" spans="1:11" ht="54">
      <c r="A8" s="101">
        <v>3</v>
      </c>
      <c r="B8" s="101" t="s">
        <v>658</v>
      </c>
      <c r="C8" s="102" t="s">
        <v>659</v>
      </c>
      <c r="D8" s="101">
        <v>339030</v>
      </c>
      <c r="E8" s="101" t="s">
        <v>82</v>
      </c>
      <c r="F8" s="103">
        <v>1202.4000000000001</v>
      </c>
      <c r="G8" s="104" t="s">
        <v>21</v>
      </c>
      <c r="H8" s="603"/>
      <c r="J8" s="105"/>
    </row>
    <row r="9" spans="1:11" ht="18">
      <c r="A9" s="101">
        <v>4</v>
      </c>
      <c r="B9" s="101" t="s">
        <v>660</v>
      </c>
      <c r="C9" s="102" t="s">
        <v>661</v>
      </c>
      <c r="D9" s="101">
        <v>339030</v>
      </c>
      <c r="E9" s="101" t="s">
        <v>17</v>
      </c>
      <c r="F9" s="106">
        <v>7665.15</v>
      </c>
      <c r="G9" s="104" t="s">
        <v>21</v>
      </c>
      <c r="H9" s="603"/>
    </row>
    <row r="10" spans="1:11" ht="36">
      <c r="A10" s="101">
        <v>5</v>
      </c>
      <c r="B10" s="101" t="s">
        <v>662</v>
      </c>
      <c r="C10" s="102" t="s">
        <v>663</v>
      </c>
      <c r="D10" s="101">
        <v>339039</v>
      </c>
      <c r="E10" s="101" t="s">
        <v>69</v>
      </c>
      <c r="F10" s="106">
        <v>111619.2</v>
      </c>
      <c r="G10" s="104" t="s">
        <v>21</v>
      </c>
      <c r="H10" s="603"/>
    </row>
    <row r="11" spans="1:11" ht="54">
      <c r="A11" s="107">
        <v>6</v>
      </c>
      <c r="B11" s="107" t="s">
        <v>662</v>
      </c>
      <c r="C11" s="108" t="s">
        <v>664</v>
      </c>
      <c r="D11" s="107">
        <v>339039</v>
      </c>
      <c r="E11" s="107" t="s">
        <v>17</v>
      </c>
      <c r="F11" s="109">
        <v>28000</v>
      </c>
      <c r="G11" s="110" t="s">
        <v>582</v>
      </c>
      <c r="H11" s="603"/>
    </row>
    <row r="12" spans="1:11" ht="36">
      <c r="A12" s="558" t="s">
        <v>665</v>
      </c>
      <c r="B12" s="558"/>
      <c r="C12" s="558"/>
      <c r="D12" s="558"/>
      <c r="E12" s="583">
        <v>190000</v>
      </c>
      <c r="F12" s="99" t="s">
        <v>666</v>
      </c>
      <c r="G12" s="165" t="s">
        <v>667</v>
      </c>
      <c r="H12" s="603"/>
    </row>
    <row r="13" spans="1:11" s="111" customFormat="1" ht="18.75">
      <c r="A13" s="558"/>
      <c r="B13" s="558"/>
      <c r="C13" s="558"/>
      <c r="D13" s="558"/>
      <c r="E13" s="583"/>
      <c r="F13" s="166">
        <f>SUM(F6:F11)</f>
        <v>158406.75</v>
      </c>
      <c r="G13" s="166">
        <f>E12-F13</f>
        <v>31593.25</v>
      </c>
      <c r="H13" s="169"/>
      <c r="J13" s="112"/>
    </row>
    <row r="14" spans="1:11" s="113" customFormat="1" ht="18.75">
      <c r="A14" s="587" t="s">
        <v>668</v>
      </c>
      <c r="B14" s="587"/>
      <c r="C14" s="587"/>
      <c r="D14" s="587"/>
      <c r="E14" s="587"/>
      <c r="F14" s="587"/>
      <c r="G14" s="587"/>
      <c r="H14" s="587"/>
      <c r="J14" s="114"/>
    </row>
    <row r="15" spans="1:11">
      <c r="A15" s="588"/>
      <c r="B15" s="588"/>
      <c r="C15" s="588"/>
      <c r="D15" s="588"/>
      <c r="E15" s="588"/>
      <c r="F15" s="588"/>
      <c r="G15" s="588"/>
      <c r="H15" s="588"/>
    </row>
    <row r="16" spans="1:11" ht="18" customHeight="1">
      <c r="A16" s="574" t="s">
        <v>669</v>
      </c>
      <c r="B16" s="574"/>
      <c r="C16" s="574"/>
      <c r="D16" s="574"/>
      <c r="E16" s="574"/>
      <c r="F16" s="574"/>
      <c r="G16" s="574"/>
      <c r="H16" s="574"/>
      <c r="J16" s="115"/>
    </row>
    <row r="17" spans="1:12" ht="18">
      <c r="A17" s="116">
        <v>1</v>
      </c>
      <c r="B17" s="116" t="s">
        <v>670</v>
      </c>
      <c r="C17" s="117" t="s">
        <v>671</v>
      </c>
      <c r="D17" s="116">
        <v>339030</v>
      </c>
      <c r="E17" s="116" t="s">
        <v>672</v>
      </c>
      <c r="F17" s="118">
        <v>39375</v>
      </c>
      <c r="G17" s="119" t="s">
        <v>21</v>
      </c>
      <c r="H17" s="589">
        <f>F21/E20</f>
        <v>0.90283363157894725</v>
      </c>
    </row>
    <row r="18" spans="1:12" ht="36">
      <c r="A18" s="116">
        <v>2</v>
      </c>
      <c r="B18" s="116" t="s">
        <v>673</v>
      </c>
      <c r="C18" s="117" t="s">
        <v>674</v>
      </c>
      <c r="D18" s="116">
        <v>339030</v>
      </c>
      <c r="E18" s="116" t="s">
        <v>675</v>
      </c>
      <c r="F18" s="118">
        <v>17568.099999999999</v>
      </c>
      <c r="G18" s="119" t="s">
        <v>21</v>
      </c>
      <c r="H18" s="589"/>
    </row>
    <row r="19" spans="1:12" ht="18">
      <c r="A19" s="116">
        <v>3</v>
      </c>
      <c r="B19" s="116" t="s">
        <v>676</v>
      </c>
      <c r="C19" s="117" t="s">
        <v>671</v>
      </c>
      <c r="D19" s="116">
        <v>339030</v>
      </c>
      <c r="E19" s="116" t="s">
        <v>677</v>
      </c>
      <c r="F19" s="118">
        <v>114595.29</v>
      </c>
      <c r="G19" s="119" t="s">
        <v>21</v>
      </c>
      <c r="H19" s="589"/>
    </row>
    <row r="20" spans="1:12" ht="36">
      <c r="A20" s="590" t="s">
        <v>665</v>
      </c>
      <c r="B20" s="590"/>
      <c r="C20" s="590"/>
      <c r="D20" s="590"/>
      <c r="E20" s="591">
        <v>190000</v>
      </c>
      <c r="F20" s="119" t="s">
        <v>666</v>
      </c>
      <c r="G20" s="167" t="s">
        <v>667</v>
      </c>
      <c r="H20" s="589"/>
    </row>
    <row r="21" spans="1:12" ht="18">
      <c r="A21" s="590"/>
      <c r="B21" s="590"/>
      <c r="C21" s="590"/>
      <c r="D21" s="590"/>
      <c r="E21" s="591"/>
      <c r="F21" s="168">
        <f>SUM(F17:F19)</f>
        <v>171538.38999999998</v>
      </c>
      <c r="G21" s="120">
        <f>E20-F21</f>
        <v>18461.610000000015</v>
      </c>
      <c r="H21" s="589"/>
      <c r="J21" s="105"/>
    </row>
    <row r="22" spans="1:12" ht="18">
      <c r="A22" s="592" t="s">
        <v>678</v>
      </c>
      <c r="B22" s="592"/>
      <c r="C22" s="592"/>
      <c r="D22" s="592"/>
      <c r="E22" s="592"/>
      <c r="F22" s="592"/>
      <c r="G22" s="592"/>
      <c r="H22" s="589"/>
    </row>
    <row r="23" spans="1:12" ht="18">
      <c r="A23" s="578"/>
      <c r="B23" s="579"/>
      <c r="C23" s="579"/>
      <c r="D23" s="579"/>
      <c r="E23" s="579"/>
      <c r="F23" s="579"/>
      <c r="G23" s="579"/>
      <c r="H23" s="121"/>
    </row>
    <row r="24" spans="1:12" ht="20.25" customHeight="1">
      <c r="A24" s="580" t="s">
        <v>679</v>
      </c>
      <c r="B24" s="581"/>
      <c r="C24" s="581"/>
      <c r="D24" s="581"/>
      <c r="E24" s="581"/>
      <c r="F24" s="581"/>
      <c r="G24" s="581"/>
      <c r="H24" s="582"/>
    </row>
    <row r="25" spans="1:12" ht="72">
      <c r="A25" s="116">
        <v>1</v>
      </c>
      <c r="B25" s="116" t="s">
        <v>680</v>
      </c>
      <c r="C25" s="117" t="s">
        <v>681</v>
      </c>
      <c r="D25" s="116" t="s">
        <v>682</v>
      </c>
      <c r="E25" s="122" t="s">
        <v>7</v>
      </c>
      <c r="F25" s="118">
        <v>0</v>
      </c>
      <c r="G25" s="123" t="s">
        <v>683</v>
      </c>
      <c r="H25" s="557">
        <f>F29/E28</f>
        <v>0.22374759614243184</v>
      </c>
    </row>
    <row r="26" spans="1:12" ht="54">
      <c r="A26" s="116">
        <v>2</v>
      </c>
      <c r="B26" s="116" t="s">
        <v>684</v>
      </c>
      <c r="C26" s="117" t="s">
        <v>685</v>
      </c>
      <c r="D26" s="116" t="s">
        <v>682</v>
      </c>
      <c r="E26" s="122" t="s">
        <v>686</v>
      </c>
      <c r="F26" s="118">
        <v>35988</v>
      </c>
      <c r="G26" s="119" t="s">
        <v>687</v>
      </c>
      <c r="H26" s="557"/>
    </row>
    <row r="27" spans="1:12" ht="36">
      <c r="A27" s="116">
        <v>3</v>
      </c>
      <c r="B27" s="116" t="s">
        <v>688</v>
      </c>
      <c r="C27" s="117" t="s">
        <v>689</v>
      </c>
      <c r="D27" s="116" t="s">
        <v>682</v>
      </c>
      <c r="E27" s="122" t="s">
        <v>17</v>
      </c>
      <c r="F27" s="118">
        <v>11133.02</v>
      </c>
      <c r="G27" s="119" t="s">
        <v>687</v>
      </c>
      <c r="H27" s="557"/>
      <c r="L27" s="124"/>
    </row>
    <row r="28" spans="1:12" ht="36">
      <c r="A28" s="558" t="s">
        <v>665</v>
      </c>
      <c r="B28" s="558"/>
      <c r="C28" s="558"/>
      <c r="D28" s="558"/>
      <c r="E28" s="583">
        <v>210599</v>
      </c>
      <c r="F28" s="99" t="s">
        <v>666</v>
      </c>
      <c r="G28" s="165" t="s">
        <v>667</v>
      </c>
      <c r="H28" s="557"/>
      <c r="L28" s="124"/>
    </row>
    <row r="29" spans="1:12" s="127" customFormat="1" ht="21">
      <c r="A29" s="558"/>
      <c r="B29" s="558"/>
      <c r="C29" s="558"/>
      <c r="D29" s="558"/>
      <c r="E29" s="583"/>
      <c r="F29" s="125">
        <f>SUM(F26:F27)</f>
        <v>47121.020000000004</v>
      </c>
      <c r="G29" s="126">
        <f>E28-F29</f>
        <v>163477.97999999998</v>
      </c>
      <c r="H29" s="557"/>
      <c r="J29" s="128"/>
      <c r="K29" s="129"/>
    </row>
    <row r="30" spans="1:12" ht="18">
      <c r="A30" s="584"/>
      <c r="B30" s="584"/>
      <c r="C30" s="584"/>
      <c r="D30" s="584"/>
      <c r="E30" s="584"/>
      <c r="F30" s="584"/>
      <c r="G30" s="584"/>
      <c r="H30" s="130"/>
    </row>
    <row r="31" spans="1:12" ht="15.75">
      <c r="A31" s="131"/>
      <c r="B31" s="131"/>
      <c r="C31" s="132"/>
      <c r="D31" s="131"/>
      <c r="E31" s="131"/>
      <c r="F31" s="133"/>
      <c r="G31" s="134"/>
      <c r="H31" s="135"/>
    </row>
    <row r="32" spans="1:12" ht="18">
      <c r="A32" s="572"/>
      <c r="B32" s="573"/>
      <c r="C32" s="573"/>
      <c r="D32" s="573"/>
      <c r="E32" s="573"/>
      <c r="F32" s="573"/>
      <c r="G32" s="573"/>
      <c r="H32" s="136"/>
    </row>
    <row r="33" spans="1:8" ht="20.25" customHeight="1">
      <c r="A33" s="585" t="s">
        <v>690</v>
      </c>
      <c r="B33" s="585"/>
      <c r="C33" s="585"/>
      <c r="D33" s="585"/>
      <c r="E33" s="585"/>
      <c r="F33" s="585"/>
      <c r="G33" s="585"/>
      <c r="H33" s="585"/>
    </row>
    <row r="34" spans="1:8" ht="31.5">
      <c r="A34" s="137" t="s">
        <v>325</v>
      </c>
      <c r="B34" s="137" t="s">
        <v>650</v>
      </c>
      <c r="C34" s="137" t="s">
        <v>651</v>
      </c>
      <c r="D34" s="137" t="s">
        <v>691</v>
      </c>
      <c r="E34" s="137" t="s">
        <v>692</v>
      </c>
      <c r="F34" s="137" t="s">
        <v>21</v>
      </c>
      <c r="G34" s="137" t="s">
        <v>693</v>
      </c>
      <c r="H34" s="137" t="s">
        <v>694</v>
      </c>
    </row>
    <row r="35" spans="1:8" ht="54">
      <c r="A35" s="138">
        <v>1</v>
      </c>
      <c r="B35" s="165" t="s">
        <v>338</v>
      </c>
      <c r="C35" s="139" t="s">
        <v>695</v>
      </c>
      <c r="D35" s="138" t="s">
        <v>696</v>
      </c>
      <c r="E35" s="138" t="s">
        <v>69</v>
      </c>
      <c r="F35" s="140">
        <v>0</v>
      </c>
      <c r="G35" s="141" t="s">
        <v>127</v>
      </c>
      <c r="H35" s="557">
        <f>(F43/E43)</f>
        <v>0.38742613636363638</v>
      </c>
    </row>
    <row r="36" spans="1:8" ht="54">
      <c r="A36" s="138">
        <v>2</v>
      </c>
      <c r="B36" s="165" t="s">
        <v>350</v>
      </c>
      <c r="C36" s="139" t="s">
        <v>697</v>
      </c>
      <c r="D36" s="138" t="s">
        <v>696</v>
      </c>
      <c r="E36" s="138" t="s">
        <v>69</v>
      </c>
      <c r="F36" s="140">
        <v>0</v>
      </c>
      <c r="G36" s="141" t="s">
        <v>698</v>
      </c>
      <c r="H36" s="557"/>
    </row>
    <row r="37" spans="1:8" ht="72">
      <c r="A37" s="138">
        <v>3</v>
      </c>
      <c r="B37" s="165" t="s">
        <v>345</v>
      </c>
      <c r="C37" s="139" t="s">
        <v>699</v>
      </c>
      <c r="D37" s="138" t="s">
        <v>696</v>
      </c>
      <c r="E37" s="138" t="s">
        <v>69</v>
      </c>
      <c r="F37" s="140">
        <v>0</v>
      </c>
      <c r="G37" s="141" t="s">
        <v>700</v>
      </c>
      <c r="H37" s="557"/>
    </row>
    <row r="38" spans="1:8" ht="54">
      <c r="A38" s="138">
        <v>4</v>
      </c>
      <c r="B38" s="165" t="s">
        <v>701</v>
      </c>
      <c r="C38" s="139" t="s">
        <v>702</v>
      </c>
      <c r="D38" s="138" t="s">
        <v>696</v>
      </c>
      <c r="E38" s="138" t="s">
        <v>17</v>
      </c>
      <c r="F38" s="140">
        <v>19504</v>
      </c>
      <c r="G38" s="99" t="s">
        <v>21</v>
      </c>
      <c r="H38" s="557"/>
    </row>
    <row r="39" spans="1:8" ht="54">
      <c r="A39" s="138">
        <v>5</v>
      </c>
      <c r="B39" s="165" t="s">
        <v>703</v>
      </c>
      <c r="C39" s="139" t="s">
        <v>702</v>
      </c>
      <c r="D39" s="138" t="s">
        <v>696</v>
      </c>
      <c r="E39" s="138" t="s">
        <v>82</v>
      </c>
      <c r="F39" s="140">
        <v>109740</v>
      </c>
      <c r="G39" s="99" t="s">
        <v>21</v>
      </c>
      <c r="H39" s="557"/>
    </row>
    <row r="40" spans="1:8" ht="54">
      <c r="A40" s="138">
        <v>6</v>
      </c>
      <c r="B40" s="165" t="s">
        <v>704</v>
      </c>
      <c r="C40" s="139" t="s">
        <v>702</v>
      </c>
      <c r="D40" s="138" t="s">
        <v>696</v>
      </c>
      <c r="E40" s="138" t="s">
        <v>82</v>
      </c>
      <c r="F40" s="140">
        <v>330</v>
      </c>
      <c r="G40" s="99" t="s">
        <v>21</v>
      </c>
      <c r="H40" s="557"/>
    </row>
    <row r="41" spans="1:8" ht="72">
      <c r="A41" s="138">
        <v>7</v>
      </c>
      <c r="B41" s="165" t="s">
        <v>705</v>
      </c>
      <c r="C41" s="139" t="s">
        <v>702</v>
      </c>
      <c r="D41" s="138" t="s">
        <v>696</v>
      </c>
      <c r="E41" s="138" t="s">
        <v>69</v>
      </c>
      <c r="F41" s="140">
        <v>6800</v>
      </c>
      <c r="G41" s="142" t="s">
        <v>706</v>
      </c>
      <c r="H41" s="557"/>
    </row>
    <row r="42" spans="1:8" ht="36">
      <c r="A42" s="558" t="s">
        <v>707</v>
      </c>
      <c r="B42" s="558"/>
      <c r="C42" s="558"/>
      <c r="D42" s="558"/>
      <c r="E42" s="165" t="s">
        <v>603</v>
      </c>
      <c r="F42" s="99" t="s">
        <v>666</v>
      </c>
      <c r="G42" s="165" t="s">
        <v>667</v>
      </c>
      <c r="H42" s="143"/>
    </row>
    <row r="43" spans="1:8" ht="18">
      <c r="A43" s="558"/>
      <c r="B43" s="558"/>
      <c r="C43" s="558"/>
      <c r="D43" s="558"/>
      <c r="E43" s="166">
        <v>352000</v>
      </c>
      <c r="F43" s="166">
        <f>SUM(F35:F41)</f>
        <v>136374</v>
      </c>
      <c r="G43" s="144">
        <f>E43-F43</f>
        <v>215626</v>
      </c>
      <c r="H43" s="143"/>
    </row>
    <row r="44" spans="1:8" ht="18">
      <c r="A44" s="145"/>
      <c r="B44" s="146"/>
      <c r="C44" s="146"/>
      <c r="D44" s="146"/>
      <c r="E44" s="147"/>
      <c r="F44" s="147"/>
      <c r="G44" s="148"/>
      <c r="H44" s="149"/>
    </row>
    <row r="45" spans="1:8" ht="18">
      <c r="A45" s="572"/>
      <c r="B45" s="573"/>
      <c r="C45" s="573"/>
      <c r="D45" s="573"/>
      <c r="E45" s="573"/>
      <c r="F45" s="573"/>
      <c r="G45" s="586"/>
      <c r="H45" s="150"/>
    </row>
    <row r="46" spans="1:8" ht="18" customHeight="1">
      <c r="A46" s="560" t="s">
        <v>708</v>
      </c>
      <c r="B46" s="561"/>
      <c r="C46" s="561"/>
      <c r="D46" s="561"/>
      <c r="E46" s="561"/>
      <c r="F46" s="561"/>
      <c r="G46" s="561"/>
      <c r="H46" s="562"/>
    </row>
    <row r="47" spans="1:8" ht="18">
      <c r="A47" s="138">
        <v>2</v>
      </c>
      <c r="B47" s="160" t="s">
        <v>383</v>
      </c>
      <c r="C47" s="161" t="s">
        <v>709</v>
      </c>
      <c r="D47" s="162" t="s">
        <v>696</v>
      </c>
      <c r="E47" s="162" t="s">
        <v>69</v>
      </c>
      <c r="F47" s="163">
        <f>1653.6+478.8+2000</f>
        <v>4132.3999999999996</v>
      </c>
      <c r="G47" s="164" t="s">
        <v>21</v>
      </c>
      <c r="H47" s="563">
        <v>0.36810795454545453</v>
      </c>
    </row>
    <row r="48" spans="1:8" ht="18">
      <c r="A48" s="138">
        <v>3</v>
      </c>
      <c r="B48" s="160" t="s">
        <v>710</v>
      </c>
      <c r="C48" s="161" t="s">
        <v>711</v>
      </c>
      <c r="D48" s="162" t="s">
        <v>696</v>
      </c>
      <c r="E48" s="162" t="s">
        <v>712</v>
      </c>
      <c r="F48" s="163">
        <v>66458.31</v>
      </c>
      <c r="G48" s="164" t="s">
        <v>21</v>
      </c>
      <c r="H48" s="564"/>
    </row>
    <row r="49" spans="1:8" ht="18">
      <c r="A49" s="138">
        <v>4</v>
      </c>
      <c r="B49" s="160" t="s">
        <v>729</v>
      </c>
      <c r="C49" s="161" t="s">
        <v>709</v>
      </c>
      <c r="D49" s="162" t="s">
        <v>696</v>
      </c>
      <c r="E49" s="162" t="s">
        <v>82</v>
      </c>
      <c r="F49" s="163">
        <v>2921.6</v>
      </c>
      <c r="G49" s="164" t="s">
        <v>21</v>
      </c>
      <c r="H49" s="564"/>
    </row>
    <row r="50" spans="1:8" ht="18">
      <c r="A50" s="138">
        <v>5</v>
      </c>
      <c r="B50" s="160" t="s">
        <v>728</v>
      </c>
      <c r="C50" s="161" t="s">
        <v>713</v>
      </c>
      <c r="D50" s="162" t="s">
        <v>696</v>
      </c>
      <c r="E50" s="162" t="s">
        <v>82</v>
      </c>
      <c r="F50" s="163">
        <v>11274</v>
      </c>
      <c r="G50" s="164" t="s">
        <v>21</v>
      </c>
      <c r="H50" s="564"/>
    </row>
    <row r="51" spans="1:8" ht="18">
      <c r="A51" s="138">
        <v>6</v>
      </c>
      <c r="B51" s="160" t="s">
        <v>727</v>
      </c>
      <c r="C51" s="161" t="s">
        <v>713</v>
      </c>
      <c r="D51" s="162" t="s">
        <v>696</v>
      </c>
      <c r="E51" s="162" t="s">
        <v>17</v>
      </c>
      <c r="F51" s="173">
        <v>31787.56</v>
      </c>
      <c r="G51" s="164" t="s">
        <v>21</v>
      </c>
      <c r="H51" s="564"/>
    </row>
    <row r="52" spans="1:8" ht="18">
      <c r="A52" s="138">
        <v>7</v>
      </c>
      <c r="B52" s="160" t="s">
        <v>730</v>
      </c>
      <c r="C52" s="161" t="s">
        <v>714</v>
      </c>
      <c r="D52" s="162" t="s">
        <v>696</v>
      </c>
      <c r="E52" s="162" t="s">
        <v>69</v>
      </c>
      <c r="F52" s="163">
        <v>26594.799999999999</v>
      </c>
      <c r="G52" s="164" t="s">
        <v>21</v>
      </c>
      <c r="H52" s="564"/>
    </row>
    <row r="53" spans="1:8" ht="18">
      <c r="A53" s="138">
        <v>9</v>
      </c>
      <c r="B53" s="160" t="s">
        <v>724</v>
      </c>
      <c r="C53" s="161" t="s">
        <v>715</v>
      </c>
      <c r="D53" s="162" t="s">
        <v>696</v>
      </c>
      <c r="E53" s="162" t="s">
        <v>82</v>
      </c>
      <c r="F53" s="163">
        <v>32856.080000000002</v>
      </c>
      <c r="G53" s="164" t="s">
        <v>21</v>
      </c>
      <c r="H53" s="564"/>
    </row>
    <row r="54" spans="1:8" ht="18">
      <c r="A54" s="138">
        <v>10</v>
      </c>
      <c r="B54" s="160" t="s">
        <v>725</v>
      </c>
      <c r="C54" s="161" t="s">
        <v>714</v>
      </c>
      <c r="D54" s="162" t="s">
        <v>696</v>
      </c>
      <c r="E54" s="162" t="s">
        <v>69</v>
      </c>
      <c r="F54" s="163">
        <v>80884.2</v>
      </c>
      <c r="G54" s="164" t="s">
        <v>716</v>
      </c>
      <c r="H54" s="564"/>
    </row>
    <row r="55" spans="1:8" ht="18">
      <c r="A55" s="138">
        <v>11</v>
      </c>
      <c r="B55" s="160" t="s">
        <v>726</v>
      </c>
      <c r="C55" s="161" t="s">
        <v>717</v>
      </c>
      <c r="D55" s="162" t="s">
        <v>696</v>
      </c>
      <c r="E55" s="162" t="s">
        <v>69</v>
      </c>
      <c r="F55" s="163">
        <v>66828.12</v>
      </c>
      <c r="G55" s="164" t="s">
        <v>718</v>
      </c>
      <c r="H55" s="564"/>
    </row>
    <row r="56" spans="1:8" ht="36">
      <c r="A56" s="138">
        <v>12</v>
      </c>
      <c r="B56" s="160" t="s">
        <v>739</v>
      </c>
      <c r="C56" s="161" t="s">
        <v>709</v>
      </c>
      <c r="D56" s="162" t="s">
        <v>696</v>
      </c>
      <c r="E56" s="162" t="s">
        <v>82</v>
      </c>
      <c r="F56" s="163">
        <v>164283.88</v>
      </c>
      <c r="G56" s="164" t="s">
        <v>740</v>
      </c>
      <c r="H56" s="564"/>
    </row>
    <row r="57" spans="1:8" ht="18">
      <c r="A57" s="138">
        <v>13</v>
      </c>
      <c r="B57" s="165"/>
      <c r="C57" s="139"/>
      <c r="D57" s="138"/>
      <c r="E57" s="138"/>
      <c r="F57" s="166"/>
      <c r="G57" s="99"/>
      <c r="H57" s="564"/>
    </row>
    <row r="58" spans="1:8" ht="18">
      <c r="A58" s="138">
        <v>14</v>
      </c>
      <c r="B58" s="165"/>
      <c r="C58" s="139"/>
      <c r="D58" s="138"/>
      <c r="E58" s="138"/>
      <c r="F58" s="166"/>
      <c r="G58" s="165"/>
      <c r="H58" s="564"/>
    </row>
    <row r="59" spans="1:8" ht="18">
      <c r="A59" s="151"/>
      <c r="B59" s="575"/>
      <c r="C59" s="576"/>
      <c r="D59" s="576"/>
      <c r="E59" s="577"/>
      <c r="F59" s="166"/>
      <c r="G59" s="165"/>
      <c r="H59" s="564"/>
    </row>
    <row r="60" spans="1:8" ht="36">
      <c r="A60" s="566" t="s">
        <v>707</v>
      </c>
      <c r="B60" s="567"/>
      <c r="C60" s="567"/>
      <c r="D60" s="568"/>
      <c r="E60" s="165" t="s">
        <v>603</v>
      </c>
      <c r="F60" s="99" t="s">
        <v>666</v>
      </c>
      <c r="G60" s="165" t="s">
        <v>667</v>
      </c>
      <c r="H60" s="564"/>
    </row>
    <row r="61" spans="1:8" ht="18">
      <c r="A61" s="569"/>
      <c r="B61" s="570"/>
      <c r="C61" s="570"/>
      <c r="D61" s="571"/>
      <c r="E61" s="166">
        <v>1000000</v>
      </c>
      <c r="F61" s="166">
        <f>SUM(F47:F59)</f>
        <v>488020.95</v>
      </c>
      <c r="G61" s="144">
        <f>E61-F61</f>
        <v>511979.05</v>
      </c>
      <c r="H61" s="565"/>
    </row>
    <row r="62" spans="1:8" ht="18">
      <c r="A62" s="152"/>
      <c r="B62" s="152"/>
      <c r="C62" s="152"/>
      <c r="D62" s="152"/>
      <c r="E62" s="153"/>
      <c r="F62" s="153"/>
      <c r="G62" s="154"/>
      <c r="H62" s="155"/>
    </row>
    <row r="63" spans="1:8" ht="18">
      <c r="A63" s="152"/>
      <c r="B63" s="152"/>
      <c r="C63" s="152"/>
      <c r="D63" s="152"/>
      <c r="E63" s="153"/>
      <c r="F63" s="153"/>
      <c r="G63" s="154"/>
      <c r="H63" s="155"/>
    </row>
    <row r="64" spans="1:8" ht="18">
      <c r="A64" s="572"/>
      <c r="B64" s="573"/>
      <c r="C64" s="573"/>
      <c r="D64" s="573"/>
      <c r="E64" s="573"/>
      <c r="F64" s="573"/>
      <c r="G64" s="573"/>
      <c r="H64" s="136"/>
    </row>
    <row r="65" spans="1:8" ht="18" customHeight="1">
      <c r="A65" s="574" t="s">
        <v>719</v>
      </c>
      <c r="B65" s="574"/>
      <c r="C65" s="574"/>
      <c r="D65" s="574"/>
      <c r="E65" s="574"/>
      <c r="F65" s="574"/>
      <c r="G65" s="574"/>
      <c r="H65" s="574"/>
    </row>
    <row r="66" spans="1:8" ht="90">
      <c r="A66" s="138">
        <v>1</v>
      </c>
      <c r="B66" s="160" t="s">
        <v>354</v>
      </c>
      <c r="C66" s="161" t="s">
        <v>720</v>
      </c>
      <c r="D66" s="162" t="s">
        <v>682</v>
      </c>
      <c r="E66" s="162" t="s">
        <v>69</v>
      </c>
      <c r="F66" s="170"/>
      <c r="G66" s="171" t="s">
        <v>731</v>
      </c>
      <c r="H66" s="557">
        <f>F71/E71</f>
        <v>0</v>
      </c>
    </row>
    <row r="67" spans="1:8" ht="18">
      <c r="A67" s="138"/>
      <c r="B67" s="165"/>
      <c r="C67" s="139"/>
      <c r="D67" s="138"/>
      <c r="E67" s="138"/>
      <c r="F67" s="140">
        <v>0</v>
      </c>
      <c r="G67" s="165"/>
      <c r="H67" s="557"/>
    </row>
    <row r="68" spans="1:8" ht="18">
      <c r="A68" s="138"/>
      <c r="B68" s="165"/>
      <c r="C68" s="139"/>
      <c r="D68" s="138"/>
      <c r="E68" s="138"/>
      <c r="F68" s="140">
        <v>0</v>
      </c>
      <c r="G68" s="99"/>
      <c r="H68" s="557"/>
    </row>
    <row r="69" spans="1:8" ht="18">
      <c r="A69" s="138"/>
      <c r="B69" s="165"/>
      <c r="C69" s="139"/>
      <c r="D69" s="138"/>
      <c r="E69" s="138"/>
      <c r="F69" s="140">
        <v>0</v>
      </c>
      <c r="G69" s="165"/>
      <c r="H69" s="557"/>
    </row>
    <row r="70" spans="1:8" ht="36">
      <c r="A70" s="558" t="s">
        <v>707</v>
      </c>
      <c r="B70" s="558"/>
      <c r="C70" s="558"/>
      <c r="D70" s="558"/>
      <c r="E70" s="165" t="s">
        <v>603</v>
      </c>
      <c r="F70" s="99" t="s">
        <v>666</v>
      </c>
      <c r="G70" s="165" t="s">
        <v>667</v>
      </c>
      <c r="H70" s="557"/>
    </row>
    <row r="71" spans="1:8" ht="18">
      <c r="A71" s="558"/>
      <c r="B71" s="558"/>
      <c r="C71" s="558"/>
      <c r="D71" s="558"/>
      <c r="E71" s="166">
        <v>150000</v>
      </c>
      <c r="F71" s="166">
        <f>SUM(F66:F69)</f>
        <v>0</v>
      </c>
      <c r="G71" s="144">
        <f>E71-F71</f>
        <v>150000</v>
      </c>
      <c r="H71" s="557"/>
    </row>
    <row r="74" spans="1:8" ht="18">
      <c r="A74" s="559"/>
      <c r="B74" s="559"/>
      <c r="C74" s="559"/>
      <c r="D74" s="559"/>
      <c r="E74" s="559"/>
      <c r="F74" s="559"/>
      <c r="G74" s="559"/>
      <c r="H74" s="150"/>
    </row>
    <row r="75" spans="1:8" ht="18" customHeight="1">
      <c r="A75" s="560" t="s">
        <v>721</v>
      </c>
      <c r="B75" s="561"/>
      <c r="C75" s="561"/>
      <c r="D75" s="561"/>
      <c r="E75" s="561"/>
      <c r="F75" s="561"/>
      <c r="G75" s="561"/>
      <c r="H75" s="562"/>
    </row>
    <row r="76" spans="1:8" ht="54">
      <c r="A76" s="138">
        <v>1</v>
      </c>
      <c r="B76" s="172" t="s">
        <v>722</v>
      </c>
      <c r="C76" s="161" t="s">
        <v>723</v>
      </c>
      <c r="D76" s="162" t="s">
        <v>696</v>
      </c>
      <c r="E76" s="162" t="s">
        <v>69</v>
      </c>
      <c r="F76" s="170">
        <v>720000</v>
      </c>
      <c r="G76" s="164" t="s">
        <v>21</v>
      </c>
      <c r="H76" s="563">
        <f>F83/E83</f>
        <v>0.77837837837837842</v>
      </c>
    </row>
    <row r="77" spans="1:8" ht="18">
      <c r="A77" s="138">
        <v>2</v>
      </c>
      <c r="B77" s="165"/>
      <c r="C77" s="139"/>
      <c r="D77" s="138"/>
      <c r="E77" s="138"/>
      <c r="F77" s="140"/>
      <c r="G77" s="165"/>
      <c r="H77" s="564"/>
    </row>
    <row r="78" spans="1:8" ht="18">
      <c r="A78" s="138"/>
      <c r="B78" s="156"/>
      <c r="C78" s="139"/>
      <c r="D78" s="138"/>
      <c r="E78" s="138"/>
      <c r="F78" s="140"/>
      <c r="G78" s="99"/>
      <c r="H78" s="564"/>
    </row>
    <row r="79" spans="1:8" ht="18">
      <c r="A79" s="138"/>
      <c r="B79" s="156"/>
      <c r="C79" s="139"/>
      <c r="D79" s="138"/>
      <c r="E79" s="138"/>
      <c r="F79" s="140"/>
      <c r="G79" s="99"/>
      <c r="H79" s="564"/>
    </row>
    <row r="80" spans="1:8" ht="18">
      <c r="A80" s="138"/>
      <c r="B80" s="156"/>
      <c r="C80" s="139"/>
      <c r="D80" s="138"/>
      <c r="E80" s="138"/>
      <c r="F80" s="140"/>
      <c r="G80" s="99"/>
      <c r="H80" s="564"/>
    </row>
    <row r="81" spans="1:8" ht="18">
      <c r="A81" s="138"/>
      <c r="B81" s="165"/>
      <c r="C81" s="139"/>
      <c r="D81" s="138"/>
      <c r="E81" s="138"/>
      <c r="F81" s="140"/>
      <c r="G81" s="165"/>
      <c r="H81" s="564"/>
    </row>
    <row r="82" spans="1:8" ht="36">
      <c r="A82" s="566" t="s">
        <v>707</v>
      </c>
      <c r="B82" s="567"/>
      <c r="C82" s="567"/>
      <c r="D82" s="568"/>
      <c r="E82" s="165" t="s">
        <v>603</v>
      </c>
      <c r="F82" s="99" t="s">
        <v>666</v>
      </c>
      <c r="G82" s="165" t="s">
        <v>667</v>
      </c>
      <c r="H82" s="564"/>
    </row>
    <row r="83" spans="1:8" ht="18">
      <c r="A83" s="569"/>
      <c r="B83" s="570"/>
      <c r="C83" s="570"/>
      <c r="D83" s="571"/>
      <c r="E83" s="166">
        <v>925000</v>
      </c>
      <c r="F83" s="166">
        <f>SUM(F76:F81)</f>
        <v>720000</v>
      </c>
      <c r="G83" s="144">
        <f>E83-F83</f>
        <v>205000</v>
      </c>
      <c r="H83" s="565"/>
    </row>
    <row r="86" spans="1:8" ht="18">
      <c r="A86" s="572"/>
      <c r="B86" s="573"/>
      <c r="C86" s="573"/>
      <c r="D86" s="573"/>
      <c r="E86" s="573"/>
      <c r="F86" s="573"/>
      <c r="G86" s="573"/>
      <c r="H86" s="136"/>
    </row>
    <row r="87" spans="1:8" ht="18">
      <c r="A87" s="574" t="s">
        <v>732</v>
      </c>
      <c r="B87" s="574"/>
      <c r="C87" s="574"/>
      <c r="D87" s="574"/>
      <c r="E87" s="574"/>
      <c r="F87" s="574"/>
      <c r="G87" s="574"/>
      <c r="H87" s="574"/>
    </row>
    <row r="88" spans="1:8" ht="36">
      <c r="A88" s="138">
        <v>1</v>
      </c>
      <c r="B88" s="160" t="s">
        <v>733</v>
      </c>
      <c r="C88" s="161" t="s">
        <v>734</v>
      </c>
      <c r="D88" s="162" t="s">
        <v>735</v>
      </c>
      <c r="E88" s="162" t="s">
        <v>82</v>
      </c>
      <c r="F88" s="170">
        <v>132878.79999999999</v>
      </c>
      <c r="G88" s="171" t="s">
        <v>736</v>
      </c>
      <c r="H88" s="557">
        <f>F93/E93</f>
        <v>0.75132052980132447</v>
      </c>
    </row>
    <row r="89" spans="1:8" ht="36">
      <c r="A89" s="138">
        <v>2</v>
      </c>
      <c r="B89" s="160" t="s">
        <v>737</v>
      </c>
      <c r="C89" s="161" t="s">
        <v>738</v>
      </c>
      <c r="D89" s="162" t="s">
        <v>735</v>
      </c>
      <c r="E89" s="162" t="s">
        <v>82</v>
      </c>
      <c r="F89" s="170">
        <v>94020</v>
      </c>
      <c r="G89" s="160" t="s">
        <v>21</v>
      </c>
      <c r="H89" s="557"/>
    </row>
    <row r="90" spans="1:8" ht="18">
      <c r="A90" s="138"/>
      <c r="B90" s="165"/>
      <c r="C90" s="139"/>
      <c r="D90" s="138"/>
      <c r="E90" s="138"/>
      <c r="F90" s="140">
        <v>0</v>
      </c>
      <c r="G90" s="99"/>
      <c r="H90" s="557"/>
    </row>
    <row r="91" spans="1:8" ht="18">
      <c r="A91" s="138"/>
      <c r="B91" s="165"/>
      <c r="C91" s="139"/>
      <c r="D91" s="138"/>
      <c r="E91" s="138"/>
      <c r="F91" s="140">
        <v>0</v>
      </c>
      <c r="G91" s="165"/>
      <c r="H91" s="557"/>
    </row>
    <row r="92" spans="1:8" ht="36">
      <c r="A92" s="558" t="s">
        <v>707</v>
      </c>
      <c r="B92" s="558"/>
      <c r="C92" s="558"/>
      <c r="D92" s="558"/>
      <c r="E92" s="165" t="s">
        <v>603</v>
      </c>
      <c r="F92" s="99" t="s">
        <v>666</v>
      </c>
      <c r="G92" s="165" t="s">
        <v>667</v>
      </c>
      <c r="H92" s="557"/>
    </row>
    <row r="93" spans="1:8" ht="18">
      <c r="A93" s="558"/>
      <c r="B93" s="558"/>
      <c r="C93" s="558"/>
      <c r="D93" s="558"/>
      <c r="E93" s="166">
        <v>302000</v>
      </c>
      <c r="F93" s="166">
        <f>SUM(F88:F91)</f>
        <v>226898.8</v>
      </c>
      <c r="G93" s="144">
        <f>E93-F93</f>
        <v>75101.200000000012</v>
      </c>
      <c r="H93" s="557"/>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604"/>
      <c r="D3" s="604"/>
      <c r="E3" s="604"/>
      <c r="F3" s="604"/>
      <c r="G3" s="604"/>
      <c r="H3" s="604"/>
      <c r="I3" s="604"/>
      <c r="J3" s="604"/>
    </row>
    <row r="4" spans="2:11" ht="17.25">
      <c r="C4" s="604"/>
      <c r="D4" s="604"/>
      <c r="E4" s="604"/>
      <c r="F4" s="604"/>
      <c r="G4" s="604"/>
      <c r="H4" s="604"/>
      <c r="I4" s="604"/>
      <c r="J4" s="604"/>
    </row>
    <row r="5" spans="2:11" ht="15.75">
      <c r="B5" s="176"/>
      <c r="C5" s="605" t="s">
        <v>830</v>
      </c>
      <c r="D5" s="605"/>
      <c r="E5" s="605"/>
      <c r="F5" s="605"/>
      <c r="G5" s="605"/>
      <c r="H5" s="605"/>
      <c r="I5" s="605"/>
      <c r="J5" s="605"/>
      <c r="K5" s="176"/>
    </row>
    <row r="6" spans="2:11" ht="16.5" thickBot="1">
      <c r="B6" s="177"/>
      <c r="C6" s="177"/>
      <c r="D6" s="177"/>
      <c r="E6" s="177"/>
      <c r="F6" s="177"/>
      <c r="G6" s="177"/>
      <c r="H6" s="177"/>
      <c r="I6" s="177"/>
      <c r="J6" s="177"/>
      <c r="K6" s="177"/>
    </row>
    <row r="7" spans="2:11" ht="32.25" thickBot="1">
      <c r="B7" s="606" t="s">
        <v>831</v>
      </c>
      <c r="C7" s="607"/>
      <c r="D7" s="178"/>
      <c r="E7" s="606" t="s">
        <v>832</v>
      </c>
      <c r="F7" s="608"/>
      <c r="G7" s="607"/>
      <c r="H7" s="609" t="s">
        <v>833</v>
      </c>
      <c r="I7" s="610"/>
      <c r="J7" s="253" t="s">
        <v>834</v>
      </c>
      <c r="K7" s="253" t="s">
        <v>835</v>
      </c>
    </row>
    <row r="8" spans="2:11" ht="15.75">
      <c r="B8" s="261" t="s">
        <v>6</v>
      </c>
      <c r="C8" s="262" t="s">
        <v>836</v>
      </c>
      <c r="D8" s="179"/>
      <c r="E8" s="242" t="s">
        <v>837</v>
      </c>
      <c r="F8" s="180" t="s">
        <v>838</v>
      </c>
      <c r="G8" s="243" t="s">
        <v>839</v>
      </c>
      <c r="H8" s="247" t="s">
        <v>840</v>
      </c>
      <c r="I8" s="243" t="s">
        <v>841</v>
      </c>
      <c r="J8" s="254" t="s">
        <v>841</v>
      </c>
      <c r="K8" s="254" t="s">
        <v>841</v>
      </c>
    </row>
    <row r="9" spans="2:11" ht="16.5" thickBot="1">
      <c r="B9" s="263"/>
      <c r="C9" s="264"/>
      <c r="D9" s="181"/>
      <c r="E9" s="244"/>
      <c r="F9" s="182"/>
      <c r="G9" s="245"/>
      <c r="H9" s="244"/>
      <c r="I9" s="245"/>
      <c r="J9" s="255"/>
      <c r="K9" s="258"/>
    </row>
    <row r="10" spans="2:11" ht="32.25" thickBot="1">
      <c r="B10" s="183" t="s">
        <v>842</v>
      </c>
      <c r="C10" s="184">
        <v>137673</v>
      </c>
      <c r="D10" s="185"/>
      <c r="E10" s="367">
        <v>137673</v>
      </c>
      <c r="F10" s="368" t="s">
        <v>919</v>
      </c>
      <c r="G10" s="369" t="s">
        <v>844</v>
      </c>
      <c r="H10" s="301"/>
      <c r="I10" s="302"/>
      <c r="J10" s="256" t="s">
        <v>845</v>
      </c>
      <c r="K10" s="259">
        <f>E10</f>
        <v>137673</v>
      </c>
    </row>
    <row r="11" spans="2:11" ht="31.5">
      <c r="B11" s="619" t="s">
        <v>846</v>
      </c>
      <c r="C11" s="622">
        <v>214327</v>
      </c>
      <c r="D11" s="189"/>
      <c r="E11" s="625">
        <f>214327</f>
        <v>214327</v>
      </c>
      <c r="F11" s="371" t="s">
        <v>847</v>
      </c>
      <c r="G11" s="614" t="s">
        <v>844</v>
      </c>
      <c r="H11" s="309" t="s">
        <v>848</v>
      </c>
      <c r="I11" s="310">
        <v>109695</v>
      </c>
      <c r="J11" s="616" t="s">
        <v>845</v>
      </c>
      <c r="K11" s="611">
        <f>SUM(E11)-SUM(I11:I15)</f>
        <v>77998</v>
      </c>
    </row>
    <row r="12" spans="2:11" ht="15.75">
      <c r="B12" s="620"/>
      <c r="C12" s="623"/>
      <c r="D12" s="189"/>
      <c r="E12" s="626"/>
      <c r="F12" s="190" t="s">
        <v>849</v>
      </c>
      <c r="G12" s="615"/>
      <c r="H12" s="305" t="s">
        <v>850</v>
      </c>
      <c r="I12" s="250">
        <v>19504</v>
      </c>
      <c r="J12" s="617"/>
      <c r="K12" s="612"/>
    </row>
    <row r="13" spans="2:11" ht="15.75">
      <c r="B13" s="620"/>
      <c r="C13" s="623"/>
      <c r="D13" s="189"/>
      <c r="E13" s="626"/>
      <c r="F13" s="379" t="s">
        <v>851</v>
      </c>
      <c r="G13" s="615"/>
      <c r="H13" s="305" t="s">
        <v>852</v>
      </c>
      <c r="I13" s="250">
        <v>330</v>
      </c>
      <c r="J13" s="617"/>
      <c r="K13" s="612"/>
    </row>
    <row r="14" spans="2:11" ht="16.5" thickBot="1">
      <c r="B14" s="620"/>
      <c r="C14" s="623"/>
      <c r="D14" s="189"/>
      <c r="E14" s="626"/>
      <c r="F14" s="379" t="s">
        <v>853</v>
      </c>
      <c r="G14" s="615"/>
      <c r="H14" s="305" t="s">
        <v>854</v>
      </c>
      <c r="I14" s="250">
        <v>6800</v>
      </c>
      <c r="J14" s="618"/>
      <c r="K14" s="612"/>
    </row>
    <row r="15" spans="2:11" ht="16.5" thickBot="1">
      <c r="B15" s="621"/>
      <c r="C15" s="624"/>
      <c r="D15" s="189"/>
      <c r="E15" s="627"/>
      <c r="F15" s="380"/>
      <c r="G15" s="345"/>
      <c r="H15" s="311"/>
      <c r="I15" s="312"/>
      <c r="J15" s="336"/>
      <c r="K15" s="613"/>
    </row>
    <row r="16" spans="2:11" ht="16.5" thickBot="1">
      <c r="B16" s="193" t="s">
        <v>855</v>
      </c>
      <c r="C16" s="194">
        <f>SUM(C10:C14)</f>
        <v>352000</v>
      </c>
      <c r="D16" s="195"/>
      <c r="E16" s="355">
        <f>SUM(E10:E14)</f>
        <v>352000</v>
      </c>
      <c r="F16" s="356"/>
      <c r="G16" s="357"/>
      <c r="H16" s="358"/>
      <c r="I16" s="359"/>
      <c r="J16" s="257"/>
      <c r="K16" s="260">
        <f>SUM(K10:K14)</f>
        <v>215671</v>
      </c>
    </row>
    <row r="19" spans="2:11" ht="32.25" thickBot="1">
      <c r="B19" s="388" t="s">
        <v>895</v>
      </c>
      <c r="C19" s="381">
        <f>SUM(C10:C14)</f>
        <v>352000</v>
      </c>
      <c r="D19" s="240"/>
      <c r="E19" s="240"/>
      <c r="F19" s="240"/>
      <c r="G19" s="385" t="s">
        <v>930</v>
      </c>
      <c r="H19" s="240"/>
      <c r="I19" s="240"/>
      <c r="J19" s="240"/>
      <c r="K19" s="387">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77" customWidth="1"/>
    <col min="2" max="2" width="36" style="177" customWidth="1"/>
    <col min="3" max="3" width="16.28515625" style="177" customWidth="1"/>
    <col min="4" max="4" width="3.42578125" style="177" customWidth="1"/>
    <col min="5" max="5" width="13.42578125" style="177" customWidth="1"/>
    <col min="6" max="6" width="12.7109375" style="177" customWidth="1"/>
    <col min="7" max="7" width="19.42578125" style="177" customWidth="1"/>
    <col min="8" max="8" width="15.28515625" style="177" customWidth="1"/>
    <col min="9" max="9" width="14.28515625" style="177" bestFit="1" customWidth="1"/>
    <col min="10" max="10" width="14" style="177" customWidth="1"/>
    <col min="11" max="11" width="3" style="177" customWidth="1"/>
    <col min="12" max="16384" width="9.140625" style="177"/>
  </cols>
  <sheetData>
    <row r="1" spans="1:11">
      <c r="B1" s="199" t="s">
        <v>856</v>
      </c>
    </row>
    <row r="2" spans="1:11" ht="16.5" thickBot="1"/>
    <row r="3" spans="1:11" ht="32.25" thickBot="1">
      <c r="B3" s="606" t="s">
        <v>831</v>
      </c>
      <c r="C3" s="607"/>
      <c r="D3" s="178"/>
      <c r="E3" s="606" t="s">
        <v>832</v>
      </c>
      <c r="F3" s="608"/>
      <c r="G3" s="607"/>
      <c r="H3" s="253" t="s">
        <v>833</v>
      </c>
      <c r="I3" s="283" t="s">
        <v>834</v>
      </c>
      <c r="J3" s="253" t="s">
        <v>835</v>
      </c>
    </row>
    <row r="4" spans="1:11">
      <c r="B4" s="295" t="s">
        <v>857</v>
      </c>
      <c r="C4" s="296" t="s">
        <v>836</v>
      </c>
      <c r="D4" s="181"/>
      <c r="E4" s="267" t="s">
        <v>837</v>
      </c>
      <c r="F4" s="200" t="s">
        <v>838</v>
      </c>
      <c r="G4" s="268" t="s">
        <v>858</v>
      </c>
      <c r="H4" s="274"/>
      <c r="I4" s="266"/>
      <c r="J4" s="291"/>
      <c r="K4" s="198"/>
    </row>
    <row r="5" spans="1:11" ht="16.5" thickBot="1">
      <c r="A5" s="201"/>
      <c r="B5" s="263" t="s">
        <v>859</v>
      </c>
      <c r="C5" s="264"/>
      <c r="D5" s="181"/>
      <c r="E5" s="244"/>
      <c r="F5" s="182"/>
      <c r="G5" s="245"/>
      <c r="H5" s="275"/>
      <c r="I5" s="284"/>
      <c r="J5" s="258"/>
      <c r="K5" s="182"/>
    </row>
    <row r="6" spans="1:11" ht="16.5" thickBot="1">
      <c r="B6" s="202" t="s">
        <v>860</v>
      </c>
      <c r="C6" s="203">
        <v>90000</v>
      </c>
      <c r="D6" s="185"/>
      <c r="E6" s="204"/>
      <c r="F6" s="205"/>
      <c r="G6" s="269"/>
      <c r="H6" s="276"/>
      <c r="I6" s="285"/>
      <c r="J6" s="292">
        <f>C6-E6</f>
        <v>90000</v>
      </c>
    </row>
    <row r="7" spans="1:11" ht="16.5" thickBot="1">
      <c r="B7" s="628" t="s">
        <v>907</v>
      </c>
      <c r="C7" s="636">
        <v>400000</v>
      </c>
      <c r="D7" s="189"/>
      <c r="E7" s="206">
        <v>32856.080000000002</v>
      </c>
      <c r="F7" s="207" t="s">
        <v>861</v>
      </c>
      <c r="G7" s="270" t="s">
        <v>862</v>
      </c>
      <c r="H7" s="277">
        <v>32856.080000000002</v>
      </c>
      <c r="I7" s="286">
        <f>E7-H7</f>
        <v>0</v>
      </c>
      <c r="J7" s="640">
        <f>SUM(C7)-SUM(E7:E11)</f>
        <v>-44125.06</v>
      </c>
      <c r="K7" s="208"/>
    </row>
    <row r="8" spans="1:11" ht="33" thickTop="1" thickBot="1">
      <c r="B8" s="629"/>
      <c r="C8" s="637"/>
      <c r="D8" s="189"/>
      <c r="E8" s="209">
        <v>92042.4</v>
      </c>
      <c r="F8" s="210" t="s">
        <v>863</v>
      </c>
      <c r="G8" s="314" t="s">
        <v>864</v>
      </c>
      <c r="H8" s="278">
        <v>4132.3999999999996</v>
      </c>
      <c r="I8" s="287">
        <f t="shared" ref="I8:I16" si="0">E8-H8</f>
        <v>87910</v>
      </c>
      <c r="J8" s="640"/>
      <c r="K8" s="211"/>
    </row>
    <row r="9" spans="1:11" ht="17.25" thickTop="1" thickBot="1">
      <c r="B9" s="630"/>
      <c r="C9" s="638"/>
      <c r="D9" s="189"/>
      <c r="E9" s="346">
        <v>161506.1</v>
      </c>
      <c r="F9" s="347" t="s">
        <v>865</v>
      </c>
      <c r="G9" s="352" t="s">
        <v>866</v>
      </c>
      <c r="H9" s="394">
        <v>161506.1</v>
      </c>
      <c r="I9" s="287">
        <f t="shared" si="0"/>
        <v>0</v>
      </c>
      <c r="J9" s="640"/>
      <c r="K9" s="211"/>
    </row>
    <row r="10" spans="1:11" ht="17.25" thickTop="1" thickBot="1">
      <c r="B10" s="630"/>
      <c r="C10" s="638"/>
      <c r="D10" s="189"/>
      <c r="E10" s="212">
        <v>2921.6</v>
      </c>
      <c r="F10" s="213" t="s">
        <v>867</v>
      </c>
      <c r="G10" s="272" t="s">
        <v>868</v>
      </c>
      <c r="H10" s="279">
        <v>2921.6</v>
      </c>
      <c r="I10" s="287">
        <f t="shared" si="0"/>
        <v>0</v>
      </c>
      <c r="J10" s="640"/>
      <c r="K10" s="211"/>
    </row>
    <row r="11" spans="1:11" ht="17.25" thickTop="1" thickBot="1">
      <c r="B11" s="631"/>
      <c r="C11" s="639"/>
      <c r="D11" s="189"/>
      <c r="E11" s="346">
        <v>154798.88</v>
      </c>
      <c r="F11" s="347" t="s">
        <v>869</v>
      </c>
      <c r="G11" s="348" t="s">
        <v>923</v>
      </c>
      <c r="H11" s="349">
        <v>154798.88</v>
      </c>
      <c r="I11" s="287">
        <v>0</v>
      </c>
      <c r="J11" s="640"/>
      <c r="K11" s="208"/>
    </row>
    <row r="12" spans="1:11">
      <c r="B12" s="641" t="s">
        <v>870</v>
      </c>
      <c r="C12" s="642">
        <v>173000</v>
      </c>
      <c r="D12" s="185"/>
      <c r="E12" s="214">
        <v>11274</v>
      </c>
      <c r="F12" s="215" t="s">
        <v>871</v>
      </c>
      <c r="G12" s="340" t="s">
        <v>872</v>
      </c>
      <c r="H12" s="344">
        <v>11274</v>
      </c>
      <c r="I12" s="341">
        <f t="shared" si="0"/>
        <v>0</v>
      </c>
      <c r="J12" s="643">
        <f>SUM(C12)-SUM(E12:E17)</f>
        <v>1094.8899999999849</v>
      </c>
    </row>
    <row r="13" spans="1:11">
      <c r="B13" s="641"/>
      <c r="C13" s="642"/>
      <c r="D13" s="185"/>
      <c r="E13" s="209">
        <v>20940</v>
      </c>
      <c r="F13" s="216" t="s">
        <v>873</v>
      </c>
      <c r="G13" s="389" t="s">
        <v>874</v>
      </c>
      <c r="H13" s="278">
        <v>20940</v>
      </c>
      <c r="I13" s="342">
        <f t="shared" si="0"/>
        <v>0</v>
      </c>
      <c r="J13" s="644"/>
      <c r="K13" s="211"/>
    </row>
    <row r="14" spans="1:11">
      <c r="B14" s="641"/>
      <c r="C14" s="642"/>
      <c r="D14" s="185"/>
      <c r="E14" s="209">
        <v>31787.56</v>
      </c>
      <c r="F14" s="216" t="s">
        <v>875</v>
      </c>
      <c r="G14" s="389" t="s">
        <v>876</v>
      </c>
      <c r="H14" s="278">
        <v>31787.56</v>
      </c>
      <c r="I14" s="342">
        <f t="shared" si="0"/>
        <v>0</v>
      </c>
      <c r="J14" s="644"/>
      <c r="K14" s="211"/>
    </row>
    <row r="15" spans="1:11">
      <c r="B15" s="641"/>
      <c r="C15" s="642"/>
      <c r="D15" s="185"/>
      <c r="E15" s="392">
        <v>66828.12</v>
      </c>
      <c r="F15" s="391" t="s">
        <v>877</v>
      </c>
      <c r="G15" s="393" t="s">
        <v>878</v>
      </c>
      <c r="H15" s="394">
        <v>66828.12</v>
      </c>
      <c r="I15" s="342">
        <f t="shared" si="0"/>
        <v>0</v>
      </c>
      <c r="J15" s="644"/>
      <c r="K15" s="211"/>
    </row>
    <row r="16" spans="1:11">
      <c r="B16" s="641"/>
      <c r="C16" s="642"/>
      <c r="D16" s="185"/>
      <c r="E16" s="392">
        <v>10017.42</v>
      </c>
      <c r="F16" s="391" t="s">
        <v>922</v>
      </c>
      <c r="G16" s="393"/>
      <c r="H16" s="394"/>
      <c r="I16" s="342">
        <f t="shared" si="0"/>
        <v>10017.42</v>
      </c>
      <c r="J16" s="644"/>
      <c r="K16" s="211"/>
    </row>
    <row r="17" spans="1:11" ht="16.5" thickBot="1">
      <c r="B17" s="641"/>
      <c r="C17" s="642"/>
      <c r="D17" s="185"/>
      <c r="E17" s="346">
        <v>31058.01</v>
      </c>
      <c r="F17" s="395" t="s">
        <v>962</v>
      </c>
      <c r="G17" s="396"/>
      <c r="H17" s="353"/>
      <c r="I17" s="390">
        <f t="shared" ref="I17:I24" si="1">E17-H17</f>
        <v>31058.01</v>
      </c>
      <c r="J17" s="645"/>
    </row>
    <row r="18" spans="1:11" ht="32.25" customHeight="1">
      <c r="B18" s="653" t="s">
        <v>879</v>
      </c>
      <c r="C18" s="651">
        <v>50000</v>
      </c>
      <c r="D18" s="189"/>
      <c r="E18" s="214">
        <v>12524</v>
      </c>
      <c r="F18" s="398" t="s">
        <v>880</v>
      </c>
      <c r="G18" s="401" t="s">
        <v>881</v>
      </c>
      <c r="H18" s="403">
        <v>12524</v>
      </c>
      <c r="I18" s="341">
        <f t="shared" si="1"/>
        <v>0</v>
      </c>
      <c r="J18" s="649">
        <f>SUM(C18)-SUM(E18:E19)</f>
        <v>37476</v>
      </c>
      <c r="K18" s="208"/>
    </row>
    <row r="19" spans="1:11" ht="16.5" thickBot="1">
      <c r="B19" s="654"/>
      <c r="C19" s="652"/>
      <c r="D19" s="189"/>
      <c r="E19" s="399"/>
      <c r="F19" s="400"/>
      <c r="G19" s="402"/>
      <c r="H19" s="404"/>
      <c r="I19" s="343">
        <f t="shared" si="1"/>
        <v>0</v>
      </c>
      <c r="J19" s="650"/>
      <c r="K19" s="208"/>
    </row>
    <row r="20" spans="1:11" ht="16.5" thickBot="1">
      <c r="B20" s="183" t="s">
        <v>882</v>
      </c>
      <c r="C20" s="217">
        <v>25000</v>
      </c>
      <c r="D20" s="189"/>
      <c r="E20" s="337"/>
      <c r="F20" s="338"/>
      <c r="G20" s="339"/>
      <c r="H20" s="397">
        <v>0</v>
      </c>
      <c r="I20" s="289">
        <f t="shared" si="1"/>
        <v>0</v>
      </c>
      <c r="J20" s="293">
        <f>SUM(C20)-SUM(E20)</f>
        <v>25000</v>
      </c>
      <c r="K20" s="208"/>
    </row>
    <row r="21" spans="1:11">
      <c r="B21" s="641" t="s">
        <v>883</v>
      </c>
      <c r="C21" s="642">
        <v>235000</v>
      </c>
      <c r="D21" s="189"/>
      <c r="E21" s="206">
        <v>59247.61</v>
      </c>
      <c r="F21" s="207" t="s">
        <v>884</v>
      </c>
      <c r="G21" s="270" t="s">
        <v>885</v>
      </c>
      <c r="H21" s="280">
        <v>59247.61</v>
      </c>
      <c r="I21" s="287">
        <f t="shared" si="1"/>
        <v>0</v>
      </c>
      <c r="J21" s="646">
        <f>SUM(C21)-SUM(E21:E24)</f>
        <v>87372.989999999991</v>
      </c>
      <c r="K21" s="208"/>
    </row>
    <row r="22" spans="1:11">
      <c r="B22" s="641"/>
      <c r="C22" s="642"/>
      <c r="D22" s="189"/>
      <c r="E22" s="218">
        <v>26594.799999999999</v>
      </c>
      <c r="F22" s="190" t="s">
        <v>886</v>
      </c>
      <c r="G22" s="271" t="s">
        <v>887</v>
      </c>
      <c r="H22" s="278">
        <v>26594.799999999999</v>
      </c>
      <c r="I22" s="288">
        <f t="shared" si="1"/>
        <v>0</v>
      </c>
      <c r="J22" s="647"/>
      <c r="K22" s="211"/>
    </row>
    <row r="23" spans="1:11">
      <c r="B23" s="641"/>
      <c r="C23" s="642"/>
      <c r="D23" s="189"/>
      <c r="E23" s="219">
        <v>2232</v>
      </c>
      <c r="F23" s="191" t="s">
        <v>888</v>
      </c>
      <c r="G23" s="273" t="s">
        <v>889</v>
      </c>
      <c r="H23" s="281">
        <v>720</v>
      </c>
      <c r="I23" s="288">
        <f t="shared" si="1"/>
        <v>1512</v>
      </c>
      <c r="J23" s="647"/>
      <c r="K23" s="211"/>
    </row>
    <row r="24" spans="1:11" ht="16.5" thickBot="1">
      <c r="B24" s="641"/>
      <c r="C24" s="642"/>
      <c r="D24" s="189"/>
      <c r="E24" s="350">
        <v>59552.6</v>
      </c>
      <c r="F24" s="351" t="s">
        <v>890</v>
      </c>
      <c r="G24" s="352" t="s">
        <v>891</v>
      </c>
      <c r="H24" s="353"/>
      <c r="I24" s="354">
        <f t="shared" si="1"/>
        <v>59552.6</v>
      </c>
      <c r="J24" s="648"/>
      <c r="K24" s="208"/>
    </row>
    <row r="25" spans="1:11" s="199" customFormat="1" ht="16.5" thickBot="1">
      <c r="B25" s="193" t="s">
        <v>855</v>
      </c>
      <c r="C25" s="194">
        <f>SUM(C6:C21)</f>
        <v>973000</v>
      </c>
      <c r="D25" s="195"/>
      <c r="E25" s="196">
        <f>SUM(E6:E24)</f>
        <v>776181.18</v>
      </c>
      <c r="F25" s="197"/>
      <c r="G25" s="246"/>
      <c r="H25" s="282"/>
      <c r="I25" s="290"/>
      <c r="J25" s="294">
        <f>C25-E25</f>
        <v>196818.81999999995</v>
      </c>
      <c r="K25" s="220"/>
    </row>
    <row r="26" spans="1:11" ht="16.5" thickBot="1">
      <c r="B26" s="221"/>
      <c r="C26" s="222"/>
      <c r="D26" s="223"/>
      <c r="E26" s="222"/>
      <c r="F26" s="224"/>
      <c r="G26" s="225"/>
      <c r="H26" s="225"/>
      <c r="I26" s="225"/>
      <c r="J26" s="178"/>
      <c r="K26" s="178"/>
    </row>
    <row r="27" spans="1:11">
      <c r="B27" s="226" t="s">
        <v>892</v>
      </c>
      <c r="C27" s="227"/>
      <c r="D27" s="189"/>
      <c r="E27" s="222"/>
      <c r="F27" s="228"/>
      <c r="G27" s="229"/>
      <c r="H27" s="229"/>
      <c r="I27" s="632" t="s">
        <v>893</v>
      </c>
      <c r="J27" s="633"/>
      <c r="K27" s="178"/>
    </row>
    <row r="28" spans="1:11" ht="16.5" thickBot="1">
      <c r="B28" s="230"/>
      <c r="C28" s="227"/>
      <c r="D28" s="189"/>
      <c r="E28" s="222"/>
      <c r="F28" s="228"/>
      <c r="G28" s="229"/>
      <c r="H28" s="229"/>
      <c r="I28" s="634">
        <f>J25+C30</f>
        <v>223818.81999999995</v>
      </c>
      <c r="J28" s="635"/>
      <c r="K28" s="178"/>
    </row>
    <row r="29" spans="1:11" ht="48" thickBot="1">
      <c r="B29" s="231" t="s">
        <v>894</v>
      </c>
      <c r="C29" s="217">
        <v>27000</v>
      </c>
      <c r="D29" s="189"/>
      <c r="E29" s="204">
        <v>0</v>
      </c>
      <c r="F29" s="232"/>
      <c r="G29" s="233"/>
      <c r="H29" s="229"/>
      <c r="I29" s="229"/>
      <c r="J29" s="208"/>
      <c r="K29" s="208"/>
    </row>
    <row r="30" spans="1:11" s="199" customFormat="1" ht="16.5" thickBot="1">
      <c r="B30" s="234" t="s">
        <v>855</v>
      </c>
      <c r="C30" s="235">
        <f>SUM(C29)</f>
        <v>27000</v>
      </c>
      <c r="E30" s="236">
        <f>SUM(E29)</f>
        <v>0</v>
      </c>
      <c r="F30" s="237"/>
      <c r="G30" s="235"/>
      <c r="H30" s="238"/>
      <c r="I30" s="238"/>
    </row>
    <row r="31" spans="1:11">
      <c r="A31" s="201"/>
      <c r="B31" s="201"/>
    </row>
    <row r="32" spans="1:11" s="201" customFormat="1" ht="20.25" customHeight="1" thickBot="1">
      <c r="B32" s="239" t="s">
        <v>895</v>
      </c>
      <c r="C32" s="381">
        <f>C25+C30</f>
        <v>1000000</v>
      </c>
      <c r="D32" s="240"/>
      <c r="E32" s="240"/>
      <c r="F32" s="240"/>
      <c r="G32" s="385" t="s">
        <v>930</v>
      </c>
      <c r="H32" s="240"/>
      <c r="I32" s="240"/>
      <c r="J32" s="386">
        <f>C32-SUM(E25+C30)</f>
        <v>196818.81999999995</v>
      </c>
    </row>
    <row r="33" spans="3:3" ht="16.5" thickTop="1"/>
    <row r="34" spans="3:3">
      <c r="C34" s="241"/>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604"/>
      <c r="D3" s="604"/>
      <c r="E3" s="604"/>
      <c r="F3" s="604"/>
      <c r="G3" s="604"/>
      <c r="H3" s="604"/>
      <c r="I3" s="604"/>
      <c r="J3" s="604"/>
    </row>
    <row r="4" spans="2:11">
      <c r="C4" s="175"/>
      <c r="D4" s="175"/>
      <c r="E4" s="175"/>
      <c r="F4" s="175"/>
      <c r="G4" s="175"/>
      <c r="H4" s="175"/>
      <c r="I4" s="175"/>
      <c r="J4" s="175"/>
    </row>
    <row r="5" spans="2:11" ht="15.75">
      <c r="B5" s="176"/>
      <c r="C5" s="605" t="s">
        <v>898</v>
      </c>
      <c r="D5" s="605"/>
      <c r="E5" s="605"/>
      <c r="F5" s="605"/>
      <c r="G5" s="605"/>
      <c r="H5" s="605"/>
      <c r="I5" s="605"/>
      <c r="J5" s="605"/>
      <c r="K5" s="176"/>
    </row>
    <row r="6" spans="2:11" ht="16.5" thickBot="1">
      <c r="B6" s="177"/>
      <c r="C6" s="177"/>
      <c r="D6" s="177"/>
      <c r="E6" s="177"/>
      <c r="F6" s="177"/>
      <c r="G6" s="177"/>
      <c r="H6" s="177"/>
      <c r="I6" s="177"/>
      <c r="J6" s="177"/>
      <c r="K6" s="177"/>
    </row>
    <row r="7" spans="2:11" ht="32.25" thickBot="1">
      <c r="B7" s="606" t="s">
        <v>831</v>
      </c>
      <c r="C7" s="607"/>
      <c r="D7" s="178"/>
      <c r="E7" s="606" t="s">
        <v>832</v>
      </c>
      <c r="F7" s="608"/>
      <c r="G7" s="607"/>
      <c r="H7" s="609" t="s">
        <v>833</v>
      </c>
      <c r="I7" s="610"/>
      <c r="J7" s="253" t="s">
        <v>834</v>
      </c>
      <c r="K7" s="253" t="s">
        <v>835</v>
      </c>
    </row>
    <row r="8" spans="2:11" ht="15.75">
      <c r="B8" s="261" t="s">
        <v>6</v>
      </c>
      <c r="C8" s="262" t="s">
        <v>836</v>
      </c>
      <c r="D8" s="179"/>
      <c r="E8" s="242" t="s">
        <v>837</v>
      </c>
      <c r="F8" s="180" t="s">
        <v>838</v>
      </c>
      <c r="G8" s="243" t="s">
        <v>839</v>
      </c>
      <c r="H8" s="247" t="s">
        <v>840</v>
      </c>
      <c r="I8" s="243" t="s">
        <v>841</v>
      </c>
      <c r="J8" s="254" t="s">
        <v>841</v>
      </c>
      <c r="K8" s="254" t="s">
        <v>841</v>
      </c>
    </row>
    <row r="9" spans="2:11" ht="16.5" thickBot="1">
      <c r="B9" s="263"/>
      <c r="C9" s="264"/>
      <c r="D9" s="181"/>
      <c r="E9" s="244"/>
      <c r="F9" s="182"/>
      <c r="G9" s="245"/>
      <c r="H9" s="244"/>
      <c r="I9" s="245"/>
      <c r="J9" s="255"/>
      <c r="K9" s="258"/>
    </row>
    <row r="10" spans="2:11" ht="32.25" thickBot="1">
      <c r="B10" s="183" t="s">
        <v>842</v>
      </c>
      <c r="C10" s="184">
        <v>975000</v>
      </c>
      <c r="D10" s="185"/>
      <c r="E10" s="186">
        <v>975000</v>
      </c>
      <c r="F10" s="187" t="s">
        <v>913</v>
      </c>
      <c r="G10" s="188">
        <v>1571</v>
      </c>
      <c r="H10" s="313" t="s">
        <v>918</v>
      </c>
      <c r="I10" s="248">
        <v>720000</v>
      </c>
      <c r="J10" s="303" t="s">
        <v>914</v>
      </c>
      <c r="K10" s="259">
        <f>E10-I10</f>
        <v>255000</v>
      </c>
    </row>
    <row r="11" spans="2:11" ht="15.75">
      <c r="B11" s="619"/>
      <c r="C11" s="657"/>
      <c r="D11" s="189"/>
      <c r="E11" s="625"/>
      <c r="F11" s="190"/>
      <c r="G11" s="660"/>
      <c r="H11" s="306"/>
      <c r="I11" s="249"/>
      <c r="J11" s="616"/>
      <c r="K11" s="611">
        <f>SUM(E11)-SUM(I11:I14)</f>
        <v>0</v>
      </c>
    </row>
    <row r="12" spans="2:11" ht="15.75">
      <c r="B12" s="620"/>
      <c r="C12" s="658"/>
      <c r="D12" s="189"/>
      <c r="E12" s="626"/>
      <c r="F12" s="191"/>
      <c r="G12" s="661"/>
      <c r="H12" s="305"/>
      <c r="I12" s="250"/>
      <c r="J12" s="617"/>
      <c r="K12" s="655"/>
    </row>
    <row r="13" spans="2:11" ht="15.75">
      <c r="B13" s="620"/>
      <c r="C13" s="658"/>
      <c r="D13" s="189"/>
      <c r="E13" s="626"/>
      <c r="F13" s="192"/>
      <c r="G13" s="661"/>
      <c r="H13" s="305"/>
      <c r="I13" s="250"/>
      <c r="J13" s="617"/>
      <c r="K13" s="655"/>
    </row>
    <row r="14" spans="2:11" ht="16.5" thickBot="1">
      <c r="B14" s="621"/>
      <c r="C14" s="659"/>
      <c r="D14" s="189"/>
      <c r="E14" s="627"/>
      <c r="F14" s="192"/>
      <c r="G14" s="662"/>
      <c r="H14" s="307"/>
      <c r="I14" s="308"/>
      <c r="J14" s="618"/>
      <c r="K14" s="656"/>
    </row>
    <row r="15" spans="2:11" ht="16.5" thickBot="1">
      <c r="B15" s="193" t="s">
        <v>855</v>
      </c>
      <c r="C15" s="194">
        <f>SUM(C10:C14)</f>
        <v>975000</v>
      </c>
      <c r="D15" s="195"/>
      <c r="E15" s="196">
        <f>SUM(E10:E14)</f>
        <v>975000</v>
      </c>
      <c r="F15" s="197"/>
      <c r="G15" s="265"/>
      <c r="H15" s="251"/>
      <c r="I15" s="252"/>
      <c r="J15" s="304"/>
      <c r="K15" s="260">
        <f>SUM(K10:K14)</f>
        <v>255000</v>
      </c>
    </row>
    <row r="18" spans="2:11" ht="32.25" thickBot="1">
      <c r="B18" s="239" t="s">
        <v>895</v>
      </c>
      <c r="C18" s="381">
        <f>SUM(C10:C14)</f>
        <v>975000</v>
      </c>
      <c r="D18" s="240"/>
      <c r="E18" s="240"/>
      <c r="F18" s="240"/>
      <c r="G18" s="240"/>
      <c r="H18" s="378" t="s">
        <v>930</v>
      </c>
      <c r="I18" s="240"/>
      <c r="J18" s="240"/>
      <c r="K18" s="382">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604"/>
      <c r="D3" s="604"/>
      <c r="E3" s="604"/>
      <c r="F3" s="604"/>
      <c r="G3" s="604"/>
      <c r="H3" s="604"/>
      <c r="I3" s="604"/>
      <c r="J3" s="604"/>
    </row>
    <row r="4" spans="2:11">
      <c r="C4" s="175"/>
      <c r="D4" s="175"/>
      <c r="E4" s="175"/>
      <c r="F4" s="175"/>
      <c r="G4" s="175"/>
      <c r="H4" s="175"/>
      <c r="I4" s="175"/>
      <c r="J4" s="175"/>
    </row>
    <row r="5" spans="2:11" ht="15.75">
      <c r="B5" s="176"/>
      <c r="C5" s="605" t="s">
        <v>912</v>
      </c>
      <c r="D5" s="605"/>
      <c r="E5" s="605"/>
      <c r="F5" s="605"/>
      <c r="G5" s="605"/>
      <c r="H5" s="605"/>
      <c r="I5" s="605"/>
      <c r="J5" s="605"/>
      <c r="K5" s="176"/>
    </row>
    <row r="6" spans="2:11" ht="16.5" thickBot="1">
      <c r="B6" s="177"/>
      <c r="C6" s="177"/>
      <c r="D6" s="177"/>
      <c r="E6" s="177"/>
      <c r="F6" s="177"/>
      <c r="G6" s="177"/>
      <c r="H6" s="177"/>
      <c r="I6" s="177"/>
      <c r="J6" s="177"/>
      <c r="K6" s="177"/>
    </row>
    <row r="7" spans="2:11" ht="32.25" thickBot="1">
      <c r="B7" s="606" t="s">
        <v>831</v>
      </c>
      <c r="C7" s="607"/>
      <c r="D7" s="178"/>
      <c r="E7" s="606" t="s">
        <v>832</v>
      </c>
      <c r="F7" s="608"/>
      <c r="G7" s="607"/>
      <c r="H7" s="609" t="s">
        <v>833</v>
      </c>
      <c r="I7" s="610"/>
      <c r="J7" s="253" t="s">
        <v>834</v>
      </c>
      <c r="K7" s="253" t="s">
        <v>835</v>
      </c>
    </row>
    <row r="8" spans="2:11" ht="15.75">
      <c r="B8" s="261" t="s">
        <v>6</v>
      </c>
      <c r="C8" s="262" t="s">
        <v>836</v>
      </c>
      <c r="D8" s="179"/>
      <c r="E8" s="242" t="s">
        <v>837</v>
      </c>
      <c r="F8" s="180" t="s">
        <v>838</v>
      </c>
      <c r="G8" s="243" t="s">
        <v>839</v>
      </c>
      <c r="H8" s="247" t="s">
        <v>840</v>
      </c>
      <c r="I8" s="243" t="s">
        <v>841</v>
      </c>
      <c r="J8" s="254" t="s">
        <v>841</v>
      </c>
      <c r="K8" s="254" t="s">
        <v>841</v>
      </c>
    </row>
    <row r="9" spans="2:11" ht="16.5" thickBot="1">
      <c r="B9" s="263"/>
      <c r="C9" s="264"/>
      <c r="D9" s="181"/>
      <c r="E9" s="244"/>
      <c r="F9" s="182"/>
      <c r="G9" s="245"/>
      <c r="H9" s="244"/>
      <c r="I9" s="245"/>
      <c r="J9" s="255"/>
      <c r="K9" s="258"/>
    </row>
    <row r="10" spans="2:11" ht="32.25" customHeight="1" thickBot="1">
      <c r="B10" s="619" t="s">
        <v>842</v>
      </c>
      <c r="C10" s="622">
        <v>228265.2</v>
      </c>
      <c r="D10" s="185"/>
      <c r="E10" s="367">
        <v>134245.20000000001</v>
      </c>
      <c r="F10" s="368" t="s">
        <v>843</v>
      </c>
      <c r="G10" s="369"/>
      <c r="H10" s="309" t="s">
        <v>926</v>
      </c>
      <c r="I10" s="365"/>
      <c r="J10" s="366" t="s">
        <v>929</v>
      </c>
      <c r="K10" s="663">
        <f>SUM(E10:E12)-SUM(I10:I12)</f>
        <v>134245.20000000001</v>
      </c>
    </row>
    <row r="11" spans="2:11" ht="15.75">
      <c r="B11" s="620"/>
      <c r="C11" s="623"/>
      <c r="D11" s="189"/>
      <c r="E11" s="370">
        <v>94020</v>
      </c>
      <c r="F11" s="371" t="s">
        <v>927</v>
      </c>
      <c r="G11" s="376" t="s">
        <v>928</v>
      </c>
      <c r="H11" s="375" t="s">
        <v>925</v>
      </c>
      <c r="I11" s="250">
        <f>87000+7020</f>
        <v>94020</v>
      </c>
      <c r="J11" s="373"/>
      <c r="K11" s="664"/>
    </row>
    <row r="12" spans="2:11" ht="16.5" thickBot="1">
      <c r="B12" s="620"/>
      <c r="C12" s="623"/>
      <c r="D12" s="189"/>
      <c r="E12" s="362"/>
      <c r="F12" s="363"/>
      <c r="G12" s="372"/>
      <c r="H12" s="364"/>
      <c r="I12" s="312"/>
      <c r="J12" s="374"/>
      <c r="K12" s="665"/>
    </row>
    <row r="13" spans="2:11" ht="16.5" thickBot="1">
      <c r="B13" s="193" t="s">
        <v>855</v>
      </c>
      <c r="C13" s="194">
        <f>SUM(C10:C12)</f>
        <v>228265.2</v>
      </c>
      <c r="D13" s="195"/>
      <c r="E13" s="355">
        <f>SUM(E10:E12)</f>
        <v>228265.2</v>
      </c>
      <c r="F13" s="356"/>
      <c r="G13" s="357"/>
      <c r="H13" s="358"/>
      <c r="I13" s="359">
        <f>SUM(I10:I12)</f>
        <v>94020</v>
      </c>
      <c r="J13" s="360"/>
      <c r="K13" s="361">
        <f>E13-I13</f>
        <v>134245.20000000001</v>
      </c>
    </row>
    <row r="15" spans="2:11">
      <c r="E15" s="377"/>
    </row>
    <row r="16" spans="2:11" ht="32.25" thickBot="1">
      <c r="B16" s="239" t="s">
        <v>895</v>
      </c>
      <c r="C16" s="381">
        <f>SUM(C10)</f>
        <v>228265.2</v>
      </c>
      <c r="D16" s="240"/>
      <c r="E16" s="240"/>
      <c r="F16" s="240"/>
      <c r="G16" s="240"/>
      <c r="H16" s="384" t="s">
        <v>930</v>
      </c>
      <c r="I16" s="240"/>
      <c r="J16" s="240"/>
      <c r="K16" s="383">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X16"/>
  <sheetViews>
    <sheetView showGridLines="0" workbookViewId="0">
      <selection activeCell="H1" sqref="H1:W4"/>
    </sheetView>
  </sheetViews>
  <sheetFormatPr defaultRowHeight="15"/>
  <cols>
    <col min="7" max="7" width="1.5703125" customWidth="1"/>
    <col min="9" max="9" width="29.140625" customWidth="1"/>
    <col min="11" max="11" width="36.5703125" customWidth="1"/>
    <col min="13" max="13" width="30.28515625" hidden="1" customWidth="1"/>
    <col min="14" max="24" width="0" hidden="1" customWidth="1"/>
  </cols>
  <sheetData>
    <row r="1" spans="7:24" ht="15" customHeight="1">
      <c r="G1" s="297" t="s">
        <v>896</v>
      </c>
      <c r="H1" s="546" t="s">
        <v>897</v>
      </c>
      <c r="I1" s="546"/>
      <c r="J1" s="546"/>
      <c r="K1" s="546"/>
      <c r="L1" s="546"/>
      <c r="M1" s="546"/>
      <c r="N1" s="546"/>
      <c r="O1" s="546"/>
      <c r="P1" s="546"/>
      <c r="Q1" s="546"/>
      <c r="R1" s="546"/>
      <c r="S1" s="546"/>
      <c r="T1" s="546"/>
      <c r="U1" s="546"/>
      <c r="V1" s="546"/>
      <c r="W1" s="546"/>
    </row>
    <row r="2" spans="7:24" ht="15" customHeight="1">
      <c r="G2" s="297"/>
      <c r="H2" s="546"/>
      <c r="I2" s="546"/>
      <c r="J2" s="546"/>
      <c r="K2" s="546"/>
      <c r="L2" s="546"/>
      <c r="M2" s="546"/>
      <c r="N2" s="546"/>
      <c r="O2" s="546"/>
      <c r="P2" s="546"/>
      <c r="Q2" s="546"/>
      <c r="R2" s="546"/>
      <c r="S2" s="546"/>
      <c r="T2" s="546"/>
      <c r="U2" s="546"/>
      <c r="V2" s="546"/>
      <c r="W2" s="546"/>
    </row>
    <row r="3" spans="7:24" ht="15" customHeight="1">
      <c r="G3" s="297"/>
      <c r="H3" s="546"/>
      <c r="I3" s="546"/>
      <c r="J3" s="546"/>
      <c r="K3" s="546"/>
      <c r="L3" s="546"/>
      <c r="M3" s="546"/>
      <c r="N3" s="546"/>
      <c r="O3" s="546"/>
      <c r="P3" s="546"/>
      <c r="Q3" s="546"/>
      <c r="R3" s="546"/>
      <c r="S3" s="546"/>
      <c r="T3" s="546"/>
      <c r="U3" s="546"/>
      <c r="V3" s="546"/>
      <c r="W3" s="546"/>
    </row>
    <row r="4" spans="7:24" ht="15" customHeight="1">
      <c r="G4" s="297"/>
      <c r="H4" s="546"/>
      <c r="I4" s="546"/>
      <c r="J4" s="546"/>
      <c r="K4" s="546"/>
      <c r="L4" s="546"/>
      <c r="M4" s="546"/>
      <c r="N4" s="546"/>
      <c r="O4" s="546"/>
      <c r="P4" s="546"/>
      <c r="Q4" s="546"/>
      <c r="R4" s="546"/>
      <c r="S4" s="546"/>
      <c r="T4" s="546"/>
      <c r="U4" s="546"/>
      <c r="V4" s="546"/>
      <c r="W4" s="546"/>
    </row>
    <row r="5" spans="7:24">
      <c r="G5" s="297"/>
      <c r="H5" s="298"/>
      <c r="I5" s="298"/>
      <c r="J5" s="298"/>
      <c r="K5" s="298"/>
      <c r="L5" s="298"/>
      <c r="M5" s="298"/>
      <c r="N5" s="298"/>
      <c r="O5" s="298"/>
      <c r="P5" s="298"/>
      <c r="Q5" s="298"/>
      <c r="R5" s="298"/>
      <c r="S5" s="298"/>
      <c r="T5" s="298"/>
      <c r="U5" s="298"/>
      <c r="V5" s="299"/>
      <c r="W5" s="299"/>
      <c r="X5" s="299"/>
    </row>
    <row r="6" spans="7:24">
      <c r="G6" s="297"/>
      <c r="H6" s="298"/>
      <c r="I6" s="298"/>
      <c r="J6" s="298"/>
      <c r="K6" s="298"/>
      <c r="L6" s="298"/>
      <c r="M6" s="298"/>
      <c r="N6" s="298"/>
      <c r="O6" s="298"/>
      <c r="P6" s="298"/>
      <c r="Q6" s="298"/>
      <c r="R6" s="298"/>
      <c r="S6" s="298"/>
      <c r="T6" s="298"/>
      <c r="U6" s="298"/>
      <c r="V6" s="299"/>
      <c r="W6" s="299"/>
      <c r="X6" s="299"/>
    </row>
    <row r="7" spans="7:24">
      <c r="G7" s="297"/>
      <c r="H7" s="298"/>
      <c r="I7" s="298"/>
      <c r="J7" s="298"/>
      <c r="K7" s="298"/>
      <c r="L7" s="298"/>
      <c r="M7" s="298"/>
      <c r="N7" s="298"/>
      <c r="O7" s="298"/>
      <c r="P7" s="298"/>
      <c r="Q7" s="298"/>
      <c r="R7" s="298"/>
      <c r="S7" s="298"/>
      <c r="T7" s="298"/>
      <c r="U7" s="298"/>
      <c r="V7" s="299"/>
      <c r="W7" s="299"/>
      <c r="X7" s="299"/>
    </row>
    <row r="8" spans="7:24" ht="21">
      <c r="G8" s="297"/>
      <c r="H8" s="545"/>
      <c r="I8" s="545"/>
      <c r="J8" s="545"/>
      <c r="K8" s="545"/>
      <c r="L8" s="545"/>
      <c r="M8" s="545"/>
      <c r="N8" s="545"/>
      <c r="O8" s="545"/>
      <c r="P8" s="545"/>
      <c r="Q8" s="545"/>
      <c r="R8" s="545"/>
      <c r="S8" s="545"/>
      <c r="T8" s="545"/>
      <c r="U8" s="545"/>
      <c r="V8" s="299"/>
      <c r="W8" s="299"/>
      <c r="X8" s="299"/>
    </row>
    <row r="9" spans="7:24">
      <c r="G9" s="297"/>
      <c r="H9" s="300"/>
      <c r="I9" s="300"/>
      <c r="J9" s="300"/>
      <c r="K9" s="300"/>
      <c r="L9" s="300"/>
      <c r="M9" s="300"/>
      <c r="N9" s="300"/>
      <c r="O9" s="300"/>
      <c r="P9" s="300"/>
      <c r="Q9" s="300"/>
      <c r="R9" s="300"/>
      <c r="S9" s="300"/>
      <c r="T9" s="300"/>
      <c r="U9" s="300"/>
      <c r="V9" s="299"/>
      <c r="W9" s="299"/>
      <c r="X9" s="299"/>
    </row>
    <row r="10" spans="7:24">
      <c r="G10" s="297"/>
      <c r="H10" s="300"/>
      <c r="I10" s="300"/>
      <c r="J10" s="300"/>
      <c r="K10" s="300"/>
      <c r="L10" s="300"/>
      <c r="M10" s="300"/>
      <c r="N10" s="300"/>
      <c r="O10" s="300"/>
      <c r="P10" s="300"/>
      <c r="Q10" s="300"/>
      <c r="R10" s="300"/>
      <c r="S10" s="300"/>
      <c r="T10" s="300"/>
      <c r="U10" s="300"/>
      <c r="V10" s="299"/>
      <c r="W10" s="299"/>
      <c r="X10" s="299"/>
    </row>
    <row r="11" spans="7:24">
      <c r="G11" s="297"/>
      <c r="H11" s="298"/>
      <c r="I11" s="298"/>
      <c r="J11" s="298"/>
      <c r="K11" s="298"/>
      <c r="L11" s="298"/>
      <c r="M11" s="298"/>
      <c r="N11" s="298"/>
      <c r="O11" s="298"/>
      <c r="P11" s="298"/>
      <c r="Q11" s="298"/>
      <c r="R11" s="298"/>
      <c r="S11" s="298"/>
      <c r="T11" s="298"/>
      <c r="U11" s="298"/>
      <c r="V11" s="299"/>
      <c r="W11" s="299"/>
      <c r="X11" s="299"/>
    </row>
    <row r="12" spans="7:24">
      <c r="G12" s="297"/>
      <c r="H12" s="298"/>
      <c r="I12" s="298"/>
      <c r="J12" s="298"/>
      <c r="K12" s="298"/>
      <c r="L12" s="298"/>
      <c r="M12" s="298"/>
      <c r="N12" s="298"/>
      <c r="O12" s="298"/>
      <c r="P12" s="298"/>
      <c r="Q12" s="298"/>
      <c r="R12" s="298"/>
      <c r="S12" s="298"/>
      <c r="T12" s="298"/>
      <c r="U12" s="298"/>
      <c r="V12" s="299"/>
      <c r="W12" s="299"/>
      <c r="X12" s="299"/>
    </row>
    <row r="13" spans="7:24">
      <c r="G13" s="297"/>
      <c r="H13" s="298"/>
      <c r="I13" s="298"/>
      <c r="J13" s="298"/>
      <c r="K13" s="298"/>
      <c r="L13" s="298"/>
      <c r="M13" s="298"/>
      <c r="N13" s="298"/>
      <c r="O13" s="298"/>
      <c r="P13" s="298"/>
      <c r="Q13" s="298"/>
      <c r="R13" s="298"/>
      <c r="S13" s="298"/>
      <c r="T13" s="298"/>
      <c r="U13" s="298"/>
      <c r="V13" s="299"/>
      <c r="W13" s="299"/>
      <c r="X13" s="299"/>
    </row>
    <row r="14" spans="7:24" ht="21">
      <c r="G14" s="297"/>
      <c r="H14" s="545"/>
      <c r="I14" s="545"/>
      <c r="J14" s="545"/>
      <c r="K14" s="545"/>
      <c r="L14" s="545"/>
      <c r="M14" s="545"/>
      <c r="N14" s="545"/>
      <c r="O14" s="545"/>
      <c r="P14" s="545"/>
      <c r="Q14" s="545"/>
      <c r="R14" s="545"/>
      <c r="S14" s="545"/>
      <c r="T14" s="545"/>
      <c r="U14" s="545"/>
      <c r="V14" s="299"/>
      <c r="W14" s="299"/>
      <c r="X14" s="299"/>
    </row>
    <row r="15" spans="7:24">
      <c r="G15" s="297"/>
      <c r="H15" s="297"/>
      <c r="I15" s="297"/>
      <c r="J15" s="297"/>
      <c r="K15" s="297"/>
      <c r="L15" s="297"/>
      <c r="M15" s="297"/>
      <c r="N15" s="297"/>
      <c r="O15" s="297"/>
      <c r="P15" s="297"/>
      <c r="Q15" s="297"/>
      <c r="R15" s="297"/>
      <c r="S15" s="297"/>
      <c r="T15" s="297"/>
      <c r="U15" s="297"/>
    </row>
    <row r="16" spans="7:24">
      <c r="G16" s="297"/>
      <c r="H16" s="297"/>
      <c r="I16" s="297"/>
      <c r="J16" s="297"/>
      <c r="K16" s="297"/>
      <c r="L16" s="297"/>
      <c r="M16" s="297"/>
      <c r="N16" s="297"/>
      <c r="O16" s="297"/>
      <c r="P16" s="297"/>
      <c r="Q16" s="297"/>
      <c r="R16" s="297"/>
      <c r="S16" s="297"/>
      <c r="T16" s="297"/>
      <c r="U16" s="297"/>
    </row>
  </sheetData>
  <mergeCells count="3">
    <mergeCell ref="H8:U8"/>
    <mergeCell ref="H14:U14"/>
    <mergeCell ref="H1:W4"/>
  </mergeCells>
  <pageMargins left="0.511811024" right="0.511811024" top="0.78740157499999996" bottom="0.78740157499999996" header="0.31496062000000002" footer="0.31496062000000002"/>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183</v>
      </c>
      <c r="B1" t="s">
        <v>184</v>
      </c>
      <c r="C1" t="s">
        <v>5</v>
      </c>
      <c r="D1" t="s">
        <v>185</v>
      </c>
      <c r="E1" t="s">
        <v>186</v>
      </c>
      <c r="F1" t="s">
        <v>187</v>
      </c>
      <c r="G1" t="s">
        <v>188</v>
      </c>
      <c r="H1" t="s">
        <v>1175</v>
      </c>
      <c r="I1" t="s">
        <v>189</v>
      </c>
      <c r="J1" t="s">
        <v>190</v>
      </c>
      <c r="K1" t="s">
        <v>191</v>
      </c>
      <c r="L1" t="s">
        <v>192</v>
      </c>
      <c r="M1" t="s">
        <v>193</v>
      </c>
      <c r="N1" t="s">
        <v>194</v>
      </c>
      <c r="O1" t="s">
        <v>195</v>
      </c>
      <c r="P1" t="s">
        <v>196</v>
      </c>
      <c r="Q1" t="s">
        <v>563</v>
      </c>
    </row>
    <row r="2" spans="1:17">
      <c r="A2">
        <v>167</v>
      </c>
      <c r="B2" t="s">
        <v>538</v>
      </c>
      <c r="C2" t="s">
        <v>69</v>
      </c>
      <c r="D2" t="s">
        <v>911</v>
      </c>
      <c r="E2" s="440">
        <v>44047</v>
      </c>
      <c r="F2" t="s">
        <v>263</v>
      </c>
      <c r="G2" t="s">
        <v>276</v>
      </c>
      <c r="H2" t="s">
        <v>364</v>
      </c>
      <c r="I2" t="s">
        <v>264</v>
      </c>
      <c r="J2">
        <v>3575000</v>
      </c>
      <c r="K2">
        <v>0.201398601398</v>
      </c>
      <c r="L2">
        <v>719999.99999785004</v>
      </c>
      <c r="M2" t="s">
        <v>6</v>
      </c>
      <c r="N2" s="440">
        <v>44266</v>
      </c>
      <c r="O2" t="s">
        <v>916</v>
      </c>
      <c r="P2" s="440">
        <v>44284</v>
      </c>
      <c r="Q2" t="s">
        <v>917</v>
      </c>
    </row>
    <row r="3" spans="1:17" ht="90">
      <c r="A3">
        <v>132</v>
      </c>
      <c r="B3" t="s">
        <v>197</v>
      </c>
      <c r="C3" t="s">
        <v>92</v>
      </c>
      <c r="D3" t="s">
        <v>1028</v>
      </c>
      <c r="F3" t="s">
        <v>198</v>
      </c>
      <c r="G3" s="441" t="s">
        <v>199</v>
      </c>
      <c r="H3" t="s">
        <v>1176</v>
      </c>
      <c r="I3" t="s">
        <v>200</v>
      </c>
      <c r="J3">
        <v>1</v>
      </c>
      <c r="K3">
        <v>101223.12</v>
      </c>
      <c r="L3">
        <v>101223.12</v>
      </c>
      <c r="M3" t="s">
        <v>6</v>
      </c>
      <c r="N3" s="440">
        <v>44200</v>
      </c>
      <c r="O3" t="s">
        <v>398</v>
      </c>
      <c r="P3" s="440">
        <v>44237</v>
      </c>
      <c r="Q3" t="s">
        <v>915</v>
      </c>
    </row>
    <row r="4" spans="1:17" ht="90">
      <c r="A4">
        <v>277</v>
      </c>
      <c r="B4" t="s">
        <v>197</v>
      </c>
      <c r="C4" t="s">
        <v>92</v>
      </c>
      <c r="D4" t="s">
        <v>1028</v>
      </c>
      <c r="F4" s="441" t="s">
        <v>1210</v>
      </c>
      <c r="G4" s="441" t="s">
        <v>199</v>
      </c>
      <c r="H4" t="s">
        <v>1176</v>
      </c>
      <c r="I4" t="s">
        <v>200</v>
      </c>
      <c r="J4">
        <v>1</v>
      </c>
      <c r="K4">
        <v>33741.040000000001</v>
      </c>
      <c r="L4">
        <v>33741.040000000001</v>
      </c>
      <c r="M4" t="s">
        <v>6</v>
      </c>
      <c r="N4" s="440">
        <v>44319</v>
      </c>
      <c r="O4" t="s">
        <v>1169</v>
      </c>
      <c r="P4" s="440">
        <v>44320</v>
      </c>
      <c r="Q4" t="s">
        <v>915</v>
      </c>
    </row>
    <row r="5" spans="1:17">
      <c r="A5">
        <v>78</v>
      </c>
      <c r="B5" t="s">
        <v>540</v>
      </c>
      <c r="C5" t="s">
        <v>69</v>
      </c>
      <c r="D5" t="s">
        <v>1180</v>
      </c>
      <c r="F5" t="s">
        <v>267</v>
      </c>
      <c r="G5" t="s">
        <v>268</v>
      </c>
      <c r="H5" t="s">
        <v>1179</v>
      </c>
      <c r="I5" t="s">
        <v>269</v>
      </c>
      <c r="J5">
        <v>1</v>
      </c>
      <c r="K5">
        <v>10600</v>
      </c>
      <c r="L5">
        <v>10600</v>
      </c>
      <c r="M5" t="s">
        <v>6</v>
      </c>
      <c r="N5" s="440">
        <v>44292</v>
      </c>
      <c r="O5" t="s">
        <v>1023</v>
      </c>
      <c r="P5" s="440">
        <v>44298</v>
      </c>
      <c r="Q5" t="s">
        <v>915</v>
      </c>
    </row>
    <row r="6" spans="1:17">
      <c r="A6">
        <v>169</v>
      </c>
      <c r="B6" t="s">
        <v>540</v>
      </c>
      <c r="C6" t="s">
        <v>69</v>
      </c>
      <c r="D6" t="s">
        <v>1180</v>
      </c>
      <c r="F6" t="s">
        <v>267</v>
      </c>
      <c r="G6" t="s">
        <v>268</v>
      </c>
      <c r="H6" t="s">
        <v>1179</v>
      </c>
      <c r="I6" t="s">
        <v>269</v>
      </c>
      <c r="J6">
        <v>2.5</v>
      </c>
      <c r="K6">
        <v>10.6</v>
      </c>
      <c r="L6">
        <v>26.5</v>
      </c>
      <c r="M6" t="s">
        <v>6</v>
      </c>
      <c r="N6" s="440">
        <v>44200</v>
      </c>
      <c r="O6" t="s">
        <v>399</v>
      </c>
      <c r="P6" s="440">
        <v>44231</v>
      </c>
      <c r="Q6" t="s">
        <v>915</v>
      </c>
    </row>
    <row r="7" spans="1:17" ht="75">
      <c r="A7">
        <v>79</v>
      </c>
      <c r="B7" t="s">
        <v>539</v>
      </c>
      <c r="C7" t="s">
        <v>85</v>
      </c>
      <c r="D7" t="s">
        <v>1024</v>
      </c>
      <c r="F7" s="441" t="s">
        <v>265</v>
      </c>
      <c r="G7" t="s">
        <v>431</v>
      </c>
      <c r="H7" t="s">
        <v>1178</v>
      </c>
      <c r="I7" s="441" t="s">
        <v>266</v>
      </c>
      <c r="J7">
        <v>1</v>
      </c>
      <c r="K7">
        <v>500</v>
      </c>
      <c r="L7">
        <v>500</v>
      </c>
      <c r="M7" t="s">
        <v>6</v>
      </c>
      <c r="N7" s="440">
        <v>44293</v>
      </c>
      <c r="O7" t="s">
        <v>1025</v>
      </c>
      <c r="P7" s="440">
        <v>44298</v>
      </c>
      <c r="Q7" t="s">
        <v>915</v>
      </c>
    </row>
    <row r="8" spans="1:17" ht="75">
      <c r="A8">
        <v>168</v>
      </c>
      <c r="B8" t="s">
        <v>539</v>
      </c>
      <c r="C8" t="s">
        <v>85</v>
      </c>
      <c r="D8" t="s">
        <v>1024</v>
      </c>
      <c r="F8" s="441" t="s">
        <v>265</v>
      </c>
      <c r="G8" t="s">
        <v>431</v>
      </c>
      <c r="H8" t="s">
        <v>1176</v>
      </c>
      <c r="I8" s="441" t="s">
        <v>266</v>
      </c>
      <c r="J8">
        <v>2.5</v>
      </c>
      <c r="K8">
        <v>500</v>
      </c>
      <c r="L8">
        <v>1250</v>
      </c>
      <c r="M8" t="s">
        <v>6</v>
      </c>
      <c r="N8" s="440">
        <v>44239</v>
      </c>
      <c r="O8" t="s">
        <v>432</v>
      </c>
      <c r="P8" s="440">
        <v>44243</v>
      </c>
      <c r="Q8" t="s">
        <v>915</v>
      </c>
    </row>
    <row r="9" spans="1:17">
      <c r="A9">
        <v>1</v>
      </c>
      <c r="B9" t="s">
        <v>542</v>
      </c>
      <c r="C9" t="s">
        <v>17</v>
      </c>
      <c r="E9" s="440">
        <v>44217</v>
      </c>
      <c r="F9" t="s">
        <v>316</v>
      </c>
      <c r="G9" t="s">
        <v>317</v>
      </c>
      <c r="H9" t="s">
        <v>1176</v>
      </c>
      <c r="I9" t="s">
        <v>587</v>
      </c>
      <c r="J9">
        <v>420</v>
      </c>
      <c r="K9">
        <v>0</v>
      </c>
      <c r="L9">
        <v>0</v>
      </c>
      <c r="M9" t="s">
        <v>6</v>
      </c>
      <c r="N9" t="s">
        <v>587</v>
      </c>
      <c r="O9" t="s">
        <v>587</v>
      </c>
      <c r="P9" t="s">
        <v>587</v>
      </c>
      <c r="Q9" t="s">
        <v>645</v>
      </c>
    </row>
    <row r="10" spans="1:17">
      <c r="A10">
        <v>2</v>
      </c>
      <c r="B10" t="s">
        <v>542</v>
      </c>
      <c r="C10" t="s">
        <v>17</v>
      </c>
      <c r="E10" s="440">
        <v>44217</v>
      </c>
      <c r="F10" t="s">
        <v>318</v>
      </c>
      <c r="G10" t="s">
        <v>317</v>
      </c>
      <c r="H10" t="s">
        <v>1176</v>
      </c>
      <c r="I10" t="s">
        <v>587</v>
      </c>
      <c r="J10">
        <v>100</v>
      </c>
      <c r="K10">
        <v>0</v>
      </c>
      <c r="L10">
        <v>0</v>
      </c>
      <c r="M10" t="s">
        <v>6</v>
      </c>
      <c r="N10" t="s">
        <v>587</v>
      </c>
      <c r="O10" t="s">
        <v>587</v>
      </c>
      <c r="P10" t="s">
        <v>587</v>
      </c>
      <c r="Q10" t="s">
        <v>645</v>
      </c>
    </row>
    <row r="11" spans="1:17">
      <c r="A11">
        <v>3</v>
      </c>
      <c r="B11" t="s">
        <v>542</v>
      </c>
      <c r="C11" t="s">
        <v>17</v>
      </c>
      <c r="E11" s="440">
        <v>44217</v>
      </c>
      <c r="F11" t="s">
        <v>319</v>
      </c>
      <c r="G11" t="s">
        <v>317</v>
      </c>
      <c r="H11" t="s">
        <v>1176</v>
      </c>
      <c r="I11" t="s">
        <v>587</v>
      </c>
      <c r="J11">
        <v>80</v>
      </c>
      <c r="K11">
        <v>0</v>
      </c>
      <c r="L11">
        <v>0</v>
      </c>
      <c r="M11" t="s">
        <v>6</v>
      </c>
      <c r="N11" t="s">
        <v>587</v>
      </c>
      <c r="O11" t="s">
        <v>587</v>
      </c>
      <c r="P11" t="s">
        <v>587</v>
      </c>
      <c r="Q11" t="s">
        <v>645</v>
      </c>
    </row>
    <row r="12" spans="1:17">
      <c r="A12">
        <v>4</v>
      </c>
      <c r="B12" t="s">
        <v>542</v>
      </c>
      <c r="C12" t="s">
        <v>17</v>
      </c>
      <c r="E12" s="440">
        <v>44217</v>
      </c>
      <c r="F12" t="s">
        <v>320</v>
      </c>
      <c r="G12" t="s">
        <v>317</v>
      </c>
      <c r="H12" t="s">
        <v>1176</v>
      </c>
      <c r="I12" t="s">
        <v>587</v>
      </c>
      <c r="J12">
        <v>60</v>
      </c>
      <c r="K12">
        <v>0</v>
      </c>
      <c r="L12">
        <v>0</v>
      </c>
      <c r="M12" t="s">
        <v>6</v>
      </c>
      <c r="N12" t="s">
        <v>587</v>
      </c>
      <c r="O12" t="s">
        <v>587</v>
      </c>
      <c r="P12" t="s">
        <v>587</v>
      </c>
      <c r="Q12" t="s">
        <v>645</v>
      </c>
    </row>
    <row r="13" spans="1:17">
      <c r="A13">
        <v>5</v>
      </c>
      <c r="B13" t="s">
        <v>542</v>
      </c>
      <c r="C13" t="s">
        <v>17</v>
      </c>
      <c r="E13" s="440">
        <v>44217</v>
      </c>
      <c r="F13" t="s">
        <v>321</v>
      </c>
      <c r="G13" t="s">
        <v>317</v>
      </c>
      <c r="H13" t="s">
        <v>1176</v>
      </c>
      <c r="I13" t="s">
        <v>587</v>
      </c>
      <c r="J13">
        <v>10</v>
      </c>
      <c r="K13">
        <v>0</v>
      </c>
      <c r="L13">
        <v>0</v>
      </c>
      <c r="M13" t="s">
        <v>6</v>
      </c>
      <c r="N13" t="s">
        <v>587</v>
      </c>
      <c r="O13" t="s">
        <v>587</v>
      </c>
      <c r="P13" t="s">
        <v>587</v>
      </c>
      <c r="Q13" t="s">
        <v>645</v>
      </c>
    </row>
    <row r="14" spans="1:17">
      <c r="A14">
        <v>6</v>
      </c>
      <c r="B14" t="s">
        <v>542</v>
      </c>
      <c r="C14" t="s">
        <v>17</v>
      </c>
      <c r="E14" s="440">
        <v>44217</v>
      </c>
      <c r="F14" t="s">
        <v>322</v>
      </c>
      <c r="G14" t="s">
        <v>317</v>
      </c>
      <c r="H14" t="s">
        <v>1176</v>
      </c>
      <c r="I14" t="s">
        <v>587</v>
      </c>
      <c r="J14">
        <v>100</v>
      </c>
      <c r="K14">
        <v>0</v>
      </c>
      <c r="L14">
        <v>0</v>
      </c>
      <c r="M14" t="s">
        <v>6</v>
      </c>
      <c r="N14" t="s">
        <v>587</v>
      </c>
      <c r="O14" t="s">
        <v>587</v>
      </c>
      <c r="P14" t="s">
        <v>587</v>
      </c>
      <c r="Q14" t="s">
        <v>645</v>
      </c>
    </row>
    <row r="15" spans="1:17">
      <c r="A15">
        <v>7</v>
      </c>
      <c r="B15" t="s">
        <v>542</v>
      </c>
      <c r="C15" t="s">
        <v>17</v>
      </c>
      <c r="E15" s="440">
        <v>44217</v>
      </c>
      <c r="F15" t="s">
        <v>323</v>
      </c>
      <c r="G15" t="s">
        <v>317</v>
      </c>
      <c r="H15" t="s">
        <v>1176</v>
      </c>
      <c r="I15" t="s">
        <v>587</v>
      </c>
      <c r="J15">
        <v>20</v>
      </c>
      <c r="K15">
        <v>0</v>
      </c>
      <c r="L15">
        <v>0</v>
      </c>
      <c r="M15" t="s">
        <v>6</v>
      </c>
      <c r="N15" t="s">
        <v>587</v>
      </c>
      <c r="O15" t="s">
        <v>587</v>
      </c>
      <c r="P15" t="s">
        <v>587</v>
      </c>
      <c r="Q15" t="s">
        <v>645</v>
      </c>
    </row>
    <row r="16" spans="1:17">
      <c r="A16">
        <v>188</v>
      </c>
      <c r="B16" t="s">
        <v>541</v>
      </c>
      <c r="C16" t="s">
        <v>69</v>
      </c>
      <c r="D16" t="s">
        <v>1034</v>
      </c>
      <c r="E16" s="440">
        <v>44224</v>
      </c>
      <c r="F16" t="s">
        <v>1183</v>
      </c>
      <c r="G16" t="s">
        <v>268</v>
      </c>
      <c r="H16" t="s">
        <v>1179</v>
      </c>
      <c r="I16" t="s">
        <v>209</v>
      </c>
      <c r="J16">
        <v>1</v>
      </c>
      <c r="K16">
        <v>8000</v>
      </c>
      <c r="L16">
        <v>8000</v>
      </c>
      <c r="M16" t="s">
        <v>6</v>
      </c>
      <c r="N16" s="440">
        <v>44284</v>
      </c>
      <c r="O16" t="s">
        <v>934</v>
      </c>
      <c r="P16" s="440">
        <v>44291</v>
      </c>
      <c r="Q16" t="s">
        <v>932</v>
      </c>
    </row>
    <row r="17" spans="1:13">
      <c r="A17">
        <v>27</v>
      </c>
      <c r="B17" t="s">
        <v>546</v>
      </c>
      <c r="C17" t="s">
        <v>69</v>
      </c>
      <c r="D17" t="s">
        <v>1017</v>
      </c>
      <c r="F17" t="s">
        <v>434</v>
      </c>
      <c r="G17" t="s">
        <v>435</v>
      </c>
      <c r="H17" t="s">
        <v>1176</v>
      </c>
      <c r="I17" t="s">
        <v>204</v>
      </c>
      <c r="L17">
        <v>0</v>
      </c>
      <c r="M17" t="s">
        <v>6</v>
      </c>
    </row>
    <row r="18" spans="1:13">
      <c r="A18">
        <v>9</v>
      </c>
      <c r="B18" t="s">
        <v>544</v>
      </c>
      <c r="C18" t="s">
        <v>69</v>
      </c>
      <c r="F18" t="s">
        <v>424</v>
      </c>
      <c r="G18" t="s">
        <v>410</v>
      </c>
      <c r="H18" t="s">
        <v>384</v>
      </c>
      <c r="J18">
        <v>1</v>
      </c>
      <c r="L18">
        <v>0</v>
      </c>
      <c r="M18" t="s">
        <v>411</v>
      </c>
    </row>
    <row r="19" spans="1:13" ht="75">
      <c r="A19">
        <v>10</v>
      </c>
      <c r="B19" t="s">
        <v>544</v>
      </c>
      <c r="C19" t="s">
        <v>69</v>
      </c>
      <c r="F19" s="441" t="s">
        <v>423</v>
      </c>
      <c r="G19" t="s">
        <v>410</v>
      </c>
      <c r="H19" t="s">
        <v>384</v>
      </c>
      <c r="J19" t="s">
        <v>419</v>
      </c>
      <c r="L19">
        <v>0</v>
      </c>
      <c r="M19" t="s">
        <v>411</v>
      </c>
    </row>
    <row r="20" spans="1:13" ht="75">
      <c r="A20">
        <v>11</v>
      </c>
      <c r="B20" t="s">
        <v>544</v>
      </c>
      <c r="C20" t="s">
        <v>69</v>
      </c>
      <c r="F20" s="441" t="s">
        <v>422</v>
      </c>
      <c r="G20" t="s">
        <v>410</v>
      </c>
      <c r="H20" t="s">
        <v>384</v>
      </c>
      <c r="J20">
        <v>1</v>
      </c>
      <c r="L20">
        <v>0</v>
      </c>
      <c r="M20" t="s">
        <v>411</v>
      </c>
    </row>
    <row r="21" spans="1:13" ht="75">
      <c r="A21">
        <v>12</v>
      </c>
      <c r="B21" t="s">
        <v>544</v>
      </c>
      <c r="C21" t="s">
        <v>69</v>
      </c>
      <c r="F21" s="441" t="s">
        <v>421</v>
      </c>
      <c r="G21" t="s">
        <v>410</v>
      </c>
      <c r="H21" t="s">
        <v>384</v>
      </c>
      <c r="J21">
        <v>1</v>
      </c>
      <c r="L21">
        <v>0</v>
      </c>
      <c r="M21" t="s">
        <v>411</v>
      </c>
    </row>
    <row r="22" spans="1:13">
      <c r="A22">
        <v>13</v>
      </c>
      <c r="B22" t="s">
        <v>544</v>
      </c>
      <c r="C22" t="s">
        <v>69</v>
      </c>
      <c r="F22" t="s">
        <v>420</v>
      </c>
      <c r="G22" t="s">
        <v>410</v>
      </c>
      <c r="H22" t="s">
        <v>384</v>
      </c>
      <c r="J22">
        <v>1</v>
      </c>
      <c r="L22">
        <v>0</v>
      </c>
      <c r="M22" t="s">
        <v>411</v>
      </c>
    </row>
    <row r="23" spans="1:13">
      <c r="A23">
        <v>14</v>
      </c>
      <c r="B23" t="s">
        <v>544</v>
      </c>
      <c r="C23" t="s">
        <v>69</v>
      </c>
      <c r="F23" t="s">
        <v>412</v>
      </c>
      <c r="G23" t="s">
        <v>410</v>
      </c>
      <c r="H23" t="s">
        <v>384</v>
      </c>
      <c r="J23">
        <v>30</v>
      </c>
      <c r="L23">
        <v>0</v>
      </c>
      <c r="M23" t="s">
        <v>411</v>
      </c>
    </row>
    <row r="24" spans="1:13">
      <c r="A24">
        <v>15</v>
      </c>
      <c r="B24" t="s">
        <v>544</v>
      </c>
      <c r="C24" t="s">
        <v>69</v>
      </c>
      <c r="F24" t="s">
        <v>413</v>
      </c>
      <c r="G24" t="s">
        <v>410</v>
      </c>
      <c r="H24" t="s">
        <v>384</v>
      </c>
      <c r="J24">
        <v>6</v>
      </c>
      <c r="L24">
        <v>0</v>
      </c>
      <c r="M24" t="s">
        <v>411</v>
      </c>
    </row>
    <row r="25" spans="1:13">
      <c r="A25">
        <v>16</v>
      </c>
      <c r="B25" t="s">
        <v>544</v>
      </c>
      <c r="C25" t="s">
        <v>69</v>
      </c>
      <c r="F25" t="s">
        <v>414</v>
      </c>
      <c r="G25" t="s">
        <v>410</v>
      </c>
      <c r="H25" t="s">
        <v>384</v>
      </c>
      <c r="J25">
        <v>60</v>
      </c>
      <c r="L25">
        <v>0</v>
      </c>
      <c r="M25" t="s">
        <v>411</v>
      </c>
    </row>
    <row r="26" spans="1:13">
      <c r="A26">
        <v>17</v>
      </c>
      <c r="B26" t="s">
        <v>544</v>
      </c>
      <c r="C26" t="s">
        <v>69</v>
      </c>
      <c r="F26" t="s">
        <v>415</v>
      </c>
      <c r="G26" t="s">
        <v>410</v>
      </c>
      <c r="H26" t="s">
        <v>384</v>
      </c>
      <c r="J26">
        <v>84</v>
      </c>
      <c r="L26">
        <v>0</v>
      </c>
      <c r="M26" t="s">
        <v>411</v>
      </c>
    </row>
    <row r="27" spans="1:13">
      <c r="A27">
        <v>18</v>
      </c>
      <c r="B27" t="s">
        <v>544</v>
      </c>
      <c r="C27" t="s">
        <v>69</v>
      </c>
      <c r="F27" t="s">
        <v>416</v>
      </c>
      <c r="G27" t="s">
        <v>410</v>
      </c>
      <c r="H27" t="s">
        <v>384</v>
      </c>
      <c r="J27">
        <v>84</v>
      </c>
      <c r="L27">
        <v>0</v>
      </c>
      <c r="M27" t="s">
        <v>411</v>
      </c>
    </row>
    <row r="28" spans="1:13" ht="90">
      <c r="A28">
        <v>19</v>
      </c>
      <c r="B28" t="s">
        <v>544</v>
      </c>
      <c r="C28" t="s">
        <v>69</v>
      </c>
      <c r="F28" s="441" t="s">
        <v>417</v>
      </c>
      <c r="G28" t="s">
        <v>410</v>
      </c>
      <c r="H28" t="s">
        <v>384</v>
      </c>
      <c r="J28">
        <v>2</v>
      </c>
      <c r="L28">
        <v>0</v>
      </c>
      <c r="M28" t="s">
        <v>411</v>
      </c>
    </row>
    <row r="29" spans="1:13">
      <c r="A29">
        <v>20</v>
      </c>
      <c r="B29" t="s">
        <v>544</v>
      </c>
      <c r="C29" t="s">
        <v>69</v>
      </c>
      <c r="F29" t="s">
        <v>418</v>
      </c>
      <c r="G29" t="s">
        <v>410</v>
      </c>
      <c r="H29" t="s">
        <v>384</v>
      </c>
      <c r="J29">
        <v>1</v>
      </c>
      <c r="L29">
        <v>0</v>
      </c>
      <c r="M29" t="s">
        <v>411</v>
      </c>
    </row>
    <row r="30" spans="1:13">
      <c r="A30">
        <v>8</v>
      </c>
      <c r="B30" t="s">
        <v>543</v>
      </c>
      <c r="C30" t="s">
        <v>69</v>
      </c>
      <c r="F30" t="s">
        <v>443</v>
      </c>
      <c r="G30" t="s">
        <v>386</v>
      </c>
      <c r="H30" t="s">
        <v>1176</v>
      </c>
      <c r="L30">
        <v>0</v>
      </c>
      <c r="M30" t="s">
        <v>6</v>
      </c>
    </row>
    <row r="31" spans="1:13">
      <c r="A31">
        <v>21</v>
      </c>
      <c r="B31" t="s">
        <v>545</v>
      </c>
      <c r="C31" t="s">
        <v>69</v>
      </c>
      <c r="F31" t="s">
        <v>1177</v>
      </c>
      <c r="G31" t="s">
        <v>813</v>
      </c>
      <c r="H31" t="s">
        <v>384</v>
      </c>
      <c r="J31">
        <v>2</v>
      </c>
      <c r="L31">
        <v>0</v>
      </c>
      <c r="M31" t="s">
        <v>411</v>
      </c>
    </row>
    <row r="32" spans="1:13">
      <c r="A32">
        <v>22</v>
      </c>
      <c r="B32" t="s">
        <v>545</v>
      </c>
      <c r="C32" t="s">
        <v>69</v>
      </c>
      <c r="F32" t="s">
        <v>425</v>
      </c>
      <c r="G32" t="s">
        <v>813</v>
      </c>
      <c r="H32" t="s">
        <v>384</v>
      </c>
      <c r="J32">
        <v>310</v>
      </c>
      <c r="L32">
        <v>0</v>
      </c>
      <c r="M32" t="s">
        <v>411</v>
      </c>
    </row>
    <row r="33" spans="1:17">
      <c r="A33">
        <v>23</v>
      </c>
      <c r="B33" t="s">
        <v>545</v>
      </c>
      <c r="C33" t="s">
        <v>69</v>
      </c>
      <c r="F33" t="s">
        <v>426</v>
      </c>
      <c r="G33" t="s">
        <v>813</v>
      </c>
      <c r="H33" t="s">
        <v>384</v>
      </c>
      <c r="J33">
        <v>890</v>
      </c>
      <c r="L33">
        <v>0</v>
      </c>
      <c r="M33" t="s">
        <v>411</v>
      </c>
    </row>
    <row r="34" spans="1:17">
      <c r="A34">
        <v>24</v>
      </c>
      <c r="B34" t="s">
        <v>545</v>
      </c>
      <c r="C34" t="s">
        <v>69</v>
      </c>
      <c r="F34" t="s">
        <v>427</v>
      </c>
      <c r="G34" t="s">
        <v>813</v>
      </c>
      <c r="H34" t="s">
        <v>384</v>
      </c>
      <c r="J34">
        <v>270</v>
      </c>
      <c r="L34">
        <v>0</v>
      </c>
      <c r="M34" t="s">
        <v>411</v>
      </c>
    </row>
    <row r="35" spans="1:17">
      <c r="A35">
        <v>25</v>
      </c>
      <c r="B35" t="s">
        <v>545</v>
      </c>
      <c r="C35" t="s">
        <v>69</v>
      </c>
      <c r="F35" t="s">
        <v>429</v>
      </c>
      <c r="G35" t="s">
        <v>813</v>
      </c>
      <c r="H35" t="s">
        <v>384</v>
      </c>
      <c r="J35">
        <v>31000</v>
      </c>
      <c r="L35">
        <v>0</v>
      </c>
      <c r="M35" t="s">
        <v>411</v>
      </c>
    </row>
    <row r="36" spans="1:17" ht="120">
      <c r="A36">
        <v>26</v>
      </c>
      <c r="B36" t="s">
        <v>545</v>
      </c>
      <c r="C36" t="s">
        <v>69</v>
      </c>
      <c r="F36" s="441" t="s">
        <v>428</v>
      </c>
      <c r="G36" t="s">
        <v>813</v>
      </c>
      <c r="H36" t="s">
        <v>384</v>
      </c>
      <c r="J36">
        <v>8400</v>
      </c>
      <c r="L36">
        <v>0</v>
      </c>
      <c r="M36" t="s">
        <v>411</v>
      </c>
    </row>
    <row r="37" spans="1:17">
      <c r="A37">
        <v>147</v>
      </c>
      <c r="B37" t="s">
        <v>228</v>
      </c>
      <c r="C37" t="s">
        <v>92</v>
      </c>
      <c r="D37" t="s">
        <v>1029</v>
      </c>
      <c r="F37" t="s">
        <v>1181</v>
      </c>
      <c r="G37" t="s">
        <v>229</v>
      </c>
      <c r="H37" t="s">
        <v>364</v>
      </c>
      <c r="I37" t="s">
        <v>230</v>
      </c>
      <c r="J37">
        <v>3</v>
      </c>
      <c r="K37">
        <v>1050.1199999999999</v>
      </c>
      <c r="L37">
        <v>3150.3599999999997</v>
      </c>
      <c r="M37" t="s">
        <v>6</v>
      </c>
      <c r="N37" s="440">
        <v>44200</v>
      </c>
      <c r="O37" t="s">
        <v>393</v>
      </c>
      <c r="P37" s="440">
        <v>44229</v>
      </c>
      <c r="Q37" t="s">
        <v>915</v>
      </c>
    </row>
    <row r="38" spans="1:17" ht="409.5">
      <c r="A38">
        <v>240</v>
      </c>
      <c r="B38" t="s">
        <v>228</v>
      </c>
      <c r="C38" t="s">
        <v>92</v>
      </c>
      <c r="D38" t="s">
        <v>1029</v>
      </c>
      <c r="E38" s="441" t="s">
        <v>252</v>
      </c>
      <c r="F38" s="441" t="s">
        <v>1211</v>
      </c>
      <c r="G38" t="s">
        <v>1095</v>
      </c>
      <c r="H38" t="s">
        <v>364</v>
      </c>
      <c r="I38" t="s">
        <v>273</v>
      </c>
      <c r="J38">
        <v>1</v>
      </c>
      <c r="K38">
        <v>1050.1199999999999</v>
      </c>
      <c r="L38">
        <v>1050.1199999999999</v>
      </c>
      <c r="M38" t="s">
        <v>6</v>
      </c>
      <c r="N38" s="440">
        <v>44298</v>
      </c>
      <c r="O38" t="s">
        <v>1096</v>
      </c>
      <c r="P38" s="440">
        <v>44309</v>
      </c>
      <c r="Q38" t="s">
        <v>915</v>
      </c>
    </row>
    <row r="39" spans="1:17" ht="195">
      <c r="A39">
        <v>180</v>
      </c>
      <c r="B39" s="441" t="s">
        <v>294</v>
      </c>
      <c r="C39" t="s">
        <v>1032</v>
      </c>
      <c r="D39" t="s">
        <v>1033</v>
      </c>
      <c r="F39" s="441" t="s">
        <v>295</v>
      </c>
      <c r="G39" t="s">
        <v>296</v>
      </c>
      <c r="H39" t="s">
        <v>364</v>
      </c>
      <c r="I39" t="s">
        <v>297</v>
      </c>
      <c r="J39" t="s">
        <v>298</v>
      </c>
      <c r="K39" t="s">
        <v>299</v>
      </c>
      <c r="L39">
        <v>7248.4632000000001</v>
      </c>
      <c r="M39" t="s">
        <v>6</v>
      </c>
      <c r="N39" s="440">
        <v>44200</v>
      </c>
      <c r="O39" t="s">
        <v>406</v>
      </c>
      <c r="P39" s="440">
        <v>44231</v>
      </c>
      <c r="Q39" t="s">
        <v>915</v>
      </c>
    </row>
    <row r="40" spans="1:17" ht="195">
      <c r="A40">
        <v>181</v>
      </c>
      <c r="B40" s="441" t="s">
        <v>294</v>
      </c>
      <c r="C40" t="s">
        <v>1032</v>
      </c>
      <c r="D40" t="s">
        <v>1033</v>
      </c>
      <c r="F40" s="441" t="s">
        <v>300</v>
      </c>
      <c r="G40" t="s">
        <v>296</v>
      </c>
      <c r="H40" t="s">
        <v>364</v>
      </c>
      <c r="I40" t="s">
        <v>297</v>
      </c>
      <c r="J40">
        <v>6</v>
      </c>
      <c r="K40">
        <v>559.29610000000002</v>
      </c>
      <c r="L40">
        <v>3355.7766000000001</v>
      </c>
      <c r="M40" t="s">
        <v>6</v>
      </c>
      <c r="N40" s="440">
        <v>44200</v>
      </c>
      <c r="O40" t="s">
        <v>406</v>
      </c>
      <c r="P40" s="440">
        <v>44231</v>
      </c>
      <c r="Q40" t="s">
        <v>915</v>
      </c>
    </row>
    <row r="41" spans="1:17" ht="180">
      <c r="A41">
        <v>182</v>
      </c>
      <c r="B41" s="441" t="s">
        <v>294</v>
      </c>
      <c r="C41" t="s">
        <v>1032</v>
      </c>
      <c r="D41" t="s">
        <v>1033</v>
      </c>
      <c r="F41" s="441" t="s">
        <v>301</v>
      </c>
      <c r="G41" t="s">
        <v>296</v>
      </c>
      <c r="H41" t="s">
        <v>364</v>
      </c>
      <c r="I41" t="s">
        <v>297</v>
      </c>
      <c r="J41">
        <v>18</v>
      </c>
      <c r="K41">
        <v>324.39109999999999</v>
      </c>
      <c r="L41">
        <v>5839.0397999999996</v>
      </c>
      <c r="M41" t="s">
        <v>6</v>
      </c>
      <c r="N41" s="440">
        <v>44200</v>
      </c>
      <c r="O41" t="s">
        <v>406</v>
      </c>
      <c r="P41" s="440">
        <v>44231</v>
      </c>
      <c r="Q41" t="s">
        <v>915</v>
      </c>
    </row>
    <row r="42" spans="1:17" ht="150">
      <c r="A42">
        <v>183</v>
      </c>
      <c r="B42" s="441" t="s">
        <v>294</v>
      </c>
      <c r="C42" t="s">
        <v>1032</v>
      </c>
      <c r="D42" t="s">
        <v>1033</v>
      </c>
      <c r="F42" s="441" t="s">
        <v>302</v>
      </c>
      <c r="G42" t="s">
        <v>296</v>
      </c>
      <c r="H42" t="s">
        <v>364</v>
      </c>
      <c r="I42" t="s">
        <v>297</v>
      </c>
      <c r="J42">
        <v>6</v>
      </c>
      <c r="K42">
        <v>813.52</v>
      </c>
      <c r="L42">
        <v>4881.12</v>
      </c>
      <c r="M42" t="s">
        <v>6</v>
      </c>
      <c r="N42" s="440">
        <v>44200</v>
      </c>
      <c r="O42" t="s">
        <v>406</v>
      </c>
      <c r="P42" s="440">
        <v>44231</v>
      </c>
      <c r="Q42" t="s">
        <v>915</v>
      </c>
    </row>
    <row r="43" spans="1:17" ht="45">
      <c r="A43">
        <v>184</v>
      </c>
      <c r="B43" s="441" t="s">
        <v>294</v>
      </c>
      <c r="C43" t="s">
        <v>1032</v>
      </c>
      <c r="D43" t="s">
        <v>1033</v>
      </c>
      <c r="F43" t="s">
        <v>303</v>
      </c>
      <c r="G43" t="s">
        <v>296</v>
      </c>
      <c r="H43" t="s">
        <v>364</v>
      </c>
      <c r="I43" t="s">
        <v>297</v>
      </c>
      <c r="J43" s="441" t="s">
        <v>304</v>
      </c>
      <c r="K43">
        <v>85.419600000000003</v>
      </c>
      <c r="L43">
        <v>9353.4699999999993</v>
      </c>
      <c r="M43" t="s">
        <v>6</v>
      </c>
      <c r="N43" s="440">
        <v>44200</v>
      </c>
      <c r="O43" t="s">
        <v>406</v>
      </c>
      <c r="P43" s="440">
        <v>44231</v>
      </c>
      <c r="Q43" t="s">
        <v>915</v>
      </c>
    </row>
    <row r="44" spans="1:17" ht="60">
      <c r="A44">
        <v>251</v>
      </c>
      <c r="B44" s="441" t="s">
        <v>294</v>
      </c>
      <c r="C44" t="s">
        <v>1032</v>
      </c>
      <c r="D44" t="s">
        <v>1033</v>
      </c>
      <c r="F44" s="441" t="s">
        <v>1212</v>
      </c>
      <c r="G44" t="s">
        <v>296</v>
      </c>
      <c r="H44" t="s">
        <v>364</v>
      </c>
      <c r="I44" t="s">
        <v>297</v>
      </c>
      <c r="J44">
        <v>1</v>
      </c>
      <c r="K44">
        <v>10225.950000000001</v>
      </c>
      <c r="L44">
        <v>10225.950000000001</v>
      </c>
      <c r="M44" t="s">
        <v>6</v>
      </c>
      <c r="N44" s="440">
        <v>44305</v>
      </c>
      <c r="O44" t="s">
        <v>1120</v>
      </c>
      <c r="P44" s="440">
        <v>44314</v>
      </c>
      <c r="Q44" t="s">
        <v>915</v>
      </c>
    </row>
    <row r="45" spans="1:17">
      <c r="A45">
        <v>68</v>
      </c>
      <c r="B45" t="s">
        <v>970</v>
      </c>
      <c r="C45" t="s">
        <v>971</v>
      </c>
      <c r="D45" t="s">
        <v>972</v>
      </c>
      <c r="F45" t="s">
        <v>973</v>
      </c>
      <c r="G45" t="s">
        <v>974</v>
      </c>
      <c r="H45" t="s">
        <v>1176</v>
      </c>
      <c r="I45" t="s">
        <v>975</v>
      </c>
      <c r="J45">
        <v>1</v>
      </c>
      <c r="K45">
        <v>16320.11</v>
      </c>
      <c r="L45">
        <v>16320.11</v>
      </c>
      <c r="M45" t="s">
        <v>6</v>
      </c>
      <c r="N45" s="440">
        <v>44284</v>
      </c>
      <c r="O45" t="s">
        <v>976</v>
      </c>
      <c r="P45" s="440">
        <v>44293</v>
      </c>
      <c r="Q45" t="s">
        <v>932</v>
      </c>
    </row>
    <row r="46" spans="1:17" ht="90">
      <c r="A46">
        <v>28</v>
      </c>
      <c r="B46" t="s">
        <v>547</v>
      </c>
      <c r="C46" t="s">
        <v>69</v>
      </c>
      <c r="F46" s="441" t="s">
        <v>437</v>
      </c>
      <c r="H46" t="s">
        <v>1178</v>
      </c>
      <c r="J46">
        <v>180</v>
      </c>
      <c r="L46">
        <v>0</v>
      </c>
      <c r="M46" t="s">
        <v>6</v>
      </c>
    </row>
    <row r="47" spans="1:17">
      <c r="A47">
        <v>29</v>
      </c>
      <c r="B47" t="s">
        <v>547</v>
      </c>
      <c r="C47" t="s">
        <v>69</v>
      </c>
      <c r="F47" t="s">
        <v>438</v>
      </c>
      <c r="H47" t="s">
        <v>1178</v>
      </c>
      <c r="J47">
        <v>180</v>
      </c>
      <c r="L47">
        <v>0</v>
      </c>
      <c r="M47" t="s">
        <v>6</v>
      </c>
    </row>
    <row r="48" spans="1:17" ht="105">
      <c r="A48">
        <v>30</v>
      </c>
      <c r="B48" t="s">
        <v>547</v>
      </c>
      <c r="C48" t="s">
        <v>69</v>
      </c>
      <c r="F48" s="441" t="s">
        <v>436</v>
      </c>
      <c r="H48" t="s">
        <v>1178</v>
      </c>
      <c r="J48">
        <v>50</v>
      </c>
      <c r="L48">
        <v>0</v>
      </c>
      <c r="M48" t="s">
        <v>6</v>
      </c>
    </row>
    <row r="49" spans="1:17" ht="105">
      <c r="A49">
        <v>31</v>
      </c>
      <c r="B49" t="s">
        <v>547</v>
      </c>
      <c r="C49" t="s">
        <v>69</v>
      </c>
      <c r="F49" s="441" t="s">
        <v>439</v>
      </c>
      <c r="H49" t="s">
        <v>1178</v>
      </c>
      <c r="J49">
        <v>50</v>
      </c>
      <c r="L49">
        <v>0</v>
      </c>
      <c r="M49" t="s">
        <v>6</v>
      </c>
    </row>
    <row r="50" spans="1:17" ht="75">
      <c r="A50">
        <v>32</v>
      </c>
      <c r="B50" t="s">
        <v>547</v>
      </c>
      <c r="C50" t="s">
        <v>69</v>
      </c>
      <c r="F50" s="441" t="s">
        <v>440</v>
      </c>
      <c r="H50" t="s">
        <v>1178</v>
      </c>
      <c r="J50">
        <v>60</v>
      </c>
      <c r="L50">
        <v>0</v>
      </c>
      <c r="M50" t="s">
        <v>6</v>
      </c>
    </row>
    <row r="51" spans="1:17" ht="120">
      <c r="A51">
        <v>33</v>
      </c>
      <c r="B51" t="s">
        <v>547</v>
      </c>
      <c r="C51" t="s">
        <v>69</v>
      </c>
      <c r="F51" s="441" t="s">
        <v>441</v>
      </c>
      <c r="H51" t="s">
        <v>1178</v>
      </c>
      <c r="J51">
        <v>60</v>
      </c>
      <c r="L51">
        <v>0</v>
      </c>
      <c r="M51" t="s">
        <v>6</v>
      </c>
    </row>
    <row r="52" spans="1:17">
      <c r="A52">
        <v>34</v>
      </c>
      <c r="B52" t="s">
        <v>548</v>
      </c>
      <c r="C52" t="s">
        <v>17</v>
      </c>
      <c r="F52" t="s">
        <v>442</v>
      </c>
      <c r="H52" t="s">
        <v>1179</v>
      </c>
      <c r="J52">
        <v>1</v>
      </c>
      <c r="L52">
        <v>0</v>
      </c>
      <c r="M52" t="s">
        <v>411</v>
      </c>
    </row>
    <row r="53" spans="1:17">
      <c r="A53">
        <v>35</v>
      </c>
      <c r="B53" t="s">
        <v>549</v>
      </c>
      <c r="C53" t="s">
        <v>82</v>
      </c>
      <c r="D53" t="s">
        <v>458</v>
      </c>
      <c r="F53" t="s">
        <v>456</v>
      </c>
      <c r="G53" t="s">
        <v>454</v>
      </c>
      <c r="H53" t="s">
        <v>384</v>
      </c>
      <c r="I53" t="s">
        <v>457</v>
      </c>
      <c r="J53">
        <v>4400</v>
      </c>
      <c r="K53">
        <v>0.3</v>
      </c>
      <c r="L53">
        <v>1320</v>
      </c>
      <c r="M53" t="s">
        <v>411</v>
      </c>
      <c r="N53" s="440">
        <v>44299</v>
      </c>
      <c r="O53" t="s">
        <v>1057</v>
      </c>
      <c r="P53" s="440">
        <v>44302</v>
      </c>
      <c r="Q53" t="s">
        <v>1052</v>
      </c>
    </row>
    <row r="54" spans="1:17">
      <c r="A54">
        <v>36</v>
      </c>
      <c r="B54" t="s">
        <v>549</v>
      </c>
      <c r="C54" t="s">
        <v>82</v>
      </c>
      <c r="D54" t="s">
        <v>459</v>
      </c>
      <c r="F54" t="s">
        <v>455</v>
      </c>
      <c r="G54" t="s">
        <v>454</v>
      </c>
      <c r="H54" t="s">
        <v>384</v>
      </c>
      <c r="I54" t="s">
        <v>460</v>
      </c>
      <c r="J54">
        <v>360</v>
      </c>
      <c r="K54">
        <v>1.4</v>
      </c>
      <c r="L54">
        <v>503.99999999999994</v>
      </c>
      <c r="M54" t="s">
        <v>411</v>
      </c>
      <c r="N54" s="440">
        <v>44299</v>
      </c>
      <c r="O54" t="s">
        <v>1053</v>
      </c>
      <c r="P54" s="440">
        <v>44302</v>
      </c>
      <c r="Q54" t="s">
        <v>1052</v>
      </c>
    </row>
    <row r="55" spans="1:17">
      <c r="A55">
        <v>37</v>
      </c>
      <c r="B55" t="s">
        <v>549</v>
      </c>
      <c r="C55" t="s">
        <v>82</v>
      </c>
      <c r="D55" t="s">
        <v>462</v>
      </c>
      <c r="F55" t="s">
        <v>461</v>
      </c>
      <c r="G55" t="s">
        <v>454</v>
      </c>
      <c r="H55" t="s">
        <v>384</v>
      </c>
      <c r="I55" t="s">
        <v>463</v>
      </c>
      <c r="J55">
        <v>7800</v>
      </c>
      <c r="K55">
        <v>0.2</v>
      </c>
      <c r="L55">
        <v>1560</v>
      </c>
      <c r="M55" t="s">
        <v>411</v>
      </c>
      <c r="N55" s="440">
        <v>44299</v>
      </c>
      <c r="O55" t="s">
        <v>1061</v>
      </c>
      <c r="P55" s="440">
        <v>44302</v>
      </c>
      <c r="Q55" t="s">
        <v>1052</v>
      </c>
    </row>
    <row r="56" spans="1:17">
      <c r="A56">
        <v>38</v>
      </c>
      <c r="B56" t="s">
        <v>549</v>
      </c>
      <c r="C56" t="s">
        <v>82</v>
      </c>
      <c r="D56" t="s">
        <v>465</v>
      </c>
      <c r="F56" t="s">
        <v>464</v>
      </c>
      <c r="G56" t="s">
        <v>454</v>
      </c>
      <c r="H56" t="s">
        <v>384</v>
      </c>
      <c r="I56" t="s">
        <v>466</v>
      </c>
      <c r="J56">
        <v>100</v>
      </c>
      <c r="K56">
        <v>5.68</v>
      </c>
      <c r="L56">
        <v>568</v>
      </c>
      <c r="M56" t="s">
        <v>411</v>
      </c>
      <c r="N56" s="440">
        <v>44299</v>
      </c>
      <c r="O56" t="s">
        <v>1062</v>
      </c>
      <c r="P56" s="440">
        <v>44302</v>
      </c>
      <c r="Q56" t="s">
        <v>1052</v>
      </c>
    </row>
    <row r="57" spans="1:17">
      <c r="A57">
        <v>39</v>
      </c>
      <c r="B57" t="s">
        <v>549</v>
      </c>
      <c r="C57" t="s">
        <v>82</v>
      </c>
      <c r="D57" t="s">
        <v>469</v>
      </c>
      <c r="F57" t="s">
        <v>467</v>
      </c>
      <c r="G57" t="s">
        <v>454</v>
      </c>
      <c r="H57" t="s">
        <v>384</v>
      </c>
      <c r="I57" t="s">
        <v>468</v>
      </c>
      <c r="J57">
        <v>700</v>
      </c>
      <c r="K57">
        <v>7.71</v>
      </c>
      <c r="L57">
        <v>5397</v>
      </c>
      <c r="M57" t="s">
        <v>411</v>
      </c>
      <c r="N57" s="440">
        <v>44299</v>
      </c>
      <c r="O57" t="s">
        <v>1060</v>
      </c>
      <c r="P57" s="440">
        <v>44302</v>
      </c>
      <c r="Q57" t="s">
        <v>1052</v>
      </c>
    </row>
    <row r="58" spans="1:17">
      <c r="A58">
        <v>40</v>
      </c>
      <c r="B58" t="s">
        <v>549</v>
      </c>
      <c r="C58" t="s">
        <v>82</v>
      </c>
      <c r="D58" t="s">
        <v>472</v>
      </c>
      <c r="F58" t="s">
        <v>470</v>
      </c>
      <c r="G58" t="s">
        <v>454</v>
      </c>
      <c r="H58" t="s">
        <v>384</v>
      </c>
      <c r="I58" t="s">
        <v>471</v>
      </c>
      <c r="J58">
        <v>80</v>
      </c>
      <c r="K58">
        <v>7.84</v>
      </c>
      <c r="L58">
        <v>627.20000000000005</v>
      </c>
      <c r="M58" t="s">
        <v>411</v>
      </c>
      <c r="N58" s="440">
        <v>44299</v>
      </c>
      <c r="O58" t="s">
        <v>1063</v>
      </c>
      <c r="P58" s="440">
        <v>44302</v>
      </c>
      <c r="Q58" t="s">
        <v>1052</v>
      </c>
    </row>
    <row r="59" spans="1:17">
      <c r="A59">
        <v>41</v>
      </c>
      <c r="B59" t="s">
        <v>549</v>
      </c>
      <c r="C59" t="s">
        <v>82</v>
      </c>
      <c r="D59" t="s">
        <v>475</v>
      </c>
      <c r="F59" t="s">
        <v>473</v>
      </c>
      <c r="G59" t="s">
        <v>454</v>
      </c>
      <c r="H59" t="s">
        <v>384</v>
      </c>
      <c r="I59" t="s">
        <v>474</v>
      </c>
      <c r="J59">
        <v>1800</v>
      </c>
      <c r="K59">
        <v>2.4</v>
      </c>
      <c r="L59">
        <v>4320</v>
      </c>
      <c r="M59" t="s">
        <v>411</v>
      </c>
      <c r="N59" s="440">
        <v>44299</v>
      </c>
      <c r="O59" t="s">
        <v>1064</v>
      </c>
      <c r="P59" s="440">
        <v>44302</v>
      </c>
      <c r="Q59" t="s">
        <v>1052</v>
      </c>
    </row>
    <row r="60" spans="1:17">
      <c r="A60">
        <v>42</v>
      </c>
      <c r="B60" t="s">
        <v>549</v>
      </c>
      <c r="C60" t="s">
        <v>82</v>
      </c>
      <c r="D60" t="s">
        <v>477</v>
      </c>
      <c r="F60" t="s">
        <v>476</v>
      </c>
      <c r="G60" t="s">
        <v>454</v>
      </c>
      <c r="H60" t="s">
        <v>384</v>
      </c>
      <c r="I60" t="s">
        <v>474</v>
      </c>
      <c r="J60">
        <v>3600</v>
      </c>
      <c r="K60">
        <v>1.1200000000000001</v>
      </c>
      <c r="L60">
        <v>4032.0000000000005</v>
      </c>
      <c r="M60" t="s">
        <v>411</v>
      </c>
      <c r="N60" s="440">
        <v>44299</v>
      </c>
      <c r="O60" t="s">
        <v>1064</v>
      </c>
      <c r="P60" s="440">
        <v>44302</v>
      </c>
      <c r="Q60" t="s">
        <v>1052</v>
      </c>
    </row>
    <row r="61" spans="1:17">
      <c r="A61">
        <v>43</v>
      </c>
      <c r="B61" t="s">
        <v>549</v>
      </c>
      <c r="C61" t="s">
        <v>82</v>
      </c>
      <c r="D61" t="s">
        <v>465</v>
      </c>
      <c r="F61" t="s">
        <v>478</v>
      </c>
      <c r="G61" t="s">
        <v>454</v>
      </c>
      <c r="H61" t="s">
        <v>384</v>
      </c>
      <c r="I61" t="s">
        <v>481</v>
      </c>
      <c r="J61">
        <v>600</v>
      </c>
      <c r="K61">
        <v>0.43</v>
      </c>
      <c r="L61">
        <v>258</v>
      </c>
      <c r="M61" t="s">
        <v>411</v>
      </c>
      <c r="N61" s="440">
        <v>44299</v>
      </c>
      <c r="O61" t="s">
        <v>1065</v>
      </c>
      <c r="P61" s="440">
        <v>44302</v>
      </c>
      <c r="Q61" t="s">
        <v>1052</v>
      </c>
    </row>
    <row r="62" spans="1:17">
      <c r="A62">
        <v>44</v>
      </c>
      <c r="B62" t="s">
        <v>549</v>
      </c>
      <c r="C62" t="s">
        <v>82</v>
      </c>
      <c r="D62" t="s">
        <v>465</v>
      </c>
      <c r="F62" t="s">
        <v>480</v>
      </c>
      <c r="G62" t="s">
        <v>454</v>
      </c>
      <c r="H62" t="s">
        <v>384</v>
      </c>
      <c r="I62" t="s">
        <v>479</v>
      </c>
      <c r="J62">
        <v>2400</v>
      </c>
      <c r="K62">
        <v>2.59</v>
      </c>
      <c r="L62">
        <v>6216</v>
      </c>
      <c r="M62" t="s">
        <v>411</v>
      </c>
      <c r="N62" s="440">
        <v>44299</v>
      </c>
      <c r="O62" t="s">
        <v>1059</v>
      </c>
      <c r="P62" s="440">
        <v>44302</v>
      </c>
      <c r="Q62" t="s">
        <v>1052</v>
      </c>
    </row>
    <row r="63" spans="1:17">
      <c r="A63">
        <v>45</v>
      </c>
      <c r="B63" t="s">
        <v>549</v>
      </c>
      <c r="C63" t="s">
        <v>82</v>
      </c>
      <c r="D63" t="s">
        <v>475</v>
      </c>
      <c r="F63" t="s">
        <v>482</v>
      </c>
      <c r="G63" t="s">
        <v>454</v>
      </c>
      <c r="H63" t="s">
        <v>384</v>
      </c>
      <c r="I63" t="s">
        <v>483</v>
      </c>
      <c r="J63">
        <v>58500</v>
      </c>
      <c r="K63">
        <v>0.38</v>
      </c>
      <c r="L63">
        <v>22230</v>
      </c>
      <c r="M63" t="s">
        <v>411</v>
      </c>
    </row>
    <row r="64" spans="1:17">
      <c r="A64">
        <v>46</v>
      </c>
      <c r="B64" t="s">
        <v>549</v>
      </c>
      <c r="C64" t="s">
        <v>82</v>
      </c>
      <c r="D64" t="s">
        <v>486</v>
      </c>
      <c r="F64" t="s">
        <v>484</v>
      </c>
      <c r="G64" t="s">
        <v>454</v>
      </c>
      <c r="H64" t="s">
        <v>384</v>
      </c>
      <c r="I64" t="s">
        <v>485</v>
      </c>
      <c r="J64">
        <v>1250</v>
      </c>
      <c r="K64">
        <v>3.65</v>
      </c>
      <c r="L64">
        <v>4562.5</v>
      </c>
      <c r="M64" t="s">
        <v>411</v>
      </c>
      <c r="N64" s="440">
        <v>44299</v>
      </c>
      <c r="O64" t="s">
        <v>1068</v>
      </c>
      <c r="P64" s="440">
        <v>44302</v>
      </c>
      <c r="Q64" t="s">
        <v>1052</v>
      </c>
    </row>
    <row r="65" spans="1:17">
      <c r="A65">
        <v>47</v>
      </c>
      <c r="B65" t="s">
        <v>549</v>
      </c>
      <c r="C65" t="s">
        <v>82</v>
      </c>
      <c r="D65" t="s">
        <v>488</v>
      </c>
      <c r="F65" t="s">
        <v>487</v>
      </c>
      <c r="G65" t="s">
        <v>454</v>
      </c>
      <c r="H65" t="s">
        <v>384</v>
      </c>
      <c r="I65" t="s">
        <v>485</v>
      </c>
      <c r="J65">
        <v>10400</v>
      </c>
      <c r="K65">
        <v>0.9</v>
      </c>
      <c r="L65">
        <v>9360</v>
      </c>
      <c r="M65" t="s">
        <v>411</v>
      </c>
      <c r="N65" s="440">
        <v>44299</v>
      </c>
      <c r="O65" t="s">
        <v>1058</v>
      </c>
      <c r="P65" s="440">
        <v>44302</v>
      </c>
      <c r="Q65" t="s">
        <v>1052</v>
      </c>
    </row>
    <row r="66" spans="1:17">
      <c r="A66">
        <v>48</v>
      </c>
      <c r="B66" t="s">
        <v>549</v>
      </c>
      <c r="C66" t="s">
        <v>82</v>
      </c>
      <c r="D66" t="s">
        <v>491</v>
      </c>
      <c r="F66" t="s">
        <v>489</v>
      </c>
      <c r="G66" t="s">
        <v>454</v>
      </c>
      <c r="H66" t="s">
        <v>384</v>
      </c>
      <c r="I66" t="s">
        <v>490</v>
      </c>
      <c r="J66">
        <v>1800</v>
      </c>
      <c r="K66">
        <v>3</v>
      </c>
      <c r="L66">
        <v>5400</v>
      </c>
      <c r="M66" t="s">
        <v>411</v>
      </c>
      <c r="N66" s="440">
        <v>44299</v>
      </c>
      <c r="O66" t="s">
        <v>1054</v>
      </c>
      <c r="P66" s="440">
        <v>44302</v>
      </c>
      <c r="Q66" t="s">
        <v>1052</v>
      </c>
    </row>
    <row r="67" spans="1:17" ht="75">
      <c r="A67">
        <v>49</v>
      </c>
      <c r="B67" t="s">
        <v>549</v>
      </c>
      <c r="C67" t="s">
        <v>82</v>
      </c>
      <c r="D67" t="s">
        <v>459</v>
      </c>
      <c r="F67" s="441" t="s">
        <v>492</v>
      </c>
      <c r="G67" t="s">
        <v>454</v>
      </c>
      <c r="H67" t="s">
        <v>384</v>
      </c>
      <c r="I67" t="s">
        <v>493</v>
      </c>
      <c r="J67">
        <v>700</v>
      </c>
      <c r="K67">
        <v>3.51</v>
      </c>
      <c r="L67">
        <v>2457</v>
      </c>
      <c r="M67" t="s">
        <v>411</v>
      </c>
      <c r="N67" s="440">
        <v>44299</v>
      </c>
      <c r="O67" t="s">
        <v>1053</v>
      </c>
      <c r="P67" s="440">
        <v>44302</v>
      </c>
      <c r="Q67" t="s">
        <v>1052</v>
      </c>
    </row>
    <row r="68" spans="1:17">
      <c r="A68">
        <v>50</v>
      </c>
      <c r="B68" t="s">
        <v>549</v>
      </c>
      <c r="C68" t="s">
        <v>82</v>
      </c>
      <c r="D68" t="s">
        <v>488</v>
      </c>
      <c r="F68" t="s">
        <v>494</v>
      </c>
      <c r="G68" t="s">
        <v>454</v>
      </c>
      <c r="H68" t="s">
        <v>384</v>
      </c>
      <c r="I68" t="s">
        <v>495</v>
      </c>
      <c r="J68">
        <v>7000</v>
      </c>
      <c r="K68">
        <v>0.5</v>
      </c>
      <c r="L68">
        <v>3500</v>
      </c>
      <c r="M68" t="s">
        <v>411</v>
      </c>
      <c r="N68" s="440">
        <v>44299</v>
      </c>
      <c r="O68" t="s">
        <v>1067</v>
      </c>
      <c r="P68" s="440">
        <v>44302</v>
      </c>
      <c r="Q68" t="s">
        <v>1052</v>
      </c>
    </row>
    <row r="69" spans="1:17">
      <c r="A69">
        <v>51</v>
      </c>
      <c r="B69" t="s">
        <v>549</v>
      </c>
      <c r="C69" t="s">
        <v>82</v>
      </c>
      <c r="D69" t="s">
        <v>497</v>
      </c>
      <c r="F69" t="s">
        <v>496</v>
      </c>
      <c r="G69" t="s">
        <v>454</v>
      </c>
      <c r="H69" t="s">
        <v>384</v>
      </c>
      <c r="I69" t="s">
        <v>490</v>
      </c>
      <c r="J69">
        <v>2400</v>
      </c>
      <c r="K69">
        <v>2.0499999999999998</v>
      </c>
      <c r="L69">
        <v>4920</v>
      </c>
      <c r="M69" t="s">
        <v>411</v>
      </c>
      <c r="N69" s="440">
        <v>44299</v>
      </c>
      <c r="O69" t="s">
        <v>1055</v>
      </c>
      <c r="P69" s="440">
        <v>44302</v>
      </c>
      <c r="Q69" t="s">
        <v>1052</v>
      </c>
    </row>
    <row r="70" spans="1:17">
      <c r="A70">
        <v>52</v>
      </c>
      <c r="B70" t="s">
        <v>549</v>
      </c>
      <c r="C70" t="s">
        <v>82</v>
      </c>
      <c r="D70" t="s">
        <v>465</v>
      </c>
      <c r="F70" t="s">
        <v>498</v>
      </c>
      <c r="G70" t="s">
        <v>454</v>
      </c>
      <c r="H70" t="s">
        <v>384</v>
      </c>
      <c r="I70" t="s">
        <v>499</v>
      </c>
      <c r="J70">
        <v>780</v>
      </c>
      <c r="K70">
        <v>3.25</v>
      </c>
      <c r="L70">
        <v>2535</v>
      </c>
      <c r="M70" t="s">
        <v>411</v>
      </c>
      <c r="N70" s="440">
        <v>44299</v>
      </c>
      <c r="O70" t="s">
        <v>1054</v>
      </c>
      <c r="P70" s="440">
        <v>44302</v>
      </c>
      <c r="Q70" t="s">
        <v>1052</v>
      </c>
    </row>
    <row r="71" spans="1:17">
      <c r="A71">
        <v>53</v>
      </c>
      <c r="B71" t="s">
        <v>549</v>
      </c>
      <c r="C71" t="s">
        <v>82</v>
      </c>
      <c r="D71" t="s">
        <v>503</v>
      </c>
      <c r="F71" t="s">
        <v>500</v>
      </c>
      <c r="G71" t="s">
        <v>454</v>
      </c>
      <c r="H71" t="s">
        <v>384</v>
      </c>
      <c r="I71" t="s">
        <v>466</v>
      </c>
      <c r="J71">
        <v>100</v>
      </c>
      <c r="K71">
        <v>2.59</v>
      </c>
      <c r="L71">
        <v>259</v>
      </c>
      <c r="M71" t="s">
        <v>411</v>
      </c>
    </row>
    <row r="72" spans="1:17">
      <c r="A72">
        <v>54</v>
      </c>
      <c r="B72" t="s">
        <v>549</v>
      </c>
      <c r="C72" t="s">
        <v>82</v>
      </c>
      <c r="D72" t="s">
        <v>504</v>
      </c>
      <c r="F72" t="s">
        <v>501</v>
      </c>
      <c r="G72" t="s">
        <v>454</v>
      </c>
      <c r="H72" t="s">
        <v>384</v>
      </c>
      <c r="I72" t="s">
        <v>502</v>
      </c>
      <c r="J72">
        <v>5900</v>
      </c>
      <c r="K72">
        <v>0.04</v>
      </c>
      <c r="L72">
        <v>236</v>
      </c>
      <c r="M72" t="s">
        <v>411</v>
      </c>
      <c r="N72" s="440">
        <v>44308</v>
      </c>
      <c r="O72" t="s">
        <v>1166</v>
      </c>
      <c r="P72" s="440">
        <v>44320</v>
      </c>
      <c r="Q72" t="s">
        <v>1052</v>
      </c>
    </row>
    <row r="73" spans="1:17">
      <c r="A73">
        <v>55</v>
      </c>
      <c r="B73" t="s">
        <v>549</v>
      </c>
      <c r="C73" t="s">
        <v>82</v>
      </c>
      <c r="D73" t="s">
        <v>472</v>
      </c>
      <c r="F73" t="s">
        <v>505</v>
      </c>
      <c r="G73" t="s">
        <v>454</v>
      </c>
      <c r="H73" t="s">
        <v>384</v>
      </c>
      <c r="I73" t="s">
        <v>506</v>
      </c>
      <c r="J73">
        <v>50</v>
      </c>
      <c r="K73">
        <v>6.06</v>
      </c>
      <c r="L73">
        <v>303</v>
      </c>
      <c r="M73" t="s">
        <v>411</v>
      </c>
      <c r="N73" s="440">
        <v>44299</v>
      </c>
      <c r="O73" t="s">
        <v>1056</v>
      </c>
      <c r="P73" s="440">
        <v>44302</v>
      </c>
      <c r="Q73" t="s">
        <v>1052</v>
      </c>
    </row>
    <row r="74" spans="1:17">
      <c r="A74">
        <v>56</v>
      </c>
      <c r="B74" t="s">
        <v>549</v>
      </c>
      <c r="C74" t="s">
        <v>82</v>
      </c>
      <c r="D74" t="s">
        <v>508</v>
      </c>
      <c r="F74" t="s">
        <v>507</v>
      </c>
      <c r="G74" t="s">
        <v>454</v>
      </c>
      <c r="H74" t="s">
        <v>384</v>
      </c>
      <c r="I74" t="s">
        <v>509</v>
      </c>
      <c r="J74">
        <v>50</v>
      </c>
      <c r="K74">
        <v>6.39</v>
      </c>
      <c r="L74">
        <v>319.5</v>
      </c>
      <c r="M74" t="s">
        <v>411</v>
      </c>
      <c r="N74" s="440">
        <v>44299</v>
      </c>
      <c r="O74" t="s">
        <v>1066</v>
      </c>
      <c r="P74" s="440">
        <v>44302</v>
      </c>
      <c r="Q74" t="s">
        <v>1052</v>
      </c>
    </row>
    <row r="75" spans="1:17">
      <c r="A75">
        <v>76</v>
      </c>
      <c r="B75" t="s">
        <v>201</v>
      </c>
      <c r="C75" t="s">
        <v>69</v>
      </c>
      <c r="D75" t="s">
        <v>1017</v>
      </c>
      <c r="F75" t="s">
        <v>1018</v>
      </c>
      <c r="G75" t="s">
        <v>1019</v>
      </c>
      <c r="H75" t="s">
        <v>1176</v>
      </c>
      <c r="I75" t="s">
        <v>204</v>
      </c>
      <c r="J75">
        <v>1</v>
      </c>
      <c r="K75">
        <v>3890</v>
      </c>
      <c r="L75">
        <v>3890</v>
      </c>
      <c r="M75" t="s">
        <v>6</v>
      </c>
      <c r="N75" s="440">
        <v>44291</v>
      </c>
      <c r="O75" t="s">
        <v>1020</v>
      </c>
      <c r="P75" s="440">
        <v>44298</v>
      </c>
      <c r="Q75" t="s">
        <v>915</v>
      </c>
    </row>
    <row r="76" spans="1:17" ht="60">
      <c r="A76">
        <v>77</v>
      </c>
      <c r="B76" t="s">
        <v>201</v>
      </c>
      <c r="C76" t="s">
        <v>69</v>
      </c>
      <c r="D76" t="s">
        <v>1021</v>
      </c>
      <c r="F76" s="441" t="s">
        <v>232</v>
      </c>
      <c r="G76" t="s">
        <v>233</v>
      </c>
      <c r="H76" t="s">
        <v>1176</v>
      </c>
      <c r="I76" t="s">
        <v>234</v>
      </c>
      <c r="J76">
        <v>1</v>
      </c>
      <c r="K76">
        <v>4655</v>
      </c>
      <c r="L76">
        <v>4655</v>
      </c>
      <c r="M76" t="s">
        <v>6</v>
      </c>
      <c r="N76" s="440">
        <v>44292</v>
      </c>
      <c r="O76" t="s">
        <v>1022</v>
      </c>
      <c r="P76" s="440">
        <v>44298</v>
      </c>
      <c r="Q76" t="s">
        <v>915</v>
      </c>
    </row>
    <row r="77" spans="1:17">
      <c r="A77">
        <v>133</v>
      </c>
      <c r="B77" t="s">
        <v>201</v>
      </c>
      <c r="C77" t="s">
        <v>69</v>
      </c>
      <c r="D77" t="s">
        <v>1017</v>
      </c>
      <c r="F77" t="s">
        <v>202</v>
      </c>
      <c r="G77" t="s">
        <v>203</v>
      </c>
      <c r="H77" t="s">
        <v>1176</v>
      </c>
      <c r="I77" t="s">
        <v>204</v>
      </c>
      <c r="J77">
        <v>3</v>
      </c>
      <c r="K77">
        <v>3890</v>
      </c>
      <c r="L77">
        <v>11670</v>
      </c>
      <c r="M77" t="s">
        <v>6</v>
      </c>
      <c r="N77" s="440">
        <v>44200</v>
      </c>
      <c r="O77" t="s">
        <v>397</v>
      </c>
      <c r="P77" s="440">
        <v>44229</v>
      </c>
      <c r="Q77" t="s">
        <v>915</v>
      </c>
    </row>
    <row r="78" spans="1:17">
      <c r="A78">
        <v>69</v>
      </c>
      <c r="B78" t="s">
        <v>977</v>
      </c>
      <c r="C78" t="s">
        <v>971</v>
      </c>
      <c r="D78" t="s">
        <v>978</v>
      </c>
      <c r="F78" t="s">
        <v>979</v>
      </c>
      <c r="G78" t="s">
        <v>974</v>
      </c>
      <c r="H78" t="s">
        <v>1176</v>
      </c>
      <c r="I78" t="s">
        <v>975</v>
      </c>
      <c r="J78">
        <v>1</v>
      </c>
      <c r="K78">
        <v>16320.11</v>
      </c>
      <c r="L78">
        <v>16320.11</v>
      </c>
      <c r="M78" t="s">
        <v>6</v>
      </c>
      <c r="N78" s="440">
        <v>44284</v>
      </c>
      <c r="O78" t="s">
        <v>980</v>
      </c>
      <c r="P78" s="440">
        <v>44293</v>
      </c>
      <c r="Q78" t="s">
        <v>932</v>
      </c>
    </row>
    <row r="79" spans="1:17">
      <c r="A79">
        <v>80</v>
      </c>
      <c r="B79" t="s">
        <v>742</v>
      </c>
      <c r="C79" t="s">
        <v>69</v>
      </c>
      <c r="D79" t="s">
        <v>1026</v>
      </c>
      <c r="F79" t="s">
        <v>743</v>
      </c>
      <c r="G79" t="s">
        <v>748</v>
      </c>
      <c r="H79" t="s">
        <v>1176</v>
      </c>
      <c r="I79" t="s">
        <v>756</v>
      </c>
      <c r="L79">
        <v>0</v>
      </c>
      <c r="M79" t="s">
        <v>6</v>
      </c>
    </row>
    <row r="80" spans="1:17">
      <c r="A80">
        <v>81</v>
      </c>
      <c r="B80" t="s">
        <v>742</v>
      </c>
      <c r="C80" t="s">
        <v>69</v>
      </c>
      <c r="D80" t="s">
        <v>1026</v>
      </c>
      <c r="F80" t="s">
        <v>744</v>
      </c>
      <c r="G80" t="s">
        <v>748</v>
      </c>
      <c r="H80" t="s">
        <v>1176</v>
      </c>
      <c r="I80" t="s">
        <v>756</v>
      </c>
      <c r="L80">
        <v>0</v>
      </c>
      <c r="M80" t="s">
        <v>6</v>
      </c>
    </row>
    <row r="81" spans="1:17">
      <c r="A81">
        <v>82</v>
      </c>
      <c r="B81" t="s">
        <v>742</v>
      </c>
      <c r="C81" t="s">
        <v>69</v>
      </c>
      <c r="D81" t="s">
        <v>1026</v>
      </c>
      <c r="F81" t="s">
        <v>745</v>
      </c>
      <c r="G81" t="s">
        <v>748</v>
      </c>
      <c r="H81" t="s">
        <v>1176</v>
      </c>
      <c r="I81" t="s">
        <v>756</v>
      </c>
      <c r="L81">
        <v>0</v>
      </c>
      <c r="M81" t="s">
        <v>6</v>
      </c>
    </row>
    <row r="82" spans="1:17">
      <c r="A82">
        <v>83</v>
      </c>
      <c r="B82" t="s">
        <v>742</v>
      </c>
      <c r="C82" t="s">
        <v>69</v>
      </c>
      <c r="D82" t="s">
        <v>1026</v>
      </c>
      <c r="F82" t="s">
        <v>746</v>
      </c>
      <c r="G82" t="s">
        <v>748</v>
      </c>
      <c r="H82" t="s">
        <v>1176</v>
      </c>
      <c r="I82" t="s">
        <v>756</v>
      </c>
      <c r="L82">
        <v>0</v>
      </c>
      <c r="M82" t="s">
        <v>6</v>
      </c>
    </row>
    <row r="83" spans="1:17">
      <c r="A83">
        <v>84</v>
      </c>
      <c r="B83" t="s">
        <v>742</v>
      </c>
      <c r="C83" t="s">
        <v>69</v>
      </c>
      <c r="D83" t="s">
        <v>1026</v>
      </c>
      <c r="F83" t="s">
        <v>747</v>
      </c>
      <c r="G83" t="s">
        <v>748</v>
      </c>
      <c r="H83" t="s">
        <v>1176</v>
      </c>
      <c r="I83" t="s">
        <v>756</v>
      </c>
      <c r="L83">
        <v>0</v>
      </c>
      <c r="M83" t="s">
        <v>6</v>
      </c>
    </row>
    <row r="84" spans="1:17">
      <c r="A84">
        <v>192</v>
      </c>
      <c r="B84" t="s">
        <v>550</v>
      </c>
      <c r="C84" t="s">
        <v>82</v>
      </c>
      <c r="D84" t="s">
        <v>515</v>
      </c>
      <c r="F84" t="s">
        <v>511</v>
      </c>
      <c r="G84" t="s">
        <v>510</v>
      </c>
      <c r="H84" t="s">
        <v>359</v>
      </c>
      <c r="I84" t="s">
        <v>512</v>
      </c>
      <c r="J84">
        <v>900</v>
      </c>
      <c r="K84">
        <v>2</v>
      </c>
      <c r="L84">
        <v>1800</v>
      </c>
      <c r="M84" t="s">
        <v>411</v>
      </c>
      <c r="N84" s="440">
        <v>44283</v>
      </c>
      <c r="O84" t="s">
        <v>931</v>
      </c>
      <c r="P84" s="440">
        <v>44291</v>
      </c>
      <c r="Q84" t="s">
        <v>932</v>
      </c>
    </row>
    <row r="85" spans="1:17" ht="135">
      <c r="A85">
        <v>193</v>
      </c>
      <c r="B85" t="s">
        <v>550</v>
      </c>
      <c r="C85" t="s">
        <v>82</v>
      </c>
      <c r="D85" t="s">
        <v>516</v>
      </c>
      <c r="F85" s="441" t="s">
        <v>535</v>
      </c>
      <c r="G85" t="s">
        <v>510</v>
      </c>
      <c r="H85" t="s">
        <v>359</v>
      </c>
      <c r="I85" t="s">
        <v>513</v>
      </c>
      <c r="J85">
        <v>83</v>
      </c>
      <c r="K85">
        <v>8</v>
      </c>
      <c r="L85">
        <v>664</v>
      </c>
      <c r="M85" t="s">
        <v>411</v>
      </c>
      <c r="N85" t="s">
        <v>587</v>
      </c>
      <c r="O85" t="s">
        <v>587</v>
      </c>
      <c r="P85" t="s">
        <v>587</v>
      </c>
      <c r="Q85" t="s">
        <v>536</v>
      </c>
    </row>
    <row r="86" spans="1:17">
      <c r="A86">
        <v>194</v>
      </c>
      <c r="B86" t="s">
        <v>550</v>
      </c>
      <c r="C86" t="s">
        <v>82</v>
      </c>
      <c r="D86" t="s">
        <v>517</v>
      </c>
      <c r="F86" t="s">
        <v>924</v>
      </c>
      <c r="G86" t="s">
        <v>510</v>
      </c>
      <c r="H86" t="s">
        <v>359</v>
      </c>
      <c r="I86" t="s">
        <v>514</v>
      </c>
      <c r="J86">
        <v>200</v>
      </c>
      <c r="K86">
        <v>2.6</v>
      </c>
      <c r="L86">
        <v>520</v>
      </c>
      <c r="M86" t="s">
        <v>411</v>
      </c>
      <c r="N86" s="440">
        <v>44286</v>
      </c>
      <c r="O86" t="s">
        <v>935</v>
      </c>
      <c r="P86" s="440">
        <v>44291</v>
      </c>
      <c r="Q86" t="s">
        <v>932</v>
      </c>
    </row>
    <row r="87" spans="1:17">
      <c r="A87">
        <v>85</v>
      </c>
      <c r="B87" t="s">
        <v>593</v>
      </c>
      <c r="C87" t="s">
        <v>17</v>
      </c>
      <c r="D87" t="s">
        <v>1172</v>
      </c>
      <c r="F87" t="s">
        <v>749</v>
      </c>
      <c r="G87" t="s">
        <v>753</v>
      </c>
      <c r="H87" t="s">
        <v>1176</v>
      </c>
      <c r="I87" t="s">
        <v>1171</v>
      </c>
      <c r="J87">
        <v>250</v>
      </c>
      <c r="K87">
        <v>35</v>
      </c>
      <c r="L87">
        <v>8750</v>
      </c>
      <c r="M87" t="s">
        <v>6</v>
      </c>
      <c r="N87" t="s">
        <v>1174</v>
      </c>
      <c r="O87" t="s">
        <v>1173</v>
      </c>
      <c r="P87" s="440">
        <v>44320</v>
      </c>
      <c r="Q87" t="s">
        <v>915</v>
      </c>
    </row>
    <row r="88" spans="1:17">
      <c r="A88">
        <v>86</v>
      </c>
      <c r="B88" t="s">
        <v>593</v>
      </c>
      <c r="C88" t="s">
        <v>17</v>
      </c>
      <c r="D88" t="s">
        <v>1172</v>
      </c>
      <c r="F88" t="s">
        <v>750</v>
      </c>
      <c r="G88" t="s">
        <v>753</v>
      </c>
      <c r="H88" t="s">
        <v>1176</v>
      </c>
      <c r="I88" t="s">
        <v>1171</v>
      </c>
      <c r="J88">
        <v>60</v>
      </c>
      <c r="K88">
        <v>35</v>
      </c>
      <c r="L88">
        <v>2100</v>
      </c>
      <c r="M88" t="s">
        <v>6</v>
      </c>
      <c r="N88" t="s">
        <v>1174</v>
      </c>
      <c r="O88" t="s">
        <v>1173</v>
      </c>
      <c r="P88" s="440">
        <v>44320</v>
      </c>
      <c r="Q88" t="s">
        <v>915</v>
      </c>
    </row>
    <row r="89" spans="1:17">
      <c r="A89">
        <v>87</v>
      </c>
      <c r="B89" t="s">
        <v>593</v>
      </c>
      <c r="C89" t="s">
        <v>17</v>
      </c>
      <c r="D89" t="s">
        <v>1172</v>
      </c>
      <c r="F89" t="s">
        <v>751</v>
      </c>
      <c r="G89" t="s">
        <v>753</v>
      </c>
      <c r="H89" t="s">
        <v>1176</v>
      </c>
      <c r="I89" t="s">
        <v>1171</v>
      </c>
      <c r="J89">
        <v>60</v>
      </c>
      <c r="K89">
        <v>46</v>
      </c>
      <c r="L89">
        <v>2760</v>
      </c>
      <c r="M89" t="s">
        <v>6</v>
      </c>
      <c r="N89" t="s">
        <v>1174</v>
      </c>
      <c r="O89" t="s">
        <v>1173</v>
      </c>
      <c r="P89" s="440">
        <v>44320</v>
      </c>
      <c r="Q89" t="s">
        <v>915</v>
      </c>
    </row>
    <row r="90" spans="1:17">
      <c r="A90">
        <v>88</v>
      </c>
      <c r="B90" t="s">
        <v>593</v>
      </c>
      <c r="C90" t="s">
        <v>17</v>
      </c>
      <c r="D90" t="s">
        <v>1172</v>
      </c>
      <c r="F90" t="s">
        <v>752</v>
      </c>
      <c r="G90" t="s">
        <v>753</v>
      </c>
      <c r="H90" t="s">
        <v>1176</v>
      </c>
      <c r="I90" t="s">
        <v>1171</v>
      </c>
      <c r="J90">
        <v>60</v>
      </c>
      <c r="K90">
        <v>46</v>
      </c>
      <c r="L90">
        <v>2760</v>
      </c>
      <c r="M90" t="s">
        <v>6</v>
      </c>
      <c r="N90" t="s">
        <v>1174</v>
      </c>
      <c r="O90" t="s">
        <v>1173</v>
      </c>
      <c r="P90" s="440">
        <v>44320</v>
      </c>
      <c r="Q90" t="s">
        <v>915</v>
      </c>
    </row>
    <row r="91" spans="1:17" ht="75">
      <c r="A91">
        <v>200</v>
      </c>
      <c r="B91" t="s">
        <v>568</v>
      </c>
      <c r="C91" t="s">
        <v>82</v>
      </c>
      <c r="D91" t="s">
        <v>899</v>
      </c>
      <c r="F91" t="s">
        <v>569</v>
      </c>
      <c r="G91" t="s">
        <v>572</v>
      </c>
      <c r="H91" t="s">
        <v>359</v>
      </c>
      <c r="I91" s="441" t="s">
        <v>573</v>
      </c>
      <c r="J91">
        <v>120</v>
      </c>
      <c r="K91">
        <v>1.03</v>
      </c>
      <c r="L91">
        <v>123.60000000000001</v>
      </c>
      <c r="M91" t="s">
        <v>411</v>
      </c>
      <c r="Q91" t="s">
        <v>575</v>
      </c>
    </row>
    <row r="92" spans="1:17">
      <c r="A92">
        <v>201</v>
      </c>
      <c r="B92" t="s">
        <v>568</v>
      </c>
      <c r="C92" t="s">
        <v>82</v>
      </c>
      <c r="D92" t="s">
        <v>900</v>
      </c>
      <c r="F92" t="s">
        <v>570</v>
      </c>
      <c r="G92" t="s">
        <v>572</v>
      </c>
      <c r="H92" t="s">
        <v>359</v>
      </c>
      <c r="I92" t="s">
        <v>574</v>
      </c>
      <c r="J92">
        <v>300</v>
      </c>
      <c r="K92">
        <v>4.9000000000000004</v>
      </c>
      <c r="L92">
        <v>1470</v>
      </c>
      <c r="M92" t="s">
        <v>411</v>
      </c>
      <c r="N92" s="440">
        <v>44283</v>
      </c>
      <c r="O92" t="s">
        <v>933</v>
      </c>
      <c r="P92" s="440">
        <v>44291</v>
      </c>
      <c r="Q92" t="s">
        <v>932</v>
      </c>
    </row>
    <row r="93" spans="1:17">
      <c r="A93">
        <v>202</v>
      </c>
      <c r="B93" t="s">
        <v>568</v>
      </c>
      <c r="C93" t="s">
        <v>82</v>
      </c>
      <c r="D93" t="s">
        <v>901</v>
      </c>
      <c r="F93" t="s">
        <v>571</v>
      </c>
      <c r="G93" t="s">
        <v>572</v>
      </c>
      <c r="H93" t="s">
        <v>359</v>
      </c>
      <c r="I93" t="s">
        <v>529</v>
      </c>
      <c r="J93">
        <v>30</v>
      </c>
      <c r="K93">
        <v>61</v>
      </c>
      <c r="L93">
        <v>1830</v>
      </c>
      <c r="M93" t="s">
        <v>411</v>
      </c>
      <c r="Q93" t="s">
        <v>576</v>
      </c>
    </row>
    <row r="94" spans="1:17">
      <c r="A94">
        <v>57</v>
      </c>
      <c r="B94" t="s">
        <v>551</v>
      </c>
      <c r="C94" t="s">
        <v>82</v>
      </c>
      <c r="D94" t="s">
        <v>518</v>
      </c>
      <c r="F94" t="s">
        <v>522</v>
      </c>
      <c r="G94" t="s">
        <v>527</v>
      </c>
      <c r="H94" t="s">
        <v>359</v>
      </c>
      <c r="I94" t="s">
        <v>528</v>
      </c>
      <c r="J94">
        <v>600</v>
      </c>
      <c r="K94">
        <v>6.3</v>
      </c>
      <c r="L94">
        <v>3780</v>
      </c>
      <c r="M94" t="s">
        <v>411</v>
      </c>
      <c r="N94" s="440">
        <v>44278</v>
      </c>
      <c r="O94" t="s">
        <v>964</v>
      </c>
      <c r="P94" s="440">
        <v>44293</v>
      </c>
      <c r="Q94" t="s">
        <v>932</v>
      </c>
    </row>
    <row r="95" spans="1:17">
      <c r="A95">
        <v>58</v>
      </c>
      <c r="B95" t="s">
        <v>551</v>
      </c>
      <c r="C95" t="s">
        <v>82</v>
      </c>
      <c r="D95" t="s">
        <v>519</v>
      </c>
      <c r="F95" t="s">
        <v>524</v>
      </c>
      <c r="G95" t="s">
        <v>527</v>
      </c>
      <c r="H95" t="s">
        <v>359</v>
      </c>
      <c r="I95" t="s">
        <v>530</v>
      </c>
      <c r="J95">
        <v>120</v>
      </c>
      <c r="K95">
        <v>0.57999999999999996</v>
      </c>
      <c r="L95">
        <v>69.599999999999994</v>
      </c>
      <c r="M95" t="s">
        <v>411</v>
      </c>
      <c r="N95" s="440">
        <v>44278</v>
      </c>
      <c r="O95" t="s">
        <v>963</v>
      </c>
      <c r="P95" s="440">
        <v>44293</v>
      </c>
      <c r="Q95" t="s">
        <v>932</v>
      </c>
    </row>
    <row r="96" spans="1:17">
      <c r="A96">
        <v>59</v>
      </c>
      <c r="B96" t="s">
        <v>551</v>
      </c>
      <c r="C96" t="s">
        <v>82</v>
      </c>
      <c r="D96" t="s">
        <v>520</v>
      </c>
      <c r="F96" t="s">
        <v>525</v>
      </c>
      <c r="G96" t="s">
        <v>527</v>
      </c>
      <c r="H96" t="s">
        <v>359</v>
      </c>
      <c r="I96" t="s">
        <v>530</v>
      </c>
      <c r="J96">
        <v>120</v>
      </c>
      <c r="K96">
        <v>1.89</v>
      </c>
      <c r="L96">
        <v>226.79999999999998</v>
      </c>
      <c r="M96" t="s">
        <v>411</v>
      </c>
      <c r="N96" s="440">
        <v>44278</v>
      </c>
      <c r="O96" t="s">
        <v>963</v>
      </c>
      <c r="P96" s="440">
        <v>44293</v>
      </c>
      <c r="Q96" t="s">
        <v>932</v>
      </c>
    </row>
    <row r="97" spans="1:17">
      <c r="A97">
        <v>60</v>
      </c>
      <c r="B97" t="s">
        <v>551</v>
      </c>
      <c r="C97" t="s">
        <v>82</v>
      </c>
      <c r="D97" t="s">
        <v>521</v>
      </c>
      <c r="F97" t="s">
        <v>526</v>
      </c>
      <c r="G97" t="s">
        <v>527</v>
      </c>
      <c r="H97" t="s">
        <v>359</v>
      </c>
      <c r="I97" t="s">
        <v>529</v>
      </c>
      <c r="J97">
        <v>60</v>
      </c>
      <c r="K97">
        <v>1.66</v>
      </c>
      <c r="L97">
        <v>99.6</v>
      </c>
      <c r="M97" t="s">
        <v>411</v>
      </c>
      <c r="N97" s="440">
        <v>44278</v>
      </c>
      <c r="O97" t="s">
        <v>965</v>
      </c>
      <c r="P97" s="440">
        <v>44293</v>
      </c>
      <c r="Q97" t="s">
        <v>932</v>
      </c>
    </row>
    <row r="98" spans="1:17">
      <c r="A98">
        <v>195</v>
      </c>
      <c r="B98" t="s">
        <v>551</v>
      </c>
      <c r="C98" t="s">
        <v>82</v>
      </c>
      <c r="D98" t="s">
        <v>519</v>
      </c>
      <c r="F98" t="s">
        <v>523</v>
      </c>
      <c r="G98" t="s">
        <v>527</v>
      </c>
      <c r="H98" t="s">
        <v>359</v>
      </c>
      <c r="I98" t="s">
        <v>529</v>
      </c>
      <c r="J98">
        <v>700</v>
      </c>
      <c r="K98">
        <v>0.28999999999999998</v>
      </c>
      <c r="L98">
        <v>203</v>
      </c>
      <c r="M98" t="s">
        <v>411</v>
      </c>
      <c r="N98" t="s">
        <v>587</v>
      </c>
      <c r="O98" t="s">
        <v>587</v>
      </c>
      <c r="P98" t="s">
        <v>587</v>
      </c>
      <c r="Q98" t="s">
        <v>537</v>
      </c>
    </row>
    <row r="99" spans="1:17">
      <c r="A99">
        <v>196</v>
      </c>
      <c r="B99" t="s">
        <v>552</v>
      </c>
      <c r="C99" t="s">
        <v>82</v>
      </c>
      <c r="D99" t="s">
        <v>532</v>
      </c>
      <c r="F99" t="s">
        <v>533</v>
      </c>
      <c r="G99" t="s">
        <v>534</v>
      </c>
      <c r="H99" t="s">
        <v>364</v>
      </c>
      <c r="I99" t="s">
        <v>531</v>
      </c>
      <c r="J99">
        <v>108</v>
      </c>
      <c r="K99">
        <v>64</v>
      </c>
      <c r="L99">
        <v>6912</v>
      </c>
      <c r="M99" t="s">
        <v>411</v>
      </c>
      <c r="N99" s="440">
        <v>44266</v>
      </c>
      <c r="O99" t="s">
        <v>557</v>
      </c>
      <c r="P99" s="440">
        <v>44266</v>
      </c>
      <c r="Q99" t="s">
        <v>915</v>
      </c>
    </row>
    <row r="100" spans="1:17">
      <c r="A100">
        <v>203</v>
      </c>
      <c r="B100" t="s">
        <v>604</v>
      </c>
      <c r="C100" t="s">
        <v>82</v>
      </c>
      <c r="D100" t="s">
        <v>613</v>
      </c>
      <c r="F100" t="s">
        <v>605</v>
      </c>
      <c r="G100" t="s">
        <v>628</v>
      </c>
      <c r="H100" t="s">
        <v>359</v>
      </c>
      <c r="I100" t="s">
        <v>629</v>
      </c>
      <c r="J100">
        <v>51</v>
      </c>
      <c r="K100">
        <v>2.06</v>
      </c>
      <c r="L100">
        <v>105.06</v>
      </c>
      <c r="M100" t="s">
        <v>411</v>
      </c>
      <c r="Q100" t="s">
        <v>645</v>
      </c>
    </row>
    <row r="101" spans="1:17">
      <c r="A101">
        <v>204</v>
      </c>
      <c r="B101" t="s">
        <v>604</v>
      </c>
      <c r="C101" t="s">
        <v>82</v>
      </c>
      <c r="D101" t="s">
        <v>613</v>
      </c>
      <c r="F101" t="s">
        <v>606</v>
      </c>
      <c r="G101" t="s">
        <v>628</v>
      </c>
      <c r="H101" t="s">
        <v>359</v>
      </c>
      <c r="I101" t="s">
        <v>629</v>
      </c>
      <c r="J101">
        <v>12</v>
      </c>
      <c r="K101">
        <v>2.2000000000000002</v>
      </c>
      <c r="L101">
        <v>26.400000000000002</v>
      </c>
      <c r="M101" t="s">
        <v>411</v>
      </c>
      <c r="Q101" t="s">
        <v>645</v>
      </c>
    </row>
    <row r="102" spans="1:17">
      <c r="A102">
        <v>205</v>
      </c>
      <c r="B102" t="s">
        <v>604</v>
      </c>
      <c r="C102" t="s">
        <v>82</v>
      </c>
      <c r="D102" t="s">
        <v>614</v>
      </c>
      <c r="F102" t="s">
        <v>607</v>
      </c>
      <c r="G102" t="s">
        <v>628</v>
      </c>
      <c r="H102" t="s">
        <v>359</v>
      </c>
      <c r="I102" t="s">
        <v>631</v>
      </c>
      <c r="J102" t="s">
        <v>617</v>
      </c>
      <c r="K102" t="s">
        <v>618</v>
      </c>
      <c r="L102">
        <v>785</v>
      </c>
      <c r="M102" t="s">
        <v>411</v>
      </c>
      <c r="Q102" t="s">
        <v>645</v>
      </c>
    </row>
    <row r="103" spans="1:17" ht="90">
      <c r="A103">
        <v>206</v>
      </c>
      <c r="B103" t="s">
        <v>604</v>
      </c>
      <c r="C103" t="s">
        <v>82</v>
      </c>
      <c r="D103" t="s">
        <v>615</v>
      </c>
      <c r="F103" s="441" t="s">
        <v>608</v>
      </c>
      <c r="G103" t="s">
        <v>628</v>
      </c>
      <c r="H103" t="s">
        <v>359</v>
      </c>
      <c r="I103" t="s">
        <v>631</v>
      </c>
      <c r="J103" t="s">
        <v>619</v>
      </c>
      <c r="K103" t="s">
        <v>620</v>
      </c>
      <c r="L103">
        <v>4302</v>
      </c>
      <c r="M103" t="s">
        <v>411</v>
      </c>
      <c r="Q103" t="s">
        <v>645</v>
      </c>
    </row>
    <row r="104" spans="1:17">
      <c r="A104">
        <v>207</v>
      </c>
      <c r="B104" t="s">
        <v>604</v>
      </c>
      <c r="C104" t="s">
        <v>82</v>
      </c>
      <c r="D104" t="s">
        <v>616</v>
      </c>
      <c r="F104" t="s">
        <v>625</v>
      </c>
      <c r="G104" t="s">
        <v>628</v>
      </c>
      <c r="H104" t="s">
        <v>359</v>
      </c>
      <c r="I104" t="s">
        <v>630</v>
      </c>
      <c r="J104" t="s">
        <v>621</v>
      </c>
      <c r="K104" t="s">
        <v>622</v>
      </c>
      <c r="L104">
        <v>58.44</v>
      </c>
      <c r="M104" t="s">
        <v>411</v>
      </c>
      <c r="Q104" t="s">
        <v>645</v>
      </c>
    </row>
    <row r="105" spans="1:17">
      <c r="A105">
        <v>208</v>
      </c>
      <c r="B105" t="s">
        <v>604</v>
      </c>
      <c r="C105" t="s">
        <v>82</v>
      </c>
      <c r="D105" t="s">
        <v>616</v>
      </c>
      <c r="F105" t="s">
        <v>609</v>
      </c>
      <c r="G105" t="s">
        <v>628</v>
      </c>
      <c r="H105" t="s">
        <v>359</v>
      </c>
      <c r="I105" t="s">
        <v>630</v>
      </c>
      <c r="J105" t="s">
        <v>621</v>
      </c>
      <c r="K105" t="s">
        <v>623</v>
      </c>
      <c r="L105">
        <v>168</v>
      </c>
      <c r="M105" t="s">
        <v>411</v>
      </c>
      <c r="Q105" t="s">
        <v>645</v>
      </c>
    </row>
    <row r="106" spans="1:17">
      <c r="A106">
        <v>209</v>
      </c>
      <c r="B106" t="s">
        <v>604</v>
      </c>
      <c r="C106" t="s">
        <v>82</v>
      </c>
      <c r="D106" t="s">
        <v>616</v>
      </c>
      <c r="F106" t="s">
        <v>610</v>
      </c>
      <c r="G106" t="s">
        <v>628</v>
      </c>
      <c r="H106" t="s">
        <v>359</v>
      </c>
      <c r="I106" t="s">
        <v>630</v>
      </c>
      <c r="J106" t="s">
        <v>621</v>
      </c>
      <c r="K106" t="s">
        <v>624</v>
      </c>
      <c r="L106">
        <v>24.839999999999996</v>
      </c>
      <c r="M106" t="s">
        <v>411</v>
      </c>
      <c r="Q106" t="s">
        <v>645</v>
      </c>
    </row>
    <row r="107" spans="1:17">
      <c r="A107">
        <v>210</v>
      </c>
      <c r="B107" t="s">
        <v>604</v>
      </c>
      <c r="C107" t="s">
        <v>82</v>
      </c>
      <c r="D107" t="s">
        <v>616</v>
      </c>
      <c r="F107" t="s">
        <v>611</v>
      </c>
      <c r="G107" t="s">
        <v>628</v>
      </c>
      <c r="H107" t="s">
        <v>359</v>
      </c>
      <c r="I107" t="s">
        <v>630</v>
      </c>
      <c r="J107" t="s">
        <v>621</v>
      </c>
      <c r="K107" t="s">
        <v>626</v>
      </c>
      <c r="L107">
        <v>46.44</v>
      </c>
      <c r="M107" t="s">
        <v>411</v>
      </c>
      <c r="Q107" t="s">
        <v>645</v>
      </c>
    </row>
    <row r="108" spans="1:17">
      <c r="A108">
        <v>211</v>
      </c>
      <c r="B108" t="s">
        <v>604</v>
      </c>
      <c r="C108" t="s">
        <v>82</v>
      </c>
      <c r="D108" t="s">
        <v>616</v>
      </c>
      <c r="F108" t="s">
        <v>612</v>
      </c>
      <c r="G108" t="s">
        <v>628</v>
      </c>
      <c r="H108" t="s">
        <v>359</v>
      </c>
      <c r="I108" t="s">
        <v>630</v>
      </c>
      <c r="J108" t="s">
        <v>621</v>
      </c>
      <c r="K108" t="s">
        <v>627</v>
      </c>
      <c r="L108">
        <v>126</v>
      </c>
      <c r="M108" t="s">
        <v>411</v>
      </c>
      <c r="Q108" t="s">
        <v>645</v>
      </c>
    </row>
    <row r="109" spans="1:17">
      <c r="A109">
        <v>61</v>
      </c>
      <c r="B109" t="s">
        <v>632</v>
      </c>
      <c r="C109" t="s">
        <v>82</v>
      </c>
      <c r="D109" t="s">
        <v>634</v>
      </c>
      <c r="F109" t="s">
        <v>633</v>
      </c>
      <c r="G109" t="s">
        <v>635</v>
      </c>
      <c r="H109" t="s">
        <v>364</v>
      </c>
      <c r="I109" t="s">
        <v>636</v>
      </c>
      <c r="J109">
        <v>5</v>
      </c>
      <c r="K109">
        <v>659</v>
      </c>
      <c r="L109">
        <v>3295</v>
      </c>
      <c r="M109" t="s">
        <v>411</v>
      </c>
    </row>
    <row r="110" spans="1:17">
      <c r="A110">
        <v>89</v>
      </c>
      <c r="B110" t="s">
        <v>754</v>
      </c>
      <c r="C110" t="s">
        <v>82</v>
      </c>
      <c r="D110" t="s">
        <v>789</v>
      </c>
      <c r="F110" t="s">
        <v>755</v>
      </c>
      <c r="G110" t="s">
        <v>813</v>
      </c>
      <c r="H110" t="s">
        <v>384</v>
      </c>
      <c r="I110" t="s">
        <v>814</v>
      </c>
      <c r="J110">
        <v>60</v>
      </c>
      <c r="K110">
        <v>3.3</v>
      </c>
      <c r="L110">
        <v>198</v>
      </c>
      <c r="M110" t="s">
        <v>411</v>
      </c>
      <c r="N110" s="440">
        <v>44301</v>
      </c>
      <c r="O110" t="s">
        <v>1074</v>
      </c>
      <c r="P110" s="440">
        <v>44308</v>
      </c>
      <c r="Q110" t="s">
        <v>1052</v>
      </c>
    </row>
    <row r="111" spans="1:17" ht="60">
      <c r="A111">
        <v>90</v>
      </c>
      <c r="B111" t="s">
        <v>754</v>
      </c>
      <c r="C111" t="s">
        <v>82</v>
      </c>
      <c r="D111" t="s">
        <v>790</v>
      </c>
      <c r="F111" s="441" t="s">
        <v>757</v>
      </c>
      <c r="G111" t="s">
        <v>813</v>
      </c>
      <c r="H111" t="s">
        <v>384</v>
      </c>
      <c r="I111" t="s">
        <v>493</v>
      </c>
      <c r="J111">
        <v>60</v>
      </c>
      <c r="K111">
        <v>6.06</v>
      </c>
      <c r="L111">
        <v>363.59999999999997</v>
      </c>
      <c r="M111" t="s">
        <v>411</v>
      </c>
      <c r="N111" s="440">
        <v>44301</v>
      </c>
      <c r="O111" t="s">
        <v>1072</v>
      </c>
      <c r="P111" s="440">
        <v>44308</v>
      </c>
      <c r="Q111" t="s">
        <v>1052</v>
      </c>
    </row>
    <row r="112" spans="1:17">
      <c r="A112">
        <v>91</v>
      </c>
      <c r="B112" t="s">
        <v>754</v>
      </c>
      <c r="C112" t="s">
        <v>82</v>
      </c>
      <c r="D112" t="s">
        <v>790</v>
      </c>
      <c r="F112" t="s">
        <v>758</v>
      </c>
      <c r="G112" t="s">
        <v>813</v>
      </c>
      <c r="H112" t="s">
        <v>384</v>
      </c>
      <c r="I112" t="s">
        <v>493</v>
      </c>
      <c r="J112">
        <v>150</v>
      </c>
      <c r="K112">
        <v>8.7799999999999994</v>
      </c>
      <c r="L112">
        <v>1317</v>
      </c>
      <c r="M112" t="s">
        <v>411</v>
      </c>
      <c r="N112" s="440">
        <v>44301</v>
      </c>
      <c r="O112" t="s">
        <v>1072</v>
      </c>
      <c r="P112" s="440">
        <v>44308</v>
      </c>
      <c r="Q112" t="s">
        <v>1052</v>
      </c>
    </row>
    <row r="113" spans="1:17">
      <c r="A113">
        <v>92</v>
      </c>
      <c r="B113" t="s">
        <v>754</v>
      </c>
      <c r="C113" t="s">
        <v>82</v>
      </c>
      <c r="D113" t="s">
        <v>791</v>
      </c>
      <c r="F113" t="s">
        <v>759</v>
      </c>
      <c r="G113" t="s">
        <v>813</v>
      </c>
      <c r="H113" t="s">
        <v>384</v>
      </c>
      <c r="I113" t="s">
        <v>815</v>
      </c>
      <c r="J113">
        <v>14000</v>
      </c>
      <c r="K113">
        <v>2.39</v>
      </c>
      <c r="L113">
        <v>33460</v>
      </c>
      <c r="M113" t="s">
        <v>411</v>
      </c>
      <c r="N113" s="440">
        <v>44302</v>
      </c>
      <c r="O113" t="s">
        <v>1084</v>
      </c>
      <c r="P113" s="440">
        <v>44308</v>
      </c>
      <c r="Q113" t="s">
        <v>1052</v>
      </c>
    </row>
    <row r="114" spans="1:17">
      <c r="A114">
        <v>93</v>
      </c>
      <c r="B114" t="s">
        <v>754</v>
      </c>
      <c r="C114" t="s">
        <v>82</v>
      </c>
      <c r="D114" t="s">
        <v>790</v>
      </c>
      <c r="F114" t="s">
        <v>760</v>
      </c>
      <c r="G114" t="s">
        <v>813</v>
      </c>
      <c r="H114" t="s">
        <v>384</v>
      </c>
      <c r="I114" t="s">
        <v>493</v>
      </c>
      <c r="J114">
        <v>1160</v>
      </c>
      <c r="K114">
        <v>19.66</v>
      </c>
      <c r="L114">
        <v>22805.599999999999</v>
      </c>
      <c r="M114" t="s">
        <v>411</v>
      </c>
      <c r="N114" s="440">
        <v>44301</v>
      </c>
      <c r="O114" t="s">
        <v>1072</v>
      </c>
      <c r="P114" s="440">
        <v>44308</v>
      </c>
      <c r="Q114" t="s">
        <v>1052</v>
      </c>
    </row>
    <row r="115" spans="1:17">
      <c r="A115">
        <v>94</v>
      </c>
      <c r="B115" t="s">
        <v>754</v>
      </c>
      <c r="C115" t="s">
        <v>82</v>
      </c>
      <c r="D115" t="s">
        <v>793</v>
      </c>
      <c r="F115" t="s">
        <v>762</v>
      </c>
      <c r="G115" t="s">
        <v>813</v>
      </c>
      <c r="H115" t="s">
        <v>384</v>
      </c>
      <c r="I115" t="s">
        <v>493</v>
      </c>
      <c r="J115">
        <v>120</v>
      </c>
      <c r="K115">
        <v>5.44</v>
      </c>
      <c r="L115">
        <v>652.80000000000007</v>
      </c>
      <c r="M115" t="s">
        <v>411</v>
      </c>
      <c r="N115" s="440">
        <v>44301</v>
      </c>
      <c r="O115" t="s">
        <v>1072</v>
      </c>
      <c r="P115" s="440">
        <v>44308</v>
      </c>
      <c r="Q115" t="s">
        <v>1052</v>
      </c>
    </row>
    <row r="116" spans="1:17">
      <c r="A116">
        <v>95</v>
      </c>
      <c r="B116" t="s">
        <v>754</v>
      </c>
      <c r="C116" t="s">
        <v>82</v>
      </c>
      <c r="D116" t="s">
        <v>794</v>
      </c>
      <c r="F116" t="s">
        <v>763</v>
      </c>
      <c r="G116" t="s">
        <v>813</v>
      </c>
      <c r="H116" t="s">
        <v>384</v>
      </c>
      <c r="I116" t="s">
        <v>815</v>
      </c>
      <c r="J116">
        <v>240</v>
      </c>
      <c r="K116">
        <v>3.19</v>
      </c>
      <c r="L116">
        <v>765.6</v>
      </c>
      <c r="M116" t="s">
        <v>411</v>
      </c>
      <c r="Q116" t="s">
        <v>536</v>
      </c>
    </row>
    <row r="117" spans="1:17">
      <c r="A117">
        <v>96</v>
      </c>
      <c r="B117" t="s">
        <v>754</v>
      </c>
      <c r="C117" t="s">
        <v>82</v>
      </c>
      <c r="D117" t="s">
        <v>795</v>
      </c>
      <c r="F117" t="s">
        <v>764</v>
      </c>
      <c r="G117" t="s">
        <v>813</v>
      </c>
      <c r="H117" t="s">
        <v>384</v>
      </c>
      <c r="I117" t="s">
        <v>816</v>
      </c>
      <c r="J117">
        <v>12480</v>
      </c>
      <c r="K117">
        <v>0.18</v>
      </c>
      <c r="L117">
        <v>2246.4</v>
      </c>
      <c r="M117" t="s">
        <v>411</v>
      </c>
      <c r="N117" s="440">
        <v>44301</v>
      </c>
      <c r="O117" t="s">
        <v>1082</v>
      </c>
      <c r="P117" s="440">
        <v>44308</v>
      </c>
      <c r="Q117" t="s">
        <v>1052</v>
      </c>
    </row>
    <row r="118" spans="1:17">
      <c r="A118">
        <v>97</v>
      </c>
      <c r="B118" t="s">
        <v>754</v>
      </c>
      <c r="C118" t="s">
        <v>82</v>
      </c>
      <c r="D118" t="s">
        <v>796</v>
      </c>
      <c r="F118" t="s">
        <v>765</v>
      </c>
      <c r="G118" t="s">
        <v>813</v>
      </c>
      <c r="H118" t="s">
        <v>384</v>
      </c>
      <c r="I118" t="s">
        <v>493</v>
      </c>
      <c r="J118">
        <v>120</v>
      </c>
      <c r="K118">
        <v>0.7</v>
      </c>
      <c r="L118">
        <v>84</v>
      </c>
      <c r="M118" t="s">
        <v>411</v>
      </c>
      <c r="N118" s="440">
        <v>44301</v>
      </c>
      <c r="O118" t="s">
        <v>1073</v>
      </c>
      <c r="P118" s="440">
        <v>44308</v>
      </c>
      <c r="Q118" t="s">
        <v>1052</v>
      </c>
    </row>
    <row r="119" spans="1:17">
      <c r="A119">
        <v>98</v>
      </c>
      <c r="B119" t="s">
        <v>754</v>
      </c>
      <c r="C119" t="s">
        <v>82</v>
      </c>
      <c r="D119" t="s">
        <v>797</v>
      </c>
      <c r="F119" t="s">
        <v>766</v>
      </c>
      <c r="G119" t="s">
        <v>813</v>
      </c>
      <c r="H119" t="s">
        <v>384</v>
      </c>
      <c r="I119" t="s">
        <v>817</v>
      </c>
      <c r="J119">
        <v>200</v>
      </c>
      <c r="K119">
        <v>23.3</v>
      </c>
      <c r="L119">
        <v>4660</v>
      </c>
      <c r="M119" t="s">
        <v>411</v>
      </c>
      <c r="N119" s="440">
        <v>44301</v>
      </c>
      <c r="O119" t="s">
        <v>1083</v>
      </c>
      <c r="P119" s="440">
        <v>44308</v>
      </c>
      <c r="Q119" t="s">
        <v>1052</v>
      </c>
    </row>
    <row r="120" spans="1:17">
      <c r="A120">
        <v>99</v>
      </c>
      <c r="B120" t="s">
        <v>754</v>
      </c>
      <c r="C120" t="s">
        <v>82</v>
      </c>
      <c r="D120" t="s">
        <v>798</v>
      </c>
      <c r="F120" t="s">
        <v>767</v>
      </c>
      <c r="G120" t="s">
        <v>813</v>
      </c>
      <c r="H120" t="s">
        <v>384</v>
      </c>
      <c r="I120" t="s">
        <v>818</v>
      </c>
      <c r="J120">
        <v>280</v>
      </c>
      <c r="K120">
        <v>7</v>
      </c>
      <c r="L120">
        <v>1960</v>
      </c>
      <c r="M120" t="s">
        <v>411</v>
      </c>
      <c r="N120" s="440">
        <v>44319</v>
      </c>
      <c r="O120" t="s">
        <v>1185</v>
      </c>
      <c r="P120" s="440">
        <v>44322</v>
      </c>
      <c r="Q120" t="s">
        <v>1052</v>
      </c>
    </row>
    <row r="121" spans="1:17">
      <c r="A121">
        <v>100</v>
      </c>
      <c r="B121" t="s">
        <v>754</v>
      </c>
      <c r="C121" t="s">
        <v>82</v>
      </c>
      <c r="D121" t="s">
        <v>799</v>
      </c>
      <c r="F121" t="s">
        <v>769</v>
      </c>
      <c r="G121" t="s">
        <v>813</v>
      </c>
      <c r="H121" t="s">
        <v>384</v>
      </c>
      <c r="I121" t="s">
        <v>820</v>
      </c>
      <c r="J121">
        <v>576</v>
      </c>
      <c r="K121">
        <v>8.36</v>
      </c>
      <c r="L121">
        <v>4815.3599999999997</v>
      </c>
      <c r="M121" t="s">
        <v>411</v>
      </c>
      <c r="N121" s="440">
        <v>44301</v>
      </c>
      <c r="O121" t="s">
        <v>1080</v>
      </c>
      <c r="P121" s="440">
        <v>44308</v>
      </c>
      <c r="Q121" t="s">
        <v>1052</v>
      </c>
    </row>
    <row r="122" spans="1:17">
      <c r="A122">
        <v>101</v>
      </c>
      <c r="B122" t="s">
        <v>754</v>
      </c>
      <c r="C122" t="s">
        <v>82</v>
      </c>
      <c r="D122" t="s">
        <v>800</v>
      </c>
      <c r="F122" t="s">
        <v>770</v>
      </c>
      <c r="G122" t="s">
        <v>813</v>
      </c>
      <c r="H122" t="s">
        <v>384</v>
      </c>
      <c r="I122" t="s">
        <v>493</v>
      </c>
      <c r="J122">
        <v>252</v>
      </c>
      <c r="K122">
        <v>4.9800000000000004</v>
      </c>
      <c r="L122">
        <v>1254.96</v>
      </c>
      <c r="M122" t="s">
        <v>411</v>
      </c>
      <c r="N122" s="440">
        <v>44301</v>
      </c>
      <c r="O122" t="s">
        <v>1073</v>
      </c>
      <c r="P122" s="440">
        <v>44308</v>
      </c>
      <c r="Q122" t="s">
        <v>1052</v>
      </c>
    </row>
    <row r="123" spans="1:17">
      <c r="A123">
        <v>102</v>
      </c>
      <c r="B123" t="s">
        <v>754</v>
      </c>
      <c r="C123" t="s">
        <v>82</v>
      </c>
      <c r="D123" t="s">
        <v>801</v>
      </c>
      <c r="F123" t="s">
        <v>771</v>
      </c>
      <c r="G123" t="s">
        <v>813</v>
      </c>
      <c r="H123" t="s">
        <v>384</v>
      </c>
      <c r="I123" t="s">
        <v>493</v>
      </c>
      <c r="J123" t="s">
        <v>827</v>
      </c>
      <c r="K123" t="s">
        <v>828</v>
      </c>
      <c r="L123">
        <v>1425.6000000000001</v>
      </c>
      <c r="M123" t="s">
        <v>411</v>
      </c>
      <c r="N123" s="440">
        <v>44301</v>
      </c>
      <c r="O123" t="s">
        <v>1073</v>
      </c>
      <c r="P123" s="440">
        <v>44308</v>
      </c>
      <c r="Q123" t="s">
        <v>1052</v>
      </c>
    </row>
    <row r="124" spans="1:17">
      <c r="A124">
        <v>103</v>
      </c>
      <c r="B124" t="s">
        <v>754</v>
      </c>
      <c r="C124" t="s">
        <v>82</v>
      </c>
      <c r="D124" t="s">
        <v>789</v>
      </c>
      <c r="F124" t="s">
        <v>772</v>
      </c>
      <c r="G124" t="s">
        <v>813</v>
      </c>
      <c r="H124" t="s">
        <v>384</v>
      </c>
      <c r="I124" t="s">
        <v>814</v>
      </c>
      <c r="J124">
        <v>24</v>
      </c>
      <c r="K124">
        <v>6.84</v>
      </c>
      <c r="L124">
        <v>164.16</v>
      </c>
      <c r="M124" t="s">
        <v>411</v>
      </c>
      <c r="N124" s="440">
        <v>44301</v>
      </c>
      <c r="O124" t="s">
        <v>1074</v>
      </c>
      <c r="P124" s="440">
        <v>44308</v>
      </c>
      <c r="Q124" t="s">
        <v>1052</v>
      </c>
    </row>
    <row r="125" spans="1:17">
      <c r="A125">
        <v>104</v>
      </c>
      <c r="B125" t="s">
        <v>754</v>
      </c>
      <c r="C125" t="s">
        <v>82</v>
      </c>
      <c r="D125" t="s">
        <v>802</v>
      </c>
      <c r="F125" t="s">
        <v>773</v>
      </c>
      <c r="G125" t="s">
        <v>813</v>
      </c>
      <c r="H125" t="s">
        <v>384</v>
      </c>
      <c r="I125" t="s">
        <v>493</v>
      </c>
      <c r="J125">
        <v>276</v>
      </c>
      <c r="K125">
        <v>78.3</v>
      </c>
      <c r="L125">
        <v>21610.799999999999</v>
      </c>
      <c r="M125" t="s">
        <v>411</v>
      </c>
      <c r="N125" s="440">
        <v>44301</v>
      </c>
      <c r="O125" t="s">
        <v>1072</v>
      </c>
      <c r="P125" s="440">
        <v>44308</v>
      </c>
      <c r="Q125" t="s">
        <v>1052</v>
      </c>
    </row>
    <row r="126" spans="1:17">
      <c r="A126">
        <v>105</v>
      </c>
      <c r="B126" t="s">
        <v>754</v>
      </c>
      <c r="C126" t="s">
        <v>82</v>
      </c>
      <c r="D126" t="s">
        <v>803</v>
      </c>
      <c r="F126" t="s">
        <v>774</v>
      </c>
      <c r="G126" t="s">
        <v>813</v>
      </c>
      <c r="H126" t="s">
        <v>384</v>
      </c>
      <c r="I126" t="s">
        <v>822</v>
      </c>
      <c r="J126">
        <v>9100</v>
      </c>
      <c r="K126">
        <v>1.3</v>
      </c>
      <c r="L126">
        <v>11830</v>
      </c>
      <c r="M126" t="s">
        <v>411</v>
      </c>
      <c r="N126" s="440">
        <v>44301</v>
      </c>
      <c r="O126" t="s">
        <v>1078</v>
      </c>
      <c r="P126" s="440">
        <v>44308</v>
      </c>
      <c r="Q126" t="s">
        <v>1052</v>
      </c>
    </row>
    <row r="127" spans="1:17">
      <c r="A127">
        <v>106</v>
      </c>
      <c r="B127" t="s">
        <v>754</v>
      </c>
      <c r="C127" t="s">
        <v>82</v>
      </c>
      <c r="D127" t="s">
        <v>804</v>
      </c>
      <c r="F127" t="s">
        <v>775</v>
      </c>
      <c r="G127" t="s">
        <v>813</v>
      </c>
      <c r="H127" t="s">
        <v>384</v>
      </c>
      <c r="I127" t="s">
        <v>446</v>
      </c>
      <c r="J127">
        <v>8000</v>
      </c>
      <c r="K127">
        <v>0.23</v>
      </c>
      <c r="L127">
        <v>1840</v>
      </c>
      <c r="M127" t="s">
        <v>411</v>
      </c>
      <c r="N127" s="440">
        <v>44301</v>
      </c>
      <c r="O127" t="s">
        <v>1075</v>
      </c>
      <c r="P127" s="440">
        <v>44308</v>
      </c>
      <c r="Q127" t="s">
        <v>1052</v>
      </c>
    </row>
    <row r="128" spans="1:17">
      <c r="A128">
        <v>107</v>
      </c>
      <c r="B128" t="s">
        <v>754</v>
      </c>
      <c r="C128" t="s">
        <v>82</v>
      </c>
      <c r="D128" t="s">
        <v>804</v>
      </c>
      <c r="F128" t="s">
        <v>776</v>
      </c>
      <c r="G128" t="s">
        <v>813</v>
      </c>
      <c r="H128" t="s">
        <v>384</v>
      </c>
      <c r="I128" t="s">
        <v>446</v>
      </c>
      <c r="J128">
        <v>14400</v>
      </c>
      <c r="K128">
        <v>0.22</v>
      </c>
      <c r="L128">
        <v>3168</v>
      </c>
      <c r="M128" t="s">
        <v>411</v>
      </c>
      <c r="N128" s="440">
        <v>44301</v>
      </c>
      <c r="O128" t="s">
        <v>1075</v>
      </c>
      <c r="P128" s="440">
        <v>44308</v>
      </c>
      <c r="Q128" t="s">
        <v>1052</v>
      </c>
    </row>
    <row r="129" spans="1:17">
      <c r="A129">
        <v>108</v>
      </c>
      <c r="B129" t="s">
        <v>754</v>
      </c>
      <c r="C129" t="s">
        <v>82</v>
      </c>
      <c r="D129" t="s">
        <v>804</v>
      </c>
      <c r="F129" t="s">
        <v>777</v>
      </c>
      <c r="G129" t="s">
        <v>813</v>
      </c>
      <c r="H129" t="s">
        <v>384</v>
      </c>
      <c r="I129" t="s">
        <v>446</v>
      </c>
      <c r="J129">
        <v>3600</v>
      </c>
      <c r="K129">
        <v>0.23</v>
      </c>
      <c r="L129">
        <v>828</v>
      </c>
      <c r="M129" t="s">
        <v>411</v>
      </c>
      <c r="N129" s="440">
        <v>44301</v>
      </c>
      <c r="O129" t="s">
        <v>1075</v>
      </c>
      <c r="P129" s="440">
        <v>44308</v>
      </c>
      <c r="Q129" t="s">
        <v>1052</v>
      </c>
    </row>
    <row r="130" spans="1:17">
      <c r="A130">
        <v>109</v>
      </c>
      <c r="B130" t="s">
        <v>754</v>
      </c>
      <c r="C130" t="s">
        <v>82</v>
      </c>
      <c r="D130" t="s">
        <v>804</v>
      </c>
      <c r="F130" t="s">
        <v>778</v>
      </c>
      <c r="G130" t="s">
        <v>813</v>
      </c>
      <c r="H130" t="s">
        <v>384</v>
      </c>
      <c r="I130" t="s">
        <v>446</v>
      </c>
      <c r="J130">
        <v>16500</v>
      </c>
      <c r="K130">
        <v>0.21</v>
      </c>
      <c r="L130">
        <v>3465</v>
      </c>
      <c r="M130" t="s">
        <v>411</v>
      </c>
      <c r="N130" s="440">
        <v>44301</v>
      </c>
      <c r="O130" t="s">
        <v>1075</v>
      </c>
      <c r="P130" s="440">
        <v>44308</v>
      </c>
      <c r="Q130" t="s">
        <v>1052</v>
      </c>
    </row>
    <row r="131" spans="1:17">
      <c r="A131">
        <v>110</v>
      </c>
      <c r="B131" t="s">
        <v>754</v>
      </c>
      <c r="C131" t="s">
        <v>82</v>
      </c>
      <c r="D131" t="s">
        <v>805</v>
      </c>
      <c r="F131" t="s">
        <v>779</v>
      </c>
      <c r="G131" t="s">
        <v>813</v>
      </c>
      <c r="H131" t="s">
        <v>384</v>
      </c>
      <c r="I131" t="s">
        <v>814</v>
      </c>
      <c r="J131">
        <v>900</v>
      </c>
      <c r="K131">
        <v>7.92</v>
      </c>
      <c r="L131">
        <v>7128</v>
      </c>
      <c r="M131" t="s">
        <v>411</v>
      </c>
      <c r="N131" s="440">
        <v>44301</v>
      </c>
      <c r="O131" t="s">
        <v>1074</v>
      </c>
      <c r="P131" s="440">
        <v>44308</v>
      </c>
      <c r="Q131" t="s">
        <v>1052</v>
      </c>
    </row>
    <row r="132" spans="1:17">
      <c r="A132">
        <v>111</v>
      </c>
      <c r="B132" t="s">
        <v>754</v>
      </c>
      <c r="C132" t="s">
        <v>82</v>
      </c>
      <c r="D132" t="s">
        <v>805</v>
      </c>
      <c r="F132" t="s">
        <v>780</v>
      </c>
      <c r="G132" t="s">
        <v>813</v>
      </c>
      <c r="H132" t="s">
        <v>384</v>
      </c>
      <c r="I132" t="s">
        <v>824</v>
      </c>
      <c r="J132">
        <v>60</v>
      </c>
      <c r="K132">
        <v>4</v>
      </c>
      <c r="L132">
        <v>240</v>
      </c>
      <c r="M132" t="s">
        <v>411</v>
      </c>
      <c r="N132" s="440">
        <v>44301</v>
      </c>
      <c r="O132" t="s">
        <v>1079</v>
      </c>
      <c r="P132" s="440">
        <v>44308</v>
      </c>
      <c r="Q132" t="s">
        <v>1052</v>
      </c>
    </row>
    <row r="133" spans="1:17">
      <c r="A133">
        <v>112</v>
      </c>
      <c r="B133" t="s">
        <v>754</v>
      </c>
      <c r="C133" t="s">
        <v>82</v>
      </c>
      <c r="D133" t="s">
        <v>806</v>
      </c>
      <c r="F133" t="s">
        <v>781</v>
      </c>
      <c r="G133" t="s">
        <v>813</v>
      </c>
      <c r="H133" t="s">
        <v>384</v>
      </c>
      <c r="I133" t="s">
        <v>825</v>
      </c>
      <c r="J133">
        <v>1500</v>
      </c>
      <c r="K133">
        <v>14.5</v>
      </c>
      <c r="L133">
        <v>21750</v>
      </c>
      <c r="M133" t="s">
        <v>411</v>
      </c>
      <c r="N133" s="440">
        <v>44301</v>
      </c>
      <c r="O133" t="s">
        <v>1076</v>
      </c>
      <c r="P133" s="440">
        <v>44308</v>
      </c>
      <c r="Q133" t="s">
        <v>1052</v>
      </c>
    </row>
    <row r="134" spans="1:17">
      <c r="A134">
        <v>113</v>
      </c>
      <c r="B134" t="s">
        <v>754</v>
      </c>
      <c r="C134" t="s">
        <v>82</v>
      </c>
      <c r="D134" t="s">
        <v>807</v>
      </c>
      <c r="F134" t="s">
        <v>782</v>
      </c>
      <c r="G134" t="s">
        <v>813</v>
      </c>
      <c r="H134" t="s">
        <v>384</v>
      </c>
      <c r="I134" t="s">
        <v>449</v>
      </c>
      <c r="J134">
        <v>80</v>
      </c>
      <c r="K134">
        <v>13</v>
      </c>
      <c r="L134">
        <v>1040</v>
      </c>
      <c r="M134" t="s">
        <v>411</v>
      </c>
      <c r="N134" s="440">
        <v>44301</v>
      </c>
      <c r="O134" t="s">
        <v>1077</v>
      </c>
      <c r="P134" s="440">
        <v>44308</v>
      </c>
      <c r="Q134" t="s">
        <v>1052</v>
      </c>
    </row>
    <row r="135" spans="1:17">
      <c r="A135">
        <v>114</v>
      </c>
      <c r="B135" t="s">
        <v>754</v>
      </c>
      <c r="C135" t="s">
        <v>82</v>
      </c>
      <c r="D135" t="s">
        <v>808</v>
      </c>
      <c r="F135" t="s">
        <v>783</v>
      </c>
      <c r="G135" t="s">
        <v>813</v>
      </c>
      <c r="H135" t="s">
        <v>384</v>
      </c>
      <c r="I135" t="s">
        <v>816</v>
      </c>
      <c r="J135">
        <v>3000</v>
      </c>
      <c r="K135">
        <v>0.88</v>
      </c>
      <c r="L135">
        <v>2640</v>
      </c>
      <c r="M135" t="s">
        <v>411</v>
      </c>
      <c r="N135" s="440">
        <v>44301</v>
      </c>
      <c r="O135" t="s">
        <v>1082</v>
      </c>
      <c r="P135" s="440">
        <v>44308</v>
      </c>
      <c r="Q135" t="s">
        <v>1052</v>
      </c>
    </row>
    <row r="136" spans="1:17">
      <c r="A136">
        <v>115</v>
      </c>
      <c r="B136" t="s">
        <v>754</v>
      </c>
      <c r="C136" t="s">
        <v>82</v>
      </c>
      <c r="D136" t="s">
        <v>808</v>
      </c>
      <c r="F136" t="s">
        <v>784</v>
      </c>
      <c r="G136" t="s">
        <v>813</v>
      </c>
      <c r="H136" t="s">
        <v>384</v>
      </c>
      <c r="I136" t="s">
        <v>449</v>
      </c>
      <c r="J136">
        <v>3000</v>
      </c>
      <c r="K136">
        <v>0.16</v>
      </c>
      <c r="L136">
        <v>480</v>
      </c>
      <c r="M136" t="s">
        <v>411</v>
      </c>
      <c r="N136" s="440">
        <v>44301</v>
      </c>
      <c r="O136" t="s">
        <v>1077</v>
      </c>
      <c r="P136" s="440">
        <v>44308</v>
      </c>
      <c r="Q136" t="s">
        <v>1052</v>
      </c>
    </row>
    <row r="137" spans="1:17">
      <c r="A137">
        <v>116</v>
      </c>
      <c r="B137" t="s">
        <v>754</v>
      </c>
      <c r="C137" t="s">
        <v>82</v>
      </c>
      <c r="D137" t="s">
        <v>809</v>
      </c>
      <c r="F137" t="s">
        <v>785</v>
      </c>
      <c r="G137" t="s">
        <v>813</v>
      </c>
      <c r="H137" t="s">
        <v>384</v>
      </c>
      <c r="I137" t="s">
        <v>816</v>
      </c>
      <c r="J137">
        <v>2700</v>
      </c>
      <c r="K137">
        <v>0.25</v>
      </c>
      <c r="L137">
        <v>675</v>
      </c>
      <c r="M137" t="s">
        <v>411</v>
      </c>
      <c r="N137" s="440">
        <v>44301</v>
      </c>
      <c r="O137" t="s">
        <v>1082</v>
      </c>
      <c r="P137" s="440">
        <v>44308</v>
      </c>
      <c r="Q137" t="s">
        <v>1052</v>
      </c>
    </row>
    <row r="138" spans="1:17">
      <c r="A138">
        <v>117</v>
      </c>
      <c r="B138" t="s">
        <v>754</v>
      </c>
      <c r="C138" t="s">
        <v>82</v>
      </c>
      <c r="D138" t="s">
        <v>810</v>
      </c>
      <c r="F138" t="s">
        <v>786</v>
      </c>
      <c r="G138" t="s">
        <v>813</v>
      </c>
      <c r="H138" t="s">
        <v>384</v>
      </c>
      <c r="I138" t="s">
        <v>814</v>
      </c>
      <c r="J138">
        <v>10</v>
      </c>
      <c r="K138">
        <v>13.1</v>
      </c>
      <c r="L138">
        <v>131</v>
      </c>
      <c r="M138" t="s">
        <v>411</v>
      </c>
      <c r="N138" s="440">
        <v>44301</v>
      </c>
      <c r="O138" t="s">
        <v>1074</v>
      </c>
      <c r="P138" s="440">
        <v>44308</v>
      </c>
      <c r="Q138" t="s">
        <v>1052</v>
      </c>
    </row>
    <row r="139" spans="1:17">
      <c r="A139">
        <v>118</v>
      </c>
      <c r="B139" t="s">
        <v>754</v>
      </c>
      <c r="C139" t="s">
        <v>82</v>
      </c>
      <c r="D139" t="s">
        <v>811</v>
      </c>
      <c r="F139" t="s">
        <v>787</v>
      </c>
      <c r="G139" t="s">
        <v>813</v>
      </c>
      <c r="H139" t="s">
        <v>384</v>
      </c>
      <c r="I139" t="s">
        <v>823</v>
      </c>
      <c r="J139">
        <v>10000</v>
      </c>
      <c r="K139">
        <v>0.09</v>
      </c>
      <c r="L139">
        <v>900</v>
      </c>
      <c r="M139" t="s">
        <v>411</v>
      </c>
      <c r="N139" s="440">
        <v>44301</v>
      </c>
      <c r="O139" t="s">
        <v>1081</v>
      </c>
      <c r="P139" s="440">
        <v>44308</v>
      </c>
      <c r="Q139" t="s">
        <v>1052</v>
      </c>
    </row>
    <row r="140" spans="1:17">
      <c r="A140">
        <v>119</v>
      </c>
      <c r="B140" t="s">
        <v>754</v>
      </c>
      <c r="C140" t="s">
        <v>82</v>
      </c>
      <c r="D140" t="s">
        <v>812</v>
      </c>
      <c r="F140" t="s">
        <v>788</v>
      </c>
      <c r="G140" t="s">
        <v>813</v>
      </c>
      <c r="H140" t="s">
        <v>384</v>
      </c>
      <c r="I140" t="s">
        <v>826</v>
      </c>
      <c r="J140">
        <v>3000</v>
      </c>
      <c r="K140">
        <v>0.3</v>
      </c>
      <c r="L140">
        <v>900</v>
      </c>
      <c r="M140" t="s">
        <v>411</v>
      </c>
    </row>
    <row r="141" spans="1:17">
      <c r="A141">
        <v>212</v>
      </c>
      <c r="B141" t="s">
        <v>754</v>
      </c>
      <c r="C141" t="s">
        <v>82</v>
      </c>
      <c r="D141" t="s">
        <v>792</v>
      </c>
      <c r="F141" t="s">
        <v>761</v>
      </c>
      <c r="G141" t="s">
        <v>813</v>
      </c>
      <c r="H141" t="s">
        <v>359</v>
      </c>
      <c r="I141" t="s">
        <v>823</v>
      </c>
      <c r="J141">
        <v>1800</v>
      </c>
      <c r="K141">
        <v>1.96</v>
      </c>
      <c r="L141">
        <v>3528</v>
      </c>
      <c r="M141" t="s">
        <v>411</v>
      </c>
      <c r="Q141" t="s">
        <v>829</v>
      </c>
    </row>
    <row r="142" spans="1:17">
      <c r="A142">
        <v>213</v>
      </c>
      <c r="B142" t="s">
        <v>754</v>
      </c>
      <c r="C142" t="s">
        <v>82</v>
      </c>
      <c r="D142" t="s">
        <v>793</v>
      </c>
      <c r="F142" t="s">
        <v>768</v>
      </c>
      <c r="G142" t="s">
        <v>813</v>
      </c>
      <c r="H142" t="s">
        <v>359</v>
      </c>
      <c r="I142" t="s">
        <v>819</v>
      </c>
      <c r="J142">
        <v>180</v>
      </c>
      <c r="K142">
        <v>4.4000000000000004</v>
      </c>
      <c r="L142">
        <v>792.00000000000011</v>
      </c>
      <c r="M142" t="s">
        <v>411</v>
      </c>
      <c r="Q142" t="s">
        <v>536</v>
      </c>
    </row>
    <row r="143" spans="1:17">
      <c r="A143">
        <v>62</v>
      </c>
      <c r="B143" t="s">
        <v>637</v>
      </c>
      <c r="C143" t="s">
        <v>17</v>
      </c>
      <c r="F143" t="s">
        <v>638</v>
      </c>
      <c r="G143" t="s">
        <v>410</v>
      </c>
      <c r="H143" t="s">
        <v>384</v>
      </c>
      <c r="J143">
        <v>1</v>
      </c>
      <c r="L143">
        <v>0</v>
      </c>
      <c r="M143" t="s">
        <v>411</v>
      </c>
    </row>
    <row r="144" spans="1:17">
      <c r="A144">
        <v>63</v>
      </c>
      <c r="B144" t="s">
        <v>637</v>
      </c>
      <c r="C144" t="s">
        <v>17</v>
      </c>
      <c r="F144" t="s">
        <v>414</v>
      </c>
      <c r="G144" t="s">
        <v>410</v>
      </c>
      <c r="H144" t="s">
        <v>384</v>
      </c>
      <c r="J144">
        <v>15</v>
      </c>
      <c r="L144">
        <v>0</v>
      </c>
      <c r="M144" t="s">
        <v>411</v>
      </c>
    </row>
    <row r="145" spans="1:17">
      <c r="A145">
        <v>64</v>
      </c>
      <c r="B145" t="s">
        <v>637</v>
      </c>
      <c r="C145" t="s">
        <v>17</v>
      </c>
      <c r="F145" t="s">
        <v>639</v>
      </c>
      <c r="G145" t="s">
        <v>410</v>
      </c>
      <c r="H145" t="s">
        <v>384</v>
      </c>
      <c r="J145">
        <v>21</v>
      </c>
      <c r="L145">
        <v>0</v>
      </c>
      <c r="M145" t="s">
        <v>411</v>
      </c>
    </row>
    <row r="146" spans="1:17">
      <c r="A146">
        <v>65</v>
      </c>
      <c r="B146" t="s">
        <v>637</v>
      </c>
      <c r="C146" t="s">
        <v>17</v>
      </c>
      <c r="F146" t="s">
        <v>640</v>
      </c>
      <c r="G146" t="s">
        <v>410</v>
      </c>
      <c r="H146" t="s">
        <v>384</v>
      </c>
      <c r="J146">
        <v>6</v>
      </c>
      <c r="L146">
        <v>0</v>
      </c>
      <c r="M146" t="s">
        <v>411</v>
      </c>
    </row>
    <row r="147" spans="1:17">
      <c r="A147">
        <v>66</v>
      </c>
      <c r="B147" t="s">
        <v>637</v>
      </c>
      <c r="C147" t="s">
        <v>17</v>
      </c>
      <c r="F147" t="s">
        <v>641</v>
      </c>
      <c r="G147" t="s">
        <v>410</v>
      </c>
      <c r="H147" t="s">
        <v>384</v>
      </c>
      <c r="J147">
        <v>21</v>
      </c>
      <c r="L147">
        <v>0</v>
      </c>
      <c r="M147" t="s">
        <v>411</v>
      </c>
    </row>
    <row r="148" spans="1:17" ht="90">
      <c r="A148">
        <v>152</v>
      </c>
      <c r="B148" t="s">
        <v>240</v>
      </c>
      <c r="C148" t="s">
        <v>92</v>
      </c>
      <c r="D148" t="s">
        <v>988</v>
      </c>
      <c r="F148" s="441" t="s">
        <v>241</v>
      </c>
      <c r="G148" t="s">
        <v>242</v>
      </c>
      <c r="H148" t="s">
        <v>364</v>
      </c>
      <c r="I148" t="s">
        <v>243</v>
      </c>
      <c r="J148">
        <v>3</v>
      </c>
      <c r="K148">
        <v>9545</v>
      </c>
      <c r="L148">
        <v>28635</v>
      </c>
      <c r="M148" t="s">
        <v>6</v>
      </c>
      <c r="N148" s="440">
        <v>44200</v>
      </c>
      <c r="O148" t="s">
        <v>390</v>
      </c>
      <c r="P148" s="440">
        <v>44229</v>
      </c>
      <c r="Q148" t="s">
        <v>915</v>
      </c>
    </row>
    <row r="149" spans="1:17" ht="30">
      <c r="A149">
        <v>247</v>
      </c>
      <c r="B149" t="s">
        <v>240</v>
      </c>
      <c r="C149" t="s">
        <v>92</v>
      </c>
      <c r="D149" t="s">
        <v>988</v>
      </c>
      <c r="F149" s="441" t="s">
        <v>1213</v>
      </c>
      <c r="G149" t="s">
        <v>242</v>
      </c>
      <c r="H149" t="s">
        <v>1178</v>
      </c>
      <c r="I149" t="s">
        <v>243</v>
      </c>
      <c r="J149">
        <v>1</v>
      </c>
      <c r="K149">
        <v>9545</v>
      </c>
      <c r="L149">
        <v>9545</v>
      </c>
      <c r="M149" t="s">
        <v>6</v>
      </c>
      <c r="N149" s="440">
        <v>44305</v>
      </c>
      <c r="O149" t="s">
        <v>1116</v>
      </c>
      <c r="P149" s="440">
        <v>44314</v>
      </c>
      <c r="Q149" t="s">
        <v>915</v>
      </c>
    </row>
    <row r="150" spans="1:17">
      <c r="A150">
        <v>219</v>
      </c>
      <c r="B150" t="s">
        <v>991</v>
      </c>
      <c r="C150" t="s">
        <v>17</v>
      </c>
      <c r="F150" t="s">
        <v>992</v>
      </c>
      <c r="G150" t="s">
        <v>1000</v>
      </c>
      <c r="H150" t="s">
        <v>1176</v>
      </c>
      <c r="J150">
        <v>1</v>
      </c>
      <c r="L150">
        <v>0</v>
      </c>
    </row>
    <row r="151" spans="1:17" ht="150">
      <c r="A151">
        <v>179</v>
      </c>
      <c r="B151" t="s">
        <v>291</v>
      </c>
      <c r="C151" t="s">
        <v>85</v>
      </c>
      <c r="D151" t="s">
        <v>1031</v>
      </c>
      <c r="F151" s="441" t="s">
        <v>292</v>
      </c>
      <c r="G151" t="s">
        <v>203</v>
      </c>
      <c r="H151" t="s">
        <v>1182</v>
      </c>
      <c r="I151" t="s">
        <v>293</v>
      </c>
      <c r="J151">
        <v>3</v>
      </c>
      <c r="K151">
        <v>660</v>
      </c>
      <c r="L151">
        <v>1980</v>
      </c>
      <c r="M151" t="s">
        <v>6</v>
      </c>
      <c r="N151" s="440">
        <v>44200</v>
      </c>
      <c r="O151" t="s">
        <v>405</v>
      </c>
      <c r="P151" s="440">
        <v>44231</v>
      </c>
      <c r="Q151" t="s">
        <v>915</v>
      </c>
    </row>
    <row r="152" spans="1:17" ht="45">
      <c r="A152">
        <v>274</v>
      </c>
      <c r="B152" t="s">
        <v>291</v>
      </c>
      <c r="C152" t="s">
        <v>85</v>
      </c>
      <c r="D152" t="s">
        <v>1031</v>
      </c>
      <c r="F152" s="441" t="s">
        <v>1214</v>
      </c>
      <c r="G152" t="s">
        <v>203</v>
      </c>
      <c r="H152" t="s">
        <v>1182</v>
      </c>
      <c r="I152" t="s">
        <v>293</v>
      </c>
      <c r="J152">
        <v>1</v>
      </c>
      <c r="K152">
        <v>660</v>
      </c>
      <c r="L152">
        <v>660</v>
      </c>
      <c r="M152" t="s">
        <v>6</v>
      </c>
      <c r="N152" s="440">
        <v>44306</v>
      </c>
      <c r="O152" t="s">
        <v>1165</v>
      </c>
      <c r="P152" s="440">
        <v>44320</v>
      </c>
      <c r="Q152" t="s">
        <v>915</v>
      </c>
    </row>
    <row r="153" spans="1:17">
      <c r="A153">
        <v>120</v>
      </c>
      <c r="B153" t="s">
        <v>948</v>
      </c>
      <c r="C153" t="s">
        <v>82</v>
      </c>
      <c r="D153" t="s">
        <v>951</v>
      </c>
      <c r="F153" t="s">
        <v>936</v>
      </c>
      <c r="G153" t="s">
        <v>949</v>
      </c>
      <c r="H153" t="s">
        <v>384</v>
      </c>
      <c r="I153" t="s">
        <v>950</v>
      </c>
      <c r="J153">
        <v>100</v>
      </c>
      <c r="K153">
        <v>9.2200000000000006</v>
      </c>
      <c r="L153">
        <v>922.00000000000011</v>
      </c>
      <c r="M153" t="s">
        <v>411</v>
      </c>
    </row>
    <row r="154" spans="1:17">
      <c r="A154">
        <v>121</v>
      </c>
      <c r="B154" t="s">
        <v>948</v>
      </c>
      <c r="C154" t="s">
        <v>82</v>
      </c>
      <c r="D154" t="s">
        <v>952</v>
      </c>
      <c r="F154" t="s">
        <v>937</v>
      </c>
      <c r="G154" t="s">
        <v>949</v>
      </c>
      <c r="H154" t="s">
        <v>384</v>
      </c>
      <c r="I154" t="s">
        <v>950</v>
      </c>
      <c r="J154">
        <v>1</v>
      </c>
      <c r="K154">
        <v>38.89</v>
      </c>
      <c r="L154">
        <v>38.89</v>
      </c>
      <c r="M154" t="s">
        <v>411</v>
      </c>
    </row>
    <row r="155" spans="1:17">
      <c r="A155">
        <v>122</v>
      </c>
      <c r="B155" t="s">
        <v>948</v>
      </c>
      <c r="C155" t="s">
        <v>82</v>
      </c>
      <c r="D155" t="s">
        <v>953</v>
      </c>
      <c r="F155" t="s">
        <v>938</v>
      </c>
      <c r="G155" t="s">
        <v>949</v>
      </c>
      <c r="H155" t="s">
        <v>384</v>
      </c>
      <c r="I155" t="s">
        <v>950</v>
      </c>
      <c r="J155">
        <v>65</v>
      </c>
      <c r="K155">
        <v>26</v>
      </c>
      <c r="L155">
        <v>1690</v>
      </c>
      <c r="M155" t="s">
        <v>411</v>
      </c>
    </row>
    <row r="156" spans="1:17">
      <c r="A156">
        <v>123</v>
      </c>
      <c r="B156" t="s">
        <v>948</v>
      </c>
      <c r="C156" t="s">
        <v>82</v>
      </c>
      <c r="D156" t="s">
        <v>952</v>
      </c>
      <c r="F156" t="s">
        <v>939</v>
      </c>
      <c r="G156" t="s">
        <v>949</v>
      </c>
      <c r="H156" t="s">
        <v>384</v>
      </c>
      <c r="I156" t="s">
        <v>950</v>
      </c>
      <c r="J156">
        <v>60</v>
      </c>
      <c r="K156">
        <v>38.36</v>
      </c>
      <c r="L156">
        <v>2301.6</v>
      </c>
      <c r="M156" t="s">
        <v>411</v>
      </c>
    </row>
    <row r="157" spans="1:17" ht="90">
      <c r="A157">
        <v>124</v>
      </c>
      <c r="B157" t="s">
        <v>948</v>
      </c>
      <c r="C157" t="s">
        <v>82</v>
      </c>
      <c r="D157" t="s">
        <v>954</v>
      </c>
      <c r="F157" s="441" t="s">
        <v>940</v>
      </c>
      <c r="G157" t="s">
        <v>949</v>
      </c>
      <c r="H157" t="s">
        <v>384</v>
      </c>
      <c r="I157" t="s">
        <v>950</v>
      </c>
      <c r="J157">
        <v>4000</v>
      </c>
      <c r="K157">
        <v>0.87</v>
      </c>
      <c r="L157">
        <v>3480</v>
      </c>
      <c r="M157" t="s">
        <v>411</v>
      </c>
    </row>
    <row r="158" spans="1:17">
      <c r="A158">
        <v>125</v>
      </c>
      <c r="B158" t="s">
        <v>948</v>
      </c>
      <c r="C158" t="s">
        <v>82</v>
      </c>
      <c r="D158" t="s">
        <v>955</v>
      </c>
      <c r="F158" t="s">
        <v>941</v>
      </c>
      <c r="G158" t="s">
        <v>949</v>
      </c>
      <c r="H158" t="s">
        <v>384</v>
      </c>
      <c r="I158" t="s">
        <v>950</v>
      </c>
      <c r="J158">
        <v>13500</v>
      </c>
      <c r="K158">
        <v>0.1</v>
      </c>
      <c r="L158">
        <v>1350</v>
      </c>
      <c r="M158" t="s">
        <v>411</v>
      </c>
    </row>
    <row r="159" spans="1:17">
      <c r="A159">
        <v>126</v>
      </c>
      <c r="B159" t="s">
        <v>948</v>
      </c>
      <c r="C159" t="s">
        <v>82</v>
      </c>
      <c r="D159" t="s">
        <v>956</v>
      </c>
      <c r="F159" t="s">
        <v>942</v>
      </c>
      <c r="G159" t="s">
        <v>949</v>
      </c>
      <c r="H159" t="s">
        <v>384</v>
      </c>
      <c r="I159" t="s">
        <v>950</v>
      </c>
      <c r="J159">
        <v>35</v>
      </c>
      <c r="K159">
        <v>45</v>
      </c>
      <c r="L159">
        <v>1575</v>
      </c>
      <c r="M159" t="s">
        <v>411</v>
      </c>
    </row>
    <row r="160" spans="1:17">
      <c r="A160">
        <v>127</v>
      </c>
      <c r="B160" t="s">
        <v>948</v>
      </c>
      <c r="C160" t="s">
        <v>82</v>
      </c>
      <c r="D160" t="s">
        <v>957</v>
      </c>
      <c r="F160" t="s">
        <v>943</v>
      </c>
      <c r="G160" t="s">
        <v>949</v>
      </c>
      <c r="H160" t="s">
        <v>384</v>
      </c>
      <c r="I160" t="s">
        <v>950</v>
      </c>
      <c r="J160">
        <v>12</v>
      </c>
      <c r="K160">
        <v>15.72</v>
      </c>
      <c r="L160">
        <v>188.64000000000001</v>
      </c>
      <c r="M160" t="s">
        <v>411</v>
      </c>
    </row>
    <row r="161" spans="1:17">
      <c r="A161">
        <v>128</v>
      </c>
      <c r="B161" t="s">
        <v>948</v>
      </c>
      <c r="C161" t="s">
        <v>82</v>
      </c>
      <c r="D161" t="s">
        <v>958</v>
      </c>
      <c r="F161" t="s">
        <v>944</v>
      </c>
      <c r="G161" t="s">
        <v>949</v>
      </c>
      <c r="H161" t="s">
        <v>384</v>
      </c>
      <c r="I161" t="s">
        <v>950</v>
      </c>
      <c r="J161">
        <v>12</v>
      </c>
      <c r="K161">
        <v>15</v>
      </c>
      <c r="L161">
        <v>180</v>
      </c>
      <c r="M161" t="s">
        <v>411</v>
      </c>
    </row>
    <row r="162" spans="1:17">
      <c r="A162">
        <v>129</v>
      </c>
      <c r="B162" t="s">
        <v>948</v>
      </c>
      <c r="C162" t="s">
        <v>82</v>
      </c>
      <c r="D162" t="s">
        <v>959</v>
      </c>
      <c r="F162" t="s">
        <v>945</v>
      </c>
      <c r="G162" t="s">
        <v>949</v>
      </c>
      <c r="H162" t="s">
        <v>384</v>
      </c>
      <c r="I162" t="s">
        <v>950</v>
      </c>
      <c r="J162">
        <v>12</v>
      </c>
      <c r="K162">
        <v>26.99</v>
      </c>
      <c r="L162">
        <v>323.88</v>
      </c>
      <c r="M162" t="s">
        <v>411</v>
      </c>
    </row>
    <row r="163" spans="1:17">
      <c r="A163">
        <v>130</v>
      </c>
      <c r="B163" t="s">
        <v>948</v>
      </c>
      <c r="C163" t="s">
        <v>82</v>
      </c>
      <c r="D163" t="s">
        <v>956</v>
      </c>
      <c r="F163" t="s">
        <v>946</v>
      </c>
      <c r="G163" t="s">
        <v>949</v>
      </c>
      <c r="H163" t="s">
        <v>384</v>
      </c>
      <c r="I163" t="s">
        <v>950</v>
      </c>
      <c r="J163">
        <v>17600</v>
      </c>
      <c r="K163">
        <v>0.36</v>
      </c>
      <c r="L163">
        <v>6336</v>
      </c>
      <c r="M163" t="s">
        <v>411</v>
      </c>
    </row>
    <row r="164" spans="1:17" ht="120">
      <c r="A164">
        <v>131</v>
      </c>
      <c r="B164" t="s">
        <v>948</v>
      </c>
      <c r="C164" t="s">
        <v>82</v>
      </c>
      <c r="D164" t="s">
        <v>960</v>
      </c>
      <c r="F164" s="441" t="s">
        <v>947</v>
      </c>
      <c r="G164" t="s">
        <v>949</v>
      </c>
      <c r="H164" t="s">
        <v>384</v>
      </c>
      <c r="I164" t="s">
        <v>950</v>
      </c>
      <c r="J164">
        <v>17600</v>
      </c>
      <c r="K164">
        <v>0.72</v>
      </c>
      <c r="L164">
        <v>12672</v>
      </c>
      <c r="M164" t="s">
        <v>411</v>
      </c>
    </row>
    <row r="165" spans="1:17" ht="45">
      <c r="A165">
        <v>252</v>
      </c>
      <c r="B165" s="441" t="s">
        <v>1121</v>
      </c>
      <c r="C165" t="s">
        <v>69</v>
      </c>
      <c r="F165" t="s">
        <v>1122</v>
      </c>
      <c r="H165" t="s">
        <v>355</v>
      </c>
      <c r="J165">
        <v>2</v>
      </c>
      <c r="L165">
        <v>0</v>
      </c>
      <c r="M165" t="s">
        <v>6</v>
      </c>
    </row>
    <row r="166" spans="1:17" ht="45">
      <c r="A166">
        <v>253</v>
      </c>
      <c r="B166" s="441" t="s">
        <v>1121</v>
      </c>
      <c r="C166" t="s">
        <v>69</v>
      </c>
      <c r="F166" t="s">
        <v>1123</v>
      </c>
      <c r="H166" t="s">
        <v>355</v>
      </c>
      <c r="J166">
        <v>3</v>
      </c>
      <c r="L166">
        <v>0</v>
      </c>
      <c r="M166" t="s">
        <v>6</v>
      </c>
    </row>
    <row r="167" spans="1:17" ht="45">
      <c r="A167">
        <v>254</v>
      </c>
      <c r="B167" s="441" t="s">
        <v>1121</v>
      </c>
      <c r="C167" t="s">
        <v>69</v>
      </c>
      <c r="F167" t="s">
        <v>1124</v>
      </c>
      <c r="H167" t="s">
        <v>355</v>
      </c>
      <c r="J167">
        <v>13</v>
      </c>
      <c r="L167">
        <v>0</v>
      </c>
      <c r="M167" t="s">
        <v>6</v>
      </c>
    </row>
    <row r="168" spans="1:17" ht="45">
      <c r="A168">
        <v>255</v>
      </c>
      <c r="B168" s="441" t="s">
        <v>1121</v>
      </c>
      <c r="C168" t="s">
        <v>69</v>
      </c>
      <c r="F168" t="s">
        <v>1125</v>
      </c>
      <c r="H168" t="s">
        <v>355</v>
      </c>
      <c r="J168">
        <v>13</v>
      </c>
      <c r="L168">
        <v>0</v>
      </c>
      <c r="M168" t="s">
        <v>6</v>
      </c>
    </row>
    <row r="169" spans="1:17" ht="45">
      <c r="A169">
        <v>256</v>
      </c>
      <c r="B169" s="441" t="s">
        <v>1121</v>
      </c>
      <c r="C169" t="s">
        <v>69</v>
      </c>
      <c r="F169" t="s">
        <v>1126</v>
      </c>
      <c r="H169" t="s">
        <v>355</v>
      </c>
      <c r="J169">
        <v>1</v>
      </c>
      <c r="L169">
        <v>0</v>
      </c>
      <c r="M169" t="s">
        <v>6</v>
      </c>
    </row>
    <row r="170" spans="1:17" ht="45">
      <c r="A170">
        <v>257</v>
      </c>
      <c r="B170" s="441" t="s">
        <v>1121</v>
      </c>
      <c r="C170" t="s">
        <v>69</v>
      </c>
      <c r="F170" t="s">
        <v>1127</v>
      </c>
      <c r="H170" t="s">
        <v>355</v>
      </c>
      <c r="J170">
        <v>1</v>
      </c>
      <c r="L170">
        <v>0</v>
      </c>
      <c r="M170" t="s">
        <v>6</v>
      </c>
    </row>
    <row r="171" spans="1:17">
      <c r="A171">
        <v>218</v>
      </c>
      <c r="B171" t="s">
        <v>986</v>
      </c>
      <c r="C171" t="s">
        <v>92</v>
      </c>
      <c r="D171" t="s">
        <v>988</v>
      </c>
      <c r="F171" t="s">
        <v>989</v>
      </c>
      <c r="G171" t="s">
        <v>990</v>
      </c>
      <c r="H171" t="s">
        <v>1178</v>
      </c>
      <c r="I171" t="s">
        <v>243</v>
      </c>
      <c r="L171">
        <v>0</v>
      </c>
    </row>
    <row r="172" spans="1:17" ht="150">
      <c r="A172">
        <v>159</v>
      </c>
      <c r="B172" t="s">
        <v>249</v>
      </c>
      <c r="C172" t="s">
        <v>69</v>
      </c>
      <c r="D172" t="s">
        <v>1026</v>
      </c>
      <c r="F172" s="441" t="s">
        <v>1147</v>
      </c>
      <c r="G172" t="s">
        <v>251</v>
      </c>
      <c r="H172" t="s">
        <v>1176</v>
      </c>
      <c r="I172" t="s">
        <v>756</v>
      </c>
      <c r="J172">
        <v>2079.46</v>
      </c>
      <c r="K172">
        <v>10.29</v>
      </c>
      <c r="L172">
        <v>21397.643399999997</v>
      </c>
      <c r="M172" t="s">
        <v>6</v>
      </c>
      <c r="N172" s="440">
        <v>44200</v>
      </c>
      <c r="O172" t="s">
        <v>387</v>
      </c>
      <c r="P172" s="440">
        <v>44231</v>
      </c>
      <c r="Q172" t="s">
        <v>915</v>
      </c>
    </row>
    <row r="173" spans="1:17" ht="165">
      <c r="A173">
        <v>160</v>
      </c>
      <c r="B173" t="s">
        <v>249</v>
      </c>
      <c r="C173" t="s">
        <v>69</v>
      </c>
      <c r="D173" t="s">
        <v>1026</v>
      </c>
      <c r="F173" s="441" t="s">
        <v>1148</v>
      </c>
      <c r="G173" t="s">
        <v>251</v>
      </c>
      <c r="H173" t="s">
        <v>1176</v>
      </c>
      <c r="I173" t="s">
        <v>756</v>
      </c>
      <c r="J173">
        <v>2574</v>
      </c>
      <c r="K173">
        <v>7.9</v>
      </c>
      <c r="L173">
        <v>20334.600000000002</v>
      </c>
      <c r="M173" t="s">
        <v>6</v>
      </c>
      <c r="N173" s="440">
        <v>44200</v>
      </c>
      <c r="O173" t="s">
        <v>387</v>
      </c>
      <c r="P173" s="440">
        <v>44231</v>
      </c>
      <c r="Q173" t="s">
        <v>915</v>
      </c>
    </row>
    <row r="174" spans="1:17" ht="165">
      <c r="A174">
        <v>161</v>
      </c>
      <c r="B174" t="s">
        <v>249</v>
      </c>
      <c r="C174" t="s">
        <v>69</v>
      </c>
      <c r="D174" t="s">
        <v>1026</v>
      </c>
      <c r="F174" s="441" t="s">
        <v>253</v>
      </c>
      <c r="G174" t="s">
        <v>251</v>
      </c>
      <c r="H174" t="s">
        <v>1176</v>
      </c>
      <c r="I174" t="s">
        <v>756</v>
      </c>
      <c r="J174">
        <v>5212.8419999999996</v>
      </c>
      <c r="K174">
        <v>2.83</v>
      </c>
      <c r="L174">
        <v>14752.342859999999</v>
      </c>
      <c r="M174" t="s">
        <v>6</v>
      </c>
      <c r="N174" s="440">
        <v>44200</v>
      </c>
      <c r="O174" t="s">
        <v>387</v>
      </c>
      <c r="P174" s="440">
        <v>44231</v>
      </c>
      <c r="Q174" t="s">
        <v>915</v>
      </c>
    </row>
    <row r="175" spans="1:17" ht="180">
      <c r="A175">
        <v>162</v>
      </c>
      <c r="B175" t="s">
        <v>249</v>
      </c>
      <c r="C175" t="s">
        <v>69</v>
      </c>
      <c r="D175" t="s">
        <v>1026</v>
      </c>
      <c r="F175" s="441" t="s">
        <v>254</v>
      </c>
      <c r="G175" t="s">
        <v>251</v>
      </c>
      <c r="H175" t="s">
        <v>1176</v>
      </c>
      <c r="I175" t="s">
        <v>756</v>
      </c>
      <c r="J175">
        <v>3184.84</v>
      </c>
      <c r="K175">
        <v>5.66</v>
      </c>
      <c r="L175">
        <v>18026.1944</v>
      </c>
      <c r="M175" t="s">
        <v>6</v>
      </c>
      <c r="N175" s="440">
        <v>44200</v>
      </c>
      <c r="O175" t="s">
        <v>387</v>
      </c>
      <c r="P175" s="440">
        <v>44231</v>
      </c>
      <c r="Q175" t="s">
        <v>915</v>
      </c>
    </row>
    <row r="176" spans="1:17" ht="240">
      <c r="A176">
        <v>163</v>
      </c>
      <c r="B176" t="s">
        <v>249</v>
      </c>
      <c r="C176" t="s">
        <v>69</v>
      </c>
      <c r="D176" t="s">
        <v>1026</v>
      </c>
      <c r="F176" s="441" t="s">
        <v>255</v>
      </c>
      <c r="G176" t="s">
        <v>251</v>
      </c>
      <c r="H176" t="s">
        <v>1176</v>
      </c>
      <c r="I176" t="s">
        <v>756</v>
      </c>
      <c r="J176">
        <v>940.64</v>
      </c>
      <c r="K176">
        <v>0.11</v>
      </c>
      <c r="L176">
        <v>103.4704</v>
      </c>
      <c r="M176" t="s">
        <v>6</v>
      </c>
      <c r="N176" s="440">
        <v>44200</v>
      </c>
      <c r="O176" t="s">
        <v>387</v>
      </c>
      <c r="P176" s="440">
        <v>44231</v>
      </c>
      <c r="Q176" t="s">
        <v>915</v>
      </c>
    </row>
    <row r="177" spans="1:17" ht="409.5">
      <c r="A177">
        <v>234</v>
      </c>
      <c r="B177" t="s">
        <v>249</v>
      </c>
      <c r="C177" t="s">
        <v>69</v>
      </c>
      <c r="D177" t="s">
        <v>1026</v>
      </c>
      <c r="E177" s="441" t="s">
        <v>250</v>
      </c>
      <c r="F177" s="441" t="s">
        <v>1088</v>
      </c>
      <c r="G177" t="s">
        <v>251</v>
      </c>
      <c r="H177" t="s">
        <v>1176</v>
      </c>
      <c r="I177" t="s">
        <v>756</v>
      </c>
      <c r="J177">
        <v>622.82000000000005</v>
      </c>
      <c r="K177">
        <v>10.29</v>
      </c>
      <c r="L177">
        <v>6408.8177999999998</v>
      </c>
      <c r="M177" t="s">
        <v>6</v>
      </c>
      <c r="N177" s="440">
        <v>44295</v>
      </c>
      <c r="O177" t="s">
        <v>1092</v>
      </c>
      <c r="P177" s="440">
        <v>44309</v>
      </c>
      <c r="Q177" t="s">
        <v>1093</v>
      </c>
    </row>
    <row r="178" spans="1:17" ht="409.5">
      <c r="A178">
        <v>235</v>
      </c>
      <c r="B178" t="s">
        <v>249</v>
      </c>
      <c r="C178" t="s">
        <v>69</v>
      </c>
      <c r="D178" t="s">
        <v>1026</v>
      </c>
      <c r="E178" s="441" t="s">
        <v>252</v>
      </c>
      <c r="F178" t="s">
        <v>1150</v>
      </c>
      <c r="G178" t="s">
        <v>251</v>
      </c>
      <c r="H178" t="s">
        <v>1176</v>
      </c>
      <c r="I178" t="s">
        <v>756</v>
      </c>
      <c r="J178">
        <v>772.5</v>
      </c>
      <c r="K178">
        <v>7.9</v>
      </c>
      <c r="L178">
        <v>6102.75</v>
      </c>
      <c r="M178" t="s">
        <v>6</v>
      </c>
      <c r="N178" s="440">
        <v>44295</v>
      </c>
      <c r="O178" t="s">
        <v>1092</v>
      </c>
      <c r="P178" s="440">
        <v>44309</v>
      </c>
      <c r="Q178" t="s">
        <v>1093</v>
      </c>
    </row>
    <row r="179" spans="1:17" ht="409.5">
      <c r="A179">
        <v>236</v>
      </c>
      <c r="B179" t="s">
        <v>249</v>
      </c>
      <c r="C179" t="s">
        <v>69</v>
      </c>
      <c r="D179" t="s">
        <v>1026</v>
      </c>
      <c r="E179" s="441" t="s">
        <v>253</v>
      </c>
      <c r="F179" s="441" t="s">
        <v>1089</v>
      </c>
      <c r="G179" t="s">
        <v>251</v>
      </c>
      <c r="H179" t="s">
        <v>1176</v>
      </c>
      <c r="I179" t="s">
        <v>756</v>
      </c>
      <c r="J179">
        <v>1564.73</v>
      </c>
      <c r="K179">
        <v>2.83</v>
      </c>
      <c r="L179">
        <v>4428.1859000000004</v>
      </c>
      <c r="M179" t="s">
        <v>6</v>
      </c>
      <c r="N179" s="440">
        <v>44295</v>
      </c>
      <c r="O179" t="s">
        <v>1092</v>
      </c>
      <c r="P179" s="440">
        <v>44309</v>
      </c>
      <c r="Q179" t="s">
        <v>1093</v>
      </c>
    </row>
    <row r="180" spans="1:17" ht="409.5">
      <c r="A180">
        <v>237</v>
      </c>
      <c r="B180" t="s">
        <v>249</v>
      </c>
      <c r="C180" t="s">
        <v>69</v>
      </c>
      <c r="D180" t="s">
        <v>1026</v>
      </c>
      <c r="E180" s="441" t="s">
        <v>254</v>
      </c>
      <c r="F180" s="441" t="s">
        <v>1090</v>
      </c>
      <c r="G180" t="s">
        <v>251</v>
      </c>
      <c r="H180" t="s">
        <v>1176</v>
      </c>
      <c r="I180" t="s">
        <v>756</v>
      </c>
      <c r="J180">
        <v>956.45</v>
      </c>
      <c r="K180">
        <v>5.66</v>
      </c>
      <c r="L180">
        <v>5413.5070000000005</v>
      </c>
      <c r="M180" t="s">
        <v>6</v>
      </c>
      <c r="N180" s="440">
        <v>44295</v>
      </c>
      <c r="O180" t="s">
        <v>1092</v>
      </c>
      <c r="P180" s="440">
        <v>44309</v>
      </c>
      <c r="Q180" t="s">
        <v>1093</v>
      </c>
    </row>
    <row r="181" spans="1:17" ht="409.5">
      <c r="A181">
        <v>238</v>
      </c>
      <c r="B181" t="s">
        <v>249</v>
      </c>
      <c r="C181" t="s">
        <v>69</v>
      </c>
      <c r="D181" t="s">
        <v>1026</v>
      </c>
      <c r="E181" s="441" t="s">
        <v>255</v>
      </c>
      <c r="F181" s="441" t="s">
        <v>1091</v>
      </c>
      <c r="G181" t="s">
        <v>251</v>
      </c>
      <c r="H181" t="s">
        <v>1176</v>
      </c>
      <c r="I181" t="s">
        <v>756</v>
      </c>
      <c r="J181">
        <v>282.25</v>
      </c>
      <c r="K181">
        <v>0.11</v>
      </c>
      <c r="L181">
        <v>31.047499999999999</v>
      </c>
      <c r="M181" t="s">
        <v>6</v>
      </c>
      <c r="N181" s="440">
        <v>44295</v>
      </c>
      <c r="O181" t="s">
        <v>1092</v>
      </c>
      <c r="P181" s="440">
        <v>44309</v>
      </c>
      <c r="Q181" t="s">
        <v>1093</v>
      </c>
    </row>
    <row r="182" spans="1:17" ht="409.5">
      <c r="A182">
        <v>239</v>
      </c>
      <c r="B182" t="s">
        <v>249</v>
      </c>
      <c r="C182" t="s">
        <v>69</v>
      </c>
      <c r="D182" t="s">
        <v>1026</v>
      </c>
      <c r="E182" s="441" t="s">
        <v>250</v>
      </c>
      <c r="F182" s="441" t="s">
        <v>1215</v>
      </c>
      <c r="G182" t="s">
        <v>251</v>
      </c>
      <c r="H182" t="s">
        <v>1176</v>
      </c>
      <c r="I182" t="s">
        <v>756</v>
      </c>
      <c r="J182">
        <v>1</v>
      </c>
      <c r="K182">
        <v>14922.84</v>
      </c>
      <c r="L182">
        <v>14922.84</v>
      </c>
      <c r="M182" t="s">
        <v>6</v>
      </c>
      <c r="N182" s="440">
        <v>44298</v>
      </c>
      <c r="O182" t="s">
        <v>1094</v>
      </c>
      <c r="P182" s="440">
        <v>44309</v>
      </c>
      <c r="Q182" t="s">
        <v>915</v>
      </c>
    </row>
    <row r="183" spans="1:17" ht="30">
      <c r="A183">
        <v>280</v>
      </c>
      <c r="B183" t="s">
        <v>249</v>
      </c>
      <c r="C183" t="s">
        <v>69</v>
      </c>
      <c r="D183" t="s">
        <v>1026</v>
      </c>
      <c r="F183" s="441" t="s">
        <v>1216</v>
      </c>
      <c r="G183" t="s">
        <v>251</v>
      </c>
      <c r="H183" t="s">
        <v>1176</v>
      </c>
      <c r="I183" t="s">
        <v>756</v>
      </c>
      <c r="J183">
        <v>1</v>
      </c>
      <c r="K183">
        <v>37307.120000000003</v>
      </c>
      <c r="L183">
        <v>37307.120000000003</v>
      </c>
      <c r="M183" t="s">
        <v>6</v>
      </c>
      <c r="N183" s="440">
        <v>44298</v>
      </c>
      <c r="O183" t="s">
        <v>1184</v>
      </c>
      <c r="P183" s="440">
        <v>44321</v>
      </c>
      <c r="Q183" t="s">
        <v>1093</v>
      </c>
    </row>
    <row r="184" spans="1:17" ht="60">
      <c r="A184">
        <v>148</v>
      </c>
      <c r="B184" t="s">
        <v>231</v>
      </c>
      <c r="C184" t="s">
        <v>69</v>
      </c>
      <c r="D184" t="s">
        <v>1021</v>
      </c>
      <c r="F184" s="441" t="s">
        <v>232</v>
      </c>
      <c r="G184" t="s">
        <v>233</v>
      </c>
      <c r="H184" t="s">
        <v>1176</v>
      </c>
      <c r="I184" t="s">
        <v>234</v>
      </c>
      <c r="J184">
        <v>3</v>
      </c>
      <c r="K184">
        <v>4655</v>
      </c>
      <c r="L184">
        <v>13965</v>
      </c>
      <c r="M184" t="s">
        <v>6</v>
      </c>
      <c r="N184" s="440">
        <v>44200</v>
      </c>
      <c r="O184" t="s">
        <v>392</v>
      </c>
      <c r="P184" s="440">
        <v>44229</v>
      </c>
      <c r="Q184" t="s">
        <v>915</v>
      </c>
    </row>
    <row r="185" spans="1:17">
      <c r="A185">
        <v>214</v>
      </c>
      <c r="B185" t="s">
        <v>987</v>
      </c>
      <c r="C185" t="s">
        <v>17</v>
      </c>
      <c r="D185" t="s">
        <v>248</v>
      </c>
      <c r="F185" t="s">
        <v>211</v>
      </c>
      <c r="G185" t="s">
        <v>212</v>
      </c>
      <c r="H185" t="s">
        <v>1176</v>
      </c>
      <c r="I185" t="s">
        <v>213</v>
      </c>
      <c r="L185">
        <v>0</v>
      </c>
    </row>
    <row r="186" spans="1:17">
      <c r="A186">
        <v>215</v>
      </c>
      <c r="B186" t="s">
        <v>987</v>
      </c>
      <c r="C186" t="s">
        <v>17</v>
      </c>
      <c r="D186" t="s">
        <v>248</v>
      </c>
      <c r="F186" t="s">
        <v>214</v>
      </c>
      <c r="G186" t="s">
        <v>212</v>
      </c>
      <c r="H186" t="s">
        <v>1176</v>
      </c>
      <c r="I186" t="s">
        <v>213</v>
      </c>
      <c r="L186">
        <v>0</v>
      </c>
    </row>
    <row r="187" spans="1:17">
      <c r="A187">
        <v>216</v>
      </c>
      <c r="B187" t="s">
        <v>987</v>
      </c>
      <c r="C187" t="s">
        <v>17</v>
      </c>
      <c r="D187" t="s">
        <v>248</v>
      </c>
      <c r="F187" t="s">
        <v>215</v>
      </c>
      <c r="G187" t="s">
        <v>212</v>
      </c>
      <c r="H187" t="s">
        <v>1176</v>
      </c>
      <c r="I187" t="s">
        <v>213</v>
      </c>
      <c r="L187">
        <v>0</v>
      </c>
    </row>
    <row r="188" spans="1:17">
      <c r="A188">
        <v>217</v>
      </c>
      <c r="B188" t="s">
        <v>987</v>
      </c>
      <c r="C188" t="s">
        <v>17</v>
      </c>
      <c r="D188" t="s">
        <v>248</v>
      </c>
      <c r="F188" t="s">
        <v>216</v>
      </c>
      <c r="G188" t="s">
        <v>212</v>
      </c>
      <c r="H188" t="s">
        <v>1176</v>
      </c>
      <c r="I188" t="s">
        <v>213</v>
      </c>
      <c r="L188">
        <v>0</v>
      </c>
    </row>
    <row r="189" spans="1:17">
      <c r="A189">
        <v>220</v>
      </c>
      <c r="B189" t="s">
        <v>993</v>
      </c>
      <c r="C189" t="s">
        <v>85</v>
      </c>
      <c r="F189" t="s">
        <v>994</v>
      </c>
      <c r="G189" t="s">
        <v>999</v>
      </c>
      <c r="H189" t="s">
        <v>1182</v>
      </c>
      <c r="I189" t="s">
        <v>246</v>
      </c>
      <c r="J189">
        <v>780</v>
      </c>
      <c r="K189">
        <v>167.2</v>
      </c>
      <c r="L189">
        <v>130415.99999999999</v>
      </c>
    </row>
    <row r="190" spans="1:17">
      <c r="A190">
        <v>221</v>
      </c>
      <c r="B190" t="s">
        <v>993</v>
      </c>
      <c r="C190" t="s">
        <v>85</v>
      </c>
      <c r="F190" t="s">
        <v>995</v>
      </c>
      <c r="G190" t="s">
        <v>999</v>
      </c>
      <c r="H190" t="s">
        <v>1182</v>
      </c>
      <c r="I190" t="s">
        <v>246</v>
      </c>
      <c r="J190">
        <v>780</v>
      </c>
      <c r="K190">
        <v>17.2</v>
      </c>
      <c r="L190">
        <v>13416</v>
      </c>
    </row>
    <row r="191" spans="1:17">
      <c r="A191">
        <v>222</v>
      </c>
      <c r="B191" t="s">
        <v>993</v>
      </c>
      <c r="C191" t="s">
        <v>85</v>
      </c>
      <c r="F191" t="s">
        <v>996</v>
      </c>
      <c r="G191" t="s">
        <v>999</v>
      </c>
      <c r="H191" t="s">
        <v>1182</v>
      </c>
      <c r="I191" t="s">
        <v>246</v>
      </c>
      <c r="J191">
        <v>180</v>
      </c>
      <c r="K191">
        <v>265</v>
      </c>
      <c r="L191">
        <v>47700</v>
      </c>
    </row>
    <row r="192" spans="1:17">
      <c r="A192">
        <v>223</v>
      </c>
      <c r="B192" t="s">
        <v>993</v>
      </c>
      <c r="C192" t="s">
        <v>85</v>
      </c>
      <c r="F192" t="s">
        <v>997</v>
      </c>
      <c r="G192" t="s">
        <v>999</v>
      </c>
      <c r="H192" t="s">
        <v>1182</v>
      </c>
      <c r="I192" t="s">
        <v>246</v>
      </c>
      <c r="J192">
        <v>600</v>
      </c>
      <c r="K192">
        <v>640</v>
      </c>
      <c r="L192">
        <v>384000</v>
      </c>
    </row>
    <row r="193" spans="1:17">
      <c r="A193">
        <v>224</v>
      </c>
      <c r="B193" t="s">
        <v>1041</v>
      </c>
      <c r="C193" t="s">
        <v>17</v>
      </c>
      <c r="F193" t="s">
        <v>1042</v>
      </c>
      <c r="G193" t="s">
        <v>949</v>
      </c>
      <c r="H193" t="s">
        <v>384</v>
      </c>
      <c r="J193">
        <v>12</v>
      </c>
      <c r="L193">
        <v>0</v>
      </c>
    </row>
    <row r="194" spans="1:17">
      <c r="A194">
        <v>225</v>
      </c>
      <c r="B194" t="s">
        <v>1041</v>
      </c>
      <c r="C194" t="s">
        <v>17</v>
      </c>
      <c r="F194" t="s">
        <v>1043</v>
      </c>
      <c r="G194" t="s">
        <v>949</v>
      </c>
      <c r="H194" t="s">
        <v>384</v>
      </c>
      <c r="J194">
        <v>5000</v>
      </c>
      <c r="L194">
        <v>0</v>
      </c>
    </row>
    <row r="195" spans="1:17">
      <c r="A195">
        <v>226</v>
      </c>
      <c r="B195" t="s">
        <v>1041</v>
      </c>
      <c r="C195" t="s">
        <v>17</v>
      </c>
      <c r="F195" t="s">
        <v>1044</v>
      </c>
      <c r="G195" t="s">
        <v>949</v>
      </c>
      <c r="H195" t="s">
        <v>384</v>
      </c>
      <c r="J195">
        <v>40</v>
      </c>
      <c r="L195">
        <v>0</v>
      </c>
    </row>
    <row r="196" spans="1:17">
      <c r="A196">
        <v>227</v>
      </c>
      <c r="B196" t="s">
        <v>1041</v>
      </c>
      <c r="C196" t="s">
        <v>17</v>
      </c>
      <c r="F196" t="s">
        <v>1045</v>
      </c>
      <c r="G196" t="s">
        <v>949</v>
      </c>
      <c r="H196" t="s">
        <v>384</v>
      </c>
      <c r="J196">
        <v>4</v>
      </c>
      <c r="L196">
        <v>0</v>
      </c>
    </row>
    <row r="197" spans="1:17" ht="45">
      <c r="A197">
        <v>228</v>
      </c>
      <c r="B197" t="s">
        <v>1041</v>
      </c>
      <c r="C197" t="s">
        <v>17</v>
      </c>
      <c r="F197" t="s">
        <v>1159</v>
      </c>
      <c r="G197" t="s">
        <v>949</v>
      </c>
      <c r="H197" t="s">
        <v>384</v>
      </c>
      <c r="J197">
        <v>30</v>
      </c>
      <c r="L197">
        <v>0</v>
      </c>
      <c r="Q197" s="441" t="s">
        <v>1160</v>
      </c>
    </row>
    <row r="198" spans="1:17">
      <c r="A198">
        <v>229</v>
      </c>
      <c r="B198" t="s">
        <v>1041</v>
      </c>
      <c r="C198" t="s">
        <v>17</v>
      </c>
      <c r="F198" t="s">
        <v>1046</v>
      </c>
      <c r="G198" t="s">
        <v>949</v>
      </c>
      <c r="H198" t="s">
        <v>384</v>
      </c>
      <c r="J198">
        <v>2000</v>
      </c>
      <c r="L198">
        <v>0</v>
      </c>
    </row>
    <row r="199" spans="1:17" ht="90">
      <c r="A199">
        <v>230</v>
      </c>
      <c r="B199" t="s">
        <v>1085</v>
      </c>
      <c r="C199" t="s">
        <v>92</v>
      </c>
      <c r="D199" t="s">
        <v>1027</v>
      </c>
      <c r="F199" s="441" t="s">
        <v>236</v>
      </c>
      <c r="G199" t="s">
        <v>1098</v>
      </c>
      <c r="H199" t="s">
        <v>1176</v>
      </c>
      <c r="I199" t="s">
        <v>238</v>
      </c>
      <c r="L199">
        <v>0</v>
      </c>
    </row>
    <row r="200" spans="1:17">
      <c r="A200">
        <v>231</v>
      </c>
      <c r="B200" t="s">
        <v>1085</v>
      </c>
      <c r="C200" t="s">
        <v>92</v>
      </c>
      <c r="D200" t="s">
        <v>1027</v>
      </c>
      <c r="F200" t="s">
        <v>1140</v>
      </c>
      <c r="G200" t="s">
        <v>1098</v>
      </c>
      <c r="H200" t="s">
        <v>1176</v>
      </c>
      <c r="I200" t="s">
        <v>238</v>
      </c>
      <c r="L200">
        <v>0</v>
      </c>
    </row>
    <row r="201" spans="1:17">
      <c r="A201">
        <v>232</v>
      </c>
      <c r="B201" t="s">
        <v>1085</v>
      </c>
      <c r="C201" t="s">
        <v>92</v>
      </c>
      <c r="D201" t="s">
        <v>1027</v>
      </c>
      <c r="F201" t="s">
        <v>239</v>
      </c>
      <c r="G201" t="s">
        <v>1098</v>
      </c>
      <c r="H201" t="s">
        <v>1176</v>
      </c>
      <c r="I201" t="s">
        <v>238</v>
      </c>
      <c r="L201">
        <v>0</v>
      </c>
    </row>
    <row r="202" spans="1:17">
      <c r="A202">
        <v>233</v>
      </c>
      <c r="B202" t="s">
        <v>1085</v>
      </c>
      <c r="C202" t="s">
        <v>92</v>
      </c>
      <c r="D202" t="s">
        <v>988</v>
      </c>
      <c r="F202" t="s">
        <v>1149</v>
      </c>
      <c r="G202" t="s">
        <v>242</v>
      </c>
      <c r="H202" t="s">
        <v>1178</v>
      </c>
      <c r="I202" t="s">
        <v>243</v>
      </c>
      <c r="L202">
        <v>0</v>
      </c>
    </row>
    <row r="203" spans="1:17" ht="45">
      <c r="A203">
        <v>258</v>
      </c>
      <c r="B203" s="441" t="s">
        <v>1129</v>
      </c>
      <c r="C203" t="s">
        <v>69</v>
      </c>
      <c r="D203" t="s">
        <v>1011</v>
      </c>
      <c r="F203" t="s">
        <v>218</v>
      </c>
      <c r="H203" t="s">
        <v>1179</v>
      </c>
      <c r="J203">
        <v>10</v>
      </c>
      <c r="L203">
        <v>0</v>
      </c>
      <c r="M203" t="s">
        <v>6</v>
      </c>
    </row>
    <row r="204" spans="1:17" ht="45">
      <c r="A204">
        <v>259</v>
      </c>
      <c r="B204" s="441" t="s">
        <v>1129</v>
      </c>
      <c r="C204" t="s">
        <v>69</v>
      </c>
      <c r="D204" t="s">
        <v>1011</v>
      </c>
      <c r="F204" t="s">
        <v>221</v>
      </c>
      <c r="H204" t="s">
        <v>1179</v>
      </c>
      <c r="J204">
        <v>10</v>
      </c>
      <c r="L204">
        <v>0</v>
      </c>
      <c r="M204" t="s">
        <v>6</v>
      </c>
    </row>
    <row r="205" spans="1:17" ht="45">
      <c r="A205">
        <v>260</v>
      </c>
      <c r="B205" s="441" t="s">
        <v>1129</v>
      </c>
      <c r="C205" t="s">
        <v>69</v>
      </c>
      <c r="D205" t="s">
        <v>1011</v>
      </c>
      <c r="F205" t="s">
        <v>222</v>
      </c>
      <c r="H205" t="s">
        <v>1179</v>
      </c>
      <c r="J205">
        <v>10</v>
      </c>
      <c r="L205">
        <v>0</v>
      </c>
      <c r="M205" t="s">
        <v>6</v>
      </c>
    </row>
    <row r="206" spans="1:17" ht="45">
      <c r="A206">
        <v>261</v>
      </c>
      <c r="B206" s="441" t="s">
        <v>1129</v>
      </c>
      <c r="C206" t="s">
        <v>69</v>
      </c>
      <c r="D206" t="s">
        <v>1011</v>
      </c>
      <c r="F206" t="s">
        <v>223</v>
      </c>
      <c r="H206" t="s">
        <v>1179</v>
      </c>
      <c r="J206">
        <v>10</v>
      </c>
      <c r="L206">
        <v>0</v>
      </c>
      <c r="M206" t="s">
        <v>6</v>
      </c>
    </row>
    <row r="207" spans="1:17" ht="45">
      <c r="A207">
        <v>262</v>
      </c>
      <c r="B207" s="441" t="s">
        <v>1129</v>
      </c>
      <c r="C207" t="s">
        <v>69</v>
      </c>
      <c r="D207" t="s">
        <v>1011</v>
      </c>
      <c r="F207" t="s">
        <v>224</v>
      </c>
      <c r="H207" t="s">
        <v>1179</v>
      </c>
      <c r="J207">
        <v>10</v>
      </c>
      <c r="L207">
        <v>0</v>
      </c>
      <c r="M207" t="s">
        <v>6</v>
      </c>
    </row>
    <row r="208" spans="1:17" ht="45">
      <c r="A208">
        <v>263</v>
      </c>
      <c r="B208" s="441" t="s">
        <v>1129</v>
      </c>
      <c r="C208" t="s">
        <v>69</v>
      </c>
      <c r="D208" t="s">
        <v>1011</v>
      </c>
      <c r="F208" t="s">
        <v>225</v>
      </c>
      <c r="H208" t="s">
        <v>1179</v>
      </c>
      <c r="J208">
        <v>10</v>
      </c>
      <c r="L208">
        <v>0</v>
      </c>
      <c r="M208" t="s">
        <v>6</v>
      </c>
    </row>
    <row r="209" spans="1:17" ht="45">
      <c r="A209">
        <v>264</v>
      </c>
      <c r="B209" s="441" t="s">
        <v>1129</v>
      </c>
      <c r="C209" t="s">
        <v>69</v>
      </c>
      <c r="D209" t="s">
        <v>1011</v>
      </c>
      <c r="F209" t="s">
        <v>226</v>
      </c>
      <c r="H209" t="s">
        <v>1179</v>
      </c>
      <c r="J209">
        <v>10</v>
      </c>
      <c r="L209">
        <v>0</v>
      </c>
      <c r="M209" t="s">
        <v>6</v>
      </c>
    </row>
    <row r="210" spans="1:17" ht="45">
      <c r="A210">
        <v>265</v>
      </c>
      <c r="B210" s="441" t="s">
        <v>1129</v>
      </c>
      <c r="C210" t="s">
        <v>69</v>
      </c>
      <c r="D210" t="s">
        <v>1011</v>
      </c>
      <c r="F210" t="s">
        <v>227</v>
      </c>
      <c r="H210" t="s">
        <v>1179</v>
      </c>
      <c r="J210">
        <v>10</v>
      </c>
      <c r="L210">
        <v>0</v>
      </c>
      <c r="M210" t="s">
        <v>6</v>
      </c>
    </row>
    <row r="211" spans="1:17">
      <c r="A211">
        <v>281</v>
      </c>
      <c r="B211" t="s">
        <v>1186</v>
      </c>
      <c r="C211" t="s">
        <v>92</v>
      </c>
      <c r="D211" t="s">
        <v>1030</v>
      </c>
      <c r="F211" t="s">
        <v>1187</v>
      </c>
      <c r="G211" t="s">
        <v>219</v>
      </c>
      <c r="H211" t="s">
        <v>1179</v>
      </c>
      <c r="I211" t="s">
        <v>289</v>
      </c>
      <c r="L211">
        <v>0</v>
      </c>
    </row>
    <row r="212" spans="1:17">
      <c r="A212">
        <v>282</v>
      </c>
      <c r="B212" t="s">
        <v>1186</v>
      </c>
      <c r="C212" t="s">
        <v>92</v>
      </c>
      <c r="D212" t="s">
        <v>1030</v>
      </c>
      <c r="F212" t="s">
        <v>1188</v>
      </c>
      <c r="G212" t="s">
        <v>219</v>
      </c>
      <c r="H212" t="s">
        <v>1179</v>
      </c>
      <c r="I212" t="s">
        <v>289</v>
      </c>
      <c r="L212">
        <v>0</v>
      </c>
    </row>
    <row r="213" spans="1:17" ht="45">
      <c r="A213">
        <v>266</v>
      </c>
      <c r="B213" s="441" t="s">
        <v>1128</v>
      </c>
      <c r="C213" t="s">
        <v>69</v>
      </c>
      <c r="F213" t="s">
        <v>1130</v>
      </c>
      <c r="H213" t="s">
        <v>1176</v>
      </c>
      <c r="L213">
        <v>0</v>
      </c>
      <c r="M213" t="s">
        <v>6</v>
      </c>
    </row>
    <row r="214" spans="1:17">
      <c r="A214">
        <v>134</v>
      </c>
      <c r="B214" t="s">
        <v>205</v>
      </c>
      <c r="C214" t="s">
        <v>69</v>
      </c>
      <c r="D214" t="s">
        <v>1034</v>
      </c>
      <c r="F214" t="s">
        <v>207</v>
      </c>
      <c r="G214" t="s">
        <v>208</v>
      </c>
      <c r="H214" t="s">
        <v>1179</v>
      </c>
      <c r="I214" t="s">
        <v>209</v>
      </c>
      <c r="J214">
        <v>3</v>
      </c>
      <c r="K214">
        <v>8000</v>
      </c>
      <c r="L214">
        <v>24000</v>
      </c>
      <c r="M214" t="s">
        <v>6</v>
      </c>
      <c r="N214" s="440">
        <v>44200</v>
      </c>
      <c r="O214" t="s">
        <v>396</v>
      </c>
      <c r="P214" s="440">
        <v>44229</v>
      </c>
      <c r="Q214" t="s">
        <v>915</v>
      </c>
    </row>
    <row r="215" spans="1:17" ht="45">
      <c r="A215">
        <v>267</v>
      </c>
      <c r="B215" s="441" t="s">
        <v>1131</v>
      </c>
      <c r="C215" t="s">
        <v>69</v>
      </c>
      <c r="F215" t="s">
        <v>1132</v>
      </c>
      <c r="H215" t="s">
        <v>1176</v>
      </c>
      <c r="J215">
        <v>600</v>
      </c>
      <c r="L215">
        <v>0</v>
      </c>
      <c r="M215" t="s">
        <v>6</v>
      </c>
    </row>
    <row r="216" spans="1:17" ht="45">
      <c r="A216">
        <v>268</v>
      </c>
      <c r="B216" s="441" t="s">
        <v>1131</v>
      </c>
      <c r="C216" t="s">
        <v>69</v>
      </c>
      <c r="F216" t="s">
        <v>1133</v>
      </c>
      <c r="H216" t="s">
        <v>1176</v>
      </c>
      <c r="J216">
        <v>100</v>
      </c>
      <c r="L216">
        <v>0</v>
      </c>
      <c r="M216" t="s">
        <v>6</v>
      </c>
    </row>
    <row r="217" spans="1:17" ht="45">
      <c r="A217">
        <v>269</v>
      </c>
      <c r="B217" s="441" t="s">
        <v>1131</v>
      </c>
      <c r="C217" t="s">
        <v>69</v>
      </c>
      <c r="F217" t="s">
        <v>1134</v>
      </c>
      <c r="H217" t="s">
        <v>1176</v>
      </c>
      <c r="J217">
        <v>20</v>
      </c>
      <c r="L217">
        <v>0</v>
      </c>
      <c r="M217" t="s">
        <v>6</v>
      </c>
    </row>
    <row r="218" spans="1:17" ht="45">
      <c r="A218">
        <v>270</v>
      </c>
      <c r="B218" s="441" t="s">
        <v>1131</v>
      </c>
      <c r="C218" t="s">
        <v>69</v>
      </c>
      <c r="F218" t="s">
        <v>1135</v>
      </c>
      <c r="H218" t="s">
        <v>1176</v>
      </c>
      <c r="J218">
        <v>100</v>
      </c>
      <c r="L218">
        <v>0</v>
      </c>
      <c r="M218" t="s">
        <v>6</v>
      </c>
    </row>
    <row r="219" spans="1:17" ht="45">
      <c r="A219">
        <v>271</v>
      </c>
      <c r="B219" s="441" t="s">
        <v>1131</v>
      </c>
      <c r="C219" t="s">
        <v>69</v>
      </c>
      <c r="F219" t="s">
        <v>1136</v>
      </c>
      <c r="H219" t="s">
        <v>1176</v>
      </c>
      <c r="J219">
        <v>18</v>
      </c>
      <c r="L219">
        <v>0</v>
      </c>
      <c r="M219" t="s">
        <v>6</v>
      </c>
    </row>
    <row r="220" spans="1:17" ht="45">
      <c r="A220">
        <v>272</v>
      </c>
      <c r="B220" s="441" t="s">
        <v>1131</v>
      </c>
      <c r="C220" t="s">
        <v>69</v>
      </c>
      <c r="F220" t="s">
        <v>1137</v>
      </c>
      <c r="H220" t="s">
        <v>1176</v>
      </c>
      <c r="J220">
        <v>120</v>
      </c>
      <c r="L220">
        <v>0</v>
      </c>
      <c r="M220" t="s">
        <v>6</v>
      </c>
    </row>
    <row r="221" spans="1:17" ht="45">
      <c r="A221">
        <v>273</v>
      </c>
      <c r="B221" s="441" t="s">
        <v>1131</v>
      </c>
      <c r="C221" t="s">
        <v>69</v>
      </c>
      <c r="F221" t="s">
        <v>1138</v>
      </c>
      <c r="H221" t="s">
        <v>1176</v>
      </c>
      <c r="J221">
        <v>30</v>
      </c>
      <c r="L221">
        <v>0</v>
      </c>
      <c r="M221" t="s">
        <v>6</v>
      </c>
    </row>
    <row r="222" spans="1:17">
      <c r="A222">
        <v>283</v>
      </c>
      <c r="B222" t="s">
        <v>1190</v>
      </c>
      <c r="C222" t="s">
        <v>69</v>
      </c>
      <c r="D222" t="s">
        <v>1021</v>
      </c>
      <c r="F222" t="s">
        <v>1189</v>
      </c>
      <c r="G222" t="s">
        <v>233</v>
      </c>
      <c r="H222" t="s">
        <v>1176</v>
      </c>
      <c r="I222" t="s">
        <v>234</v>
      </c>
      <c r="L222">
        <v>0</v>
      </c>
    </row>
    <row r="223" spans="1:17">
      <c r="A223">
        <v>135</v>
      </c>
      <c r="B223" t="s">
        <v>210</v>
      </c>
      <c r="C223" t="s">
        <v>17</v>
      </c>
      <c r="D223" t="s">
        <v>248</v>
      </c>
      <c r="F223" t="s">
        <v>211</v>
      </c>
      <c r="G223" t="s">
        <v>212</v>
      </c>
      <c r="H223" t="s">
        <v>1176</v>
      </c>
      <c r="I223" t="s">
        <v>213</v>
      </c>
      <c r="J223">
        <v>6000</v>
      </c>
      <c r="K223">
        <v>0.1578</v>
      </c>
      <c r="L223">
        <v>946.8</v>
      </c>
      <c r="M223" t="s">
        <v>6</v>
      </c>
      <c r="N223" s="440">
        <v>44200</v>
      </c>
      <c r="O223" t="s">
        <v>395</v>
      </c>
      <c r="P223" s="440">
        <v>44229</v>
      </c>
      <c r="Q223" t="s">
        <v>915</v>
      </c>
    </row>
    <row r="224" spans="1:17">
      <c r="A224">
        <v>136</v>
      </c>
      <c r="B224" t="s">
        <v>210</v>
      </c>
      <c r="C224" t="s">
        <v>17</v>
      </c>
      <c r="D224" t="s">
        <v>248</v>
      </c>
      <c r="F224" t="s">
        <v>214</v>
      </c>
      <c r="G224" t="s">
        <v>212</v>
      </c>
      <c r="H224" t="s">
        <v>1176</v>
      </c>
      <c r="I224" t="s">
        <v>213</v>
      </c>
      <c r="J224">
        <v>1500</v>
      </c>
      <c r="K224">
        <v>0.98419999999999996</v>
      </c>
      <c r="L224">
        <v>1476.3</v>
      </c>
      <c r="M224" t="s">
        <v>6</v>
      </c>
      <c r="N224" s="440">
        <v>44200</v>
      </c>
      <c r="O224" t="s">
        <v>395</v>
      </c>
      <c r="P224" s="440">
        <v>44229</v>
      </c>
      <c r="Q224" t="s">
        <v>915</v>
      </c>
    </row>
    <row r="225" spans="1:17">
      <c r="A225">
        <v>137</v>
      </c>
      <c r="B225" t="s">
        <v>210</v>
      </c>
      <c r="C225" t="s">
        <v>17</v>
      </c>
      <c r="D225" t="s">
        <v>248</v>
      </c>
      <c r="F225" t="s">
        <v>215</v>
      </c>
      <c r="G225" t="s">
        <v>212</v>
      </c>
      <c r="H225" t="s">
        <v>1176</v>
      </c>
      <c r="I225" t="s">
        <v>213</v>
      </c>
      <c r="J225">
        <v>600</v>
      </c>
      <c r="K225">
        <v>0.98419999999999996</v>
      </c>
      <c r="L225">
        <v>590.52</v>
      </c>
      <c r="M225" t="s">
        <v>6</v>
      </c>
      <c r="N225" s="440">
        <v>44200</v>
      </c>
      <c r="O225" t="s">
        <v>395</v>
      </c>
      <c r="P225" s="440">
        <v>44229</v>
      </c>
      <c r="Q225" t="s">
        <v>915</v>
      </c>
    </row>
    <row r="226" spans="1:17">
      <c r="A226">
        <v>138</v>
      </c>
      <c r="B226" t="s">
        <v>210</v>
      </c>
      <c r="C226" t="s">
        <v>17</v>
      </c>
      <c r="D226" t="s">
        <v>248</v>
      </c>
      <c r="F226" t="s">
        <v>216</v>
      </c>
      <c r="G226" t="s">
        <v>212</v>
      </c>
      <c r="H226" t="s">
        <v>1176</v>
      </c>
      <c r="I226" t="s">
        <v>213</v>
      </c>
      <c r="J226">
        <v>3750.05</v>
      </c>
      <c r="K226">
        <v>0.35749999999999998</v>
      </c>
      <c r="L226">
        <v>1340.642875</v>
      </c>
      <c r="M226" t="s">
        <v>6</v>
      </c>
      <c r="N226" s="440">
        <v>44200</v>
      </c>
      <c r="O226" t="s">
        <v>395</v>
      </c>
      <c r="P226" s="440">
        <v>44229</v>
      </c>
      <c r="Q226" t="s">
        <v>915</v>
      </c>
    </row>
    <row r="227" spans="1:17">
      <c r="A227">
        <v>284</v>
      </c>
      <c r="B227" t="s">
        <v>1194</v>
      </c>
      <c r="C227" t="s">
        <v>82</v>
      </c>
      <c r="D227" t="s">
        <v>1203</v>
      </c>
      <c r="F227" t="s">
        <v>1159</v>
      </c>
      <c r="G227" t="s">
        <v>1196</v>
      </c>
      <c r="H227" t="s">
        <v>384</v>
      </c>
      <c r="I227" t="s">
        <v>1197</v>
      </c>
      <c r="J227" t="s">
        <v>1199</v>
      </c>
      <c r="K227" t="s">
        <v>1201</v>
      </c>
      <c r="L227">
        <v>510</v>
      </c>
    </row>
    <row r="228" spans="1:17" ht="45">
      <c r="A228">
        <v>285</v>
      </c>
      <c r="B228" t="s">
        <v>1194</v>
      </c>
      <c r="C228" t="s">
        <v>82</v>
      </c>
      <c r="D228" t="s">
        <v>1204</v>
      </c>
      <c r="F228" t="s">
        <v>1195</v>
      </c>
      <c r="G228" t="s">
        <v>1196</v>
      </c>
      <c r="H228" t="s">
        <v>384</v>
      </c>
      <c r="I228" s="441" t="s">
        <v>1198</v>
      </c>
      <c r="J228" t="s">
        <v>1200</v>
      </c>
      <c r="K228" t="s">
        <v>1202</v>
      </c>
      <c r="L228">
        <v>860</v>
      </c>
    </row>
    <row r="229" spans="1:17" ht="120">
      <c r="A229">
        <v>177</v>
      </c>
      <c r="B229" t="s">
        <v>287</v>
      </c>
      <c r="C229" t="s">
        <v>92</v>
      </c>
      <c r="D229" t="s">
        <v>1030</v>
      </c>
      <c r="F229" s="441" t="s">
        <v>288</v>
      </c>
      <c r="G229" t="s">
        <v>219</v>
      </c>
      <c r="H229" t="s">
        <v>1179</v>
      </c>
      <c r="I229" t="s">
        <v>289</v>
      </c>
      <c r="J229">
        <v>21</v>
      </c>
      <c r="K229">
        <v>400</v>
      </c>
      <c r="L229">
        <v>8400</v>
      </c>
      <c r="M229" t="s">
        <v>6</v>
      </c>
      <c r="N229" s="440">
        <v>44200</v>
      </c>
      <c r="O229" t="s">
        <v>404</v>
      </c>
      <c r="P229" s="440">
        <v>44231</v>
      </c>
      <c r="Q229" t="s">
        <v>564</v>
      </c>
    </row>
    <row r="230" spans="1:17" ht="135">
      <c r="A230">
        <v>178</v>
      </c>
      <c r="B230" t="s">
        <v>287</v>
      </c>
      <c r="C230" t="s">
        <v>92</v>
      </c>
      <c r="D230" t="s">
        <v>1030</v>
      </c>
      <c r="F230" s="441" t="s">
        <v>290</v>
      </c>
      <c r="G230" t="s">
        <v>219</v>
      </c>
      <c r="H230" t="s">
        <v>1179</v>
      </c>
      <c r="I230" t="s">
        <v>289</v>
      </c>
      <c r="J230">
        <v>75</v>
      </c>
      <c r="K230">
        <v>350</v>
      </c>
      <c r="L230">
        <v>26250</v>
      </c>
      <c r="M230" t="s">
        <v>6</v>
      </c>
      <c r="N230" s="440">
        <v>44200</v>
      </c>
      <c r="O230" t="s">
        <v>404</v>
      </c>
      <c r="P230" s="440">
        <v>44231</v>
      </c>
      <c r="Q230" t="s">
        <v>564</v>
      </c>
    </row>
    <row r="231" spans="1:17" ht="45">
      <c r="A231">
        <v>244</v>
      </c>
      <c r="B231" t="s">
        <v>287</v>
      </c>
      <c r="C231" t="s">
        <v>92</v>
      </c>
      <c r="D231" t="s">
        <v>1030</v>
      </c>
      <c r="F231" s="441" t="s">
        <v>1217</v>
      </c>
      <c r="G231" t="s">
        <v>219</v>
      </c>
      <c r="H231" t="s">
        <v>1179</v>
      </c>
      <c r="I231" t="s">
        <v>289</v>
      </c>
      <c r="J231">
        <v>1</v>
      </c>
      <c r="K231">
        <v>23100</v>
      </c>
      <c r="L231">
        <v>23100</v>
      </c>
      <c r="M231" t="s">
        <v>6</v>
      </c>
      <c r="N231" s="440">
        <v>44302</v>
      </c>
      <c r="O231" t="s">
        <v>1109</v>
      </c>
      <c r="P231" s="440">
        <v>44314</v>
      </c>
      <c r="Q231" t="s">
        <v>564</v>
      </c>
    </row>
    <row r="232" spans="1:17" ht="180">
      <c r="A232">
        <v>70</v>
      </c>
      <c r="B232" t="s">
        <v>235</v>
      </c>
      <c r="C232" t="s">
        <v>92</v>
      </c>
      <c r="D232" t="s">
        <v>1027</v>
      </c>
      <c r="F232" s="441" t="s">
        <v>981</v>
      </c>
      <c r="G232" t="s">
        <v>237</v>
      </c>
      <c r="H232" t="s">
        <v>1176</v>
      </c>
      <c r="I232" t="s">
        <v>238</v>
      </c>
      <c r="J232">
        <v>1</v>
      </c>
      <c r="K232">
        <v>46433.279999999999</v>
      </c>
      <c r="L232">
        <v>46433.279999999999</v>
      </c>
      <c r="M232" t="s">
        <v>6</v>
      </c>
      <c r="N232" s="440">
        <v>44291</v>
      </c>
      <c r="O232" t="s">
        <v>982</v>
      </c>
      <c r="P232" s="440">
        <v>44293</v>
      </c>
      <c r="Q232" t="s">
        <v>932</v>
      </c>
    </row>
    <row r="233" spans="1:17">
      <c r="A233">
        <v>149</v>
      </c>
      <c r="B233" t="s">
        <v>235</v>
      </c>
      <c r="C233" t="s">
        <v>92</v>
      </c>
      <c r="D233" t="s">
        <v>1027</v>
      </c>
      <c r="F233" t="s">
        <v>1139</v>
      </c>
      <c r="G233" t="s">
        <v>237</v>
      </c>
      <c r="H233" t="s">
        <v>1176</v>
      </c>
      <c r="I233" t="s">
        <v>238</v>
      </c>
      <c r="J233">
        <v>6</v>
      </c>
      <c r="K233">
        <v>9218.7900000000009</v>
      </c>
      <c r="L233">
        <v>42913467.450000003</v>
      </c>
      <c r="M233" t="s">
        <v>6</v>
      </c>
      <c r="N233" s="440">
        <v>44200</v>
      </c>
      <c r="O233" t="s">
        <v>391</v>
      </c>
      <c r="P233" s="440">
        <v>44229</v>
      </c>
      <c r="Q233" t="s">
        <v>915</v>
      </c>
    </row>
    <row r="234" spans="1:17">
      <c r="A234">
        <v>150</v>
      </c>
      <c r="B234" t="s">
        <v>235</v>
      </c>
      <c r="C234" t="s">
        <v>92</v>
      </c>
      <c r="D234" t="s">
        <v>1027</v>
      </c>
      <c r="F234" t="s">
        <v>1140</v>
      </c>
      <c r="G234" t="s">
        <v>237</v>
      </c>
      <c r="H234" t="s">
        <v>1176</v>
      </c>
      <c r="I234" t="s">
        <v>238</v>
      </c>
      <c r="J234">
        <v>3</v>
      </c>
      <c r="K234">
        <v>4861.9799999999996</v>
      </c>
      <c r="L234">
        <v>44821572.604199998</v>
      </c>
      <c r="M234" t="s">
        <v>6</v>
      </c>
      <c r="N234" s="440">
        <v>44200</v>
      </c>
      <c r="O234" t="s">
        <v>391</v>
      </c>
      <c r="P234" s="440">
        <v>44229</v>
      </c>
      <c r="Q234" t="s">
        <v>915</v>
      </c>
    </row>
    <row r="235" spans="1:17">
      <c r="A235">
        <v>151</v>
      </c>
      <c r="B235" t="s">
        <v>235</v>
      </c>
      <c r="C235" t="s">
        <v>92</v>
      </c>
      <c r="D235" t="s">
        <v>1027</v>
      </c>
      <c r="F235" t="s">
        <v>239</v>
      </c>
      <c r="G235" t="s">
        <v>237</v>
      </c>
      <c r="H235" t="s">
        <v>1176</v>
      </c>
      <c r="I235" t="s">
        <v>238</v>
      </c>
      <c r="J235">
        <v>6</v>
      </c>
      <c r="K235">
        <v>11566.86</v>
      </c>
      <c r="L235">
        <v>56237841.982799999</v>
      </c>
      <c r="M235" t="s">
        <v>6</v>
      </c>
      <c r="N235" s="440">
        <v>44200</v>
      </c>
      <c r="O235" t="s">
        <v>391</v>
      </c>
      <c r="P235" s="440">
        <v>44229</v>
      </c>
      <c r="Q235" t="s">
        <v>915</v>
      </c>
    </row>
    <row r="236" spans="1:17" ht="30">
      <c r="A236">
        <v>73</v>
      </c>
      <c r="B236" t="s">
        <v>256</v>
      </c>
      <c r="C236" t="s">
        <v>69</v>
      </c>
      <c r="D236" t="s">
        <v>1005</v>
      </c>
      <c r="F236" t="s">
        <v>1006</v>
      </c>
      <c r="G236" s="441" t="s">
        <v>257</v>
      </c>
      <c r="H236" t="s">
        <v>1178</v>
      </c>
      <c r="I236" t="s">
        <v>258</v>
      </c>
      <c r="J236">
        <v>1</v>
      </c>
      <c r="K236">
        <v>13700</v>
      </c>
      <c r="L236">
        <v>13700</v>
      </c>
      <c r="M236" t="s">
        <v>6</v>
      </c>
      <c r="N236" s="440">
        <v>44291</v>
      </c>
      <c r="O236" t="s">
        <v>1008</v>
      </c>
      <c r="P236" s="440">
        <v>44298</v>
      </c>
      <c r="Q236" t="s">
        <v>915</v>
      </c>
    </row>
    <row r="237" spans="1:17">
      <c r="A237">
        <v>74</v>
      </c>
      <c r="B237" t="s">
        <v>256</v>
      </c>
      <c r="C237" t="s">
        <v>69</v>
      </c>
      <c r="D237" t="s">
        <v>1005</v>
      </c>
      <c r="F237" t="s">
        <v>1009</v>
      </c>
      <c r="G237" t="s">
        <v>261</v>
      </c>
      <c r="H237" t="s">
        <v>1178</v>
      </c>
      <c r="I237" t="s">
        <v>258</v>
      </c>
      <c r="J237">
        <v>1</v>
      </c>
      <c r="K237">
        <v>5600</v>
      </c>
      <c r="L237">
        <v>5600</v>
      </c>
      <c r="M237" t="s">
        <v>6</v>
      </c>
      <c r="N237" s="440">
        <v>44291</v>
      </c>
      <c r="O237" t="s">
        <v>1010</v>
      </c>
      <c r="P237" s="440">
        <v>44298</v>
      </c>
      <c r="Q237" t="s">
        <v>915</v>
      </c>
    </row>
    <row r="238" spans="1:17" ht="30">
      <c r="A238">
        <v>164</v>
      </c>
      <c r="B238" t="s">
        <v>256</v>
      </c>
      <c r="C238" t="s">
        <v>69</v>
      </c>
      <c r="D238" t="s">
        <v>1005</v>
      </c>
      <c r="F238" t="s">
        <v>1006</v>
      </c>
      <c r="G238" s="441" t="s">
        <v>257</v>
      </c>
      <c r="H238" t="s">
        <v>1178</v>
      </c>
      <c r="I238" t="s">
        <v>258</v>
      </c>
      <c r="J238">
        <v>1</v>
      </c>
      <c r="K238">
        <v>20550</v>
      </c>
      <c r="L238">
        <v>20550</v>
      </c>
      <c r="M238" t="s">
        <v>6</v>
      </c>
      <c r="N238" s="440">
        <v>44200</v>
      </c>
      <c r="O238" t="s">
        <v>259</v>
      </c>
      <c r="P238" s="440">
        <v>44231</v>
      </c>
      <c r="Q238" t="s">
        <v>915</v>
      </c>
    </row>
    <row r="239" spans="1:17">
      <c r="A239">
        <v>165</v>
      </c>
      <c r="B239" t="s">
        <v>256</v>
      </c>
      <c r="C239" t="s">
        <v>69</v>
      </c>
      <c r="D239" t="s">
        <v>1005</v>
      </c>
      <c r="F239" t="s">
        <v>1007</v>
      </c>
      <c r="G239" t="s">
        <v>260</v>
      </c>
      <c r="H239" t="s">
        <v>1178</v>
      </c>
      <c r="I239" t="s">
        <v>258</v>
      </c>
      <c r="J239">
        <v>1</v>
      </c>
      <c r="K239">
        <v>20550</v>
      </c>
      <c r="L239">
        <v>20550</v>
      </c>
      <c r="M239" t="s">
        <v>6</v>
      </c>
      <c r="N239" s="440">
        <v>44200</v>
      </c>
      <c r="O239" t="s">
        <v>259</v>
      </c>
      <c r="P239" s="440">
        <v>44231</v>
      </c>
      <c r="Q239" t="s">
        <v>915</v>
      </c>
    </row>
    <row r="240" spans="1:17">
      <c r="A240">
        <v>166</v>
      </c>
      <c r="B240" t="s">
        <v>256</v>
      </c>
      <c r="C240" t="s">
        <v>69</v>
      </c>
      <c r="D240" t="s">
        <v>1005</v>
      </c>
      <c r="F240" t="s">
        <v>1009</v>
      </c>
      <c r="G240" t="s">
        <v>261</v>
      </c>
      <c r="H240" t="s">
        <v>1178</v>
      </c>
      <c r="I240" t="s">
        <v>258</v>
      </c>
      <c r="J240">
        <v>1</v>
      </c>
      <c r="K240">
        <v>16800</v>
      </c>
      <c r="L240">
        <v>16800</v>
      </c>
      <c r="M240" t="s">
        <v>6</v>
      </c>
      <c r="N240" s="440">
        <v>44200</v>
      </c>
      <c r="O240" t="s">
        <v>262</v>
      </c>
      <c r="P240" s="440">
        <v>44231</v>
      </c>
      <c r="Q240" t="s">
        <v>915</v>
      </c>
    </row>
    <row r="241" spans="1:17">
      <c r="A241">
        <v>67</v>
      </c>
      <c r="B241" t="s">
        <v>644</v>
      </c>
      <c r="C241" t="s">
        <v>82</v>
      </c>
      <c r="D241" t="s">
        <v>966</v>
      </c>
      <c r="F241" t="s">
        <v>1071</v>
      </c>
      <c r="G241" t="s">
        <v>967</v>
      </c>
      <c r="H241" t="s">
        <v>1178</v>
      </c>
      <c r="I241" t="s">
        <v>968</v>
      </c>
      <c r="J241">
        <v>320</v>
      </c>
      <c r="K241">
        <v>484.5</v>
      </c>
      <c r="L241">
        <v>155040</v>
      </c>
      <c r="M241" t="s">
        <v>6</v>
      </c>
      <c r="N241" s="440">
        <v>44279</v>
      </c>
      <c r="O241" t="s">
        <v>969</v>
      </c>
      <c r="P241" s="440">
        <v>44293</v>
      </c>
      <c r="Q241" t="s">
        <v>932</v>
      </c>
    </row>
    <row r="242" spans="1:17">
      <c r="A242">
        <v>245</v>
      </c>
      <c r="B242" t="s">
        <v>102</v>
      </c>
      <c r="C242" t="s">
        <v>69</v>
      </c>
      <c r="D242" t="s">
        <v>1110</v>
      </c>
      <c r="F242" t="s">
        <v>1218</v>
      </c>
      <c r="G242" t="s">
        <v>1111</v>
      </c>
      <c r="H242" t="s">
        <v>339</v>
      </c>
      <c r="I242" t="s">
        <v>1112</v>
      </c>
      <c r="J242">
        <v>332</v>
      </c>
      <c r="K242">
        <v>315.89999999999998</v>
      </c>
      <c r="L242">
        <v>104878.79999999999</v>
      </c>
      <c r="M242" t="s">
        <v>1113</v>
      </c>
      <c r="N242" s="440">
        <v>44305</v>
      </c>
      <c r="O242" t="s">
        <v>1114</v>
      </c>
      <c r="P242" s="440">
        <v>44314</v>
      </c>
      <c r="Q242" t="s">
        <v>1052</v>
      </c>
    </row>
    <row r="243" spans="1:17">
      <c r="A243">
        <v>72</v>
      </c>
      <c r="B243" t="s">
        <v>277</v>
      </c>
      <c r="C243" t="s">
        <v>17</v>
      </c>
      <c r="D243" t="s">
        <v>1003</v>
      </c>
      <c r="F243" t="s">
        <v>1002</v>
      </c>
      <c r="G243" t="s">
        <v>1001</v>
      </c>
      <c r="H243" t="s">
        <v>1176</v>
      </c>
      <c r="I243" t="s">
        <v>279</v>
      </c>
      <c r="J243">
        <v>2</v>
      </c>
      <c r="K243">
        <v>314.66000000000003</v>
      </c>
      <c r="L243">
        <v>629.32000000000005</v>
      </c>
      <c r="M243" t="s">
        <v>411</v>
      </c>
      <c r="N243" s="440">
        <v>44291</v>
      </c>
      <c r="O243" t="s">
        <v>1004</v>
      </c>
      <c r="P243" s="440">
        <v>44298</v>
      </c>
      <c r="Q243" t="s">
        <v>915</v>
      </c>
    </row>
    <row r="244" spans="1:17">
      <c r="A244">
        <v>172</v>
      </c>
      <c r="B244" t="s">
        <v>277</v>
      </c>
      <c r="C244" t="s">
        <v>17</v>
      </c>
      <c r="D244" t="s">
        <v>1003</v>
      </c>
      <c r="F244" t="s">
        <v>278</v>
      </c>
      <c r="G244" t="s">
        <v>1001</v>
      </c>
      <c r="H244" t="s">
        <v>1176</v>
      </c>
      <c r="I244" t="s">
        <v>279</v>
      </c>
      <c r="J244">
        <v>2</v>
      </c>
      <c r="K244">
        <v>314.66000000000003</v>
      </c>
      <c r="L244">
        <v>629.32000000000005</v>
      </c>
      <c r="M244" t="s">
        <v>6</v>
      </c>
      <c r="N244" s="440">
        <v>44200</v>
      </c>
      <c r="O244" t="s">
        <v>402</v>
      </c>
      <c r="P244" s="440">
        <v>44231</v>
      </c>
      <c r="Q244" t="s">
        <v>915</v>
      </c>
    </row>
    <row r="245" spans="1:17" ht="45">
      <c r="A245">
        <v>185</v>
      </c>
      <c r="B245" t="s">
        <v>305</v>
      </c>
      <c r="C245" t="s">
        <v>85</v>
      </c>
      <c r="D245" t="s">
        <v>1028</v>
      </c>
      <c r="F245" t="s">
        <v>306</v>
      </c>
      <c r="G245" s="441" t="s">
        <v>307</v>
      </c>
      <c r="H245" t="s">
        <v>1176</v>
      </c>
      <c r="I245" t="s">
        <v>308</v>
      </c>
      <c r="J245">
        <v>12.0001</v>
      </c>
      <c r="K245">
        <v>333.33300000000003</v>
      </c>
      <c r="L245">
        <v>4000.0293333000004</v>
      </c>
      <c r="M245" t="s">
        <v>6</v>
      </c>
      <c r="N245" s="440">
        <v>44200</v>
      </c>
      <c r="O245" t="s">
        <v>407</v>
      </c>
      <c r="P245" s="440">
        <v>44231</v>
      </c>
      <c r="Q245" t="s">
        <v>915</v>
      </c>
    </row>
    <row r="246" spans="1:17" ht="45">
      <c r="A246">
        <v>246</v>
      </c>
      <c r="B246" t="s">
        <v>305</v>
      </c>
      <c r="C246" t="s">
        <v>85</v>
      </c>
      <c r="D246" t="s">
        <v>1028</v>
      </c>
      <c r="F246" s="441" t="s">
        <v>1219</v>
      </c>
      <c r="G246" s="441" t="s">
        <v>307</v>
      </c>
      <c r="H246" t="s">
        <v>1176</v>
      </c>
      <c r="I246" t="s">
        <v>308</v>
      </c>
      <c r="J246">
        <v>1</v>
      </c>
      <c r="K246">
        <v>800</v>
      </c>
      <c r="L246">
        <v>800</v>
      </c>
      <c r="M246" t="s">
        <v>6</v>
      </c>
      <c r="N246" s="440">
        <v>44305</v>
      </c>
      <c r="O246" t="s">
        <v>1115</v>
      </c>
      <c r="P246" s="440">
        <v>44314</v>
      </c>
      <c r="Q246" t="s">
        <v>915</v>
      </c>
    </row>
    <row r="247" spans="1:17" ht="45">
      <c r="A247">
        <v>278</v>
      </c>
      <c r="B247" t="s">
        <v>305</v>
      </c>
      <c r="C247" t="s">
        <v>85</v>
      </c>
      <c r="D247" t="s">
        <v>1028</v>
      </c>
      <c r="F247" s="441" t="s">
        <v>1219</v>
      </c>
      <c r="G247" s="441" t="s">
        <v>307</v>
      </c>
      <c r="H247" t="s">
        <v>1176</v>
      </c>
      <c r="I247" t="s">
        <v>308</v>
      </c>
      <c r="J247">
        <v>1</v>
      </c>
      <c r="K247">
        <v>400</v>
      </c>
      <c r="L247">
        <v>400</v>
      </c>
      <c r="M247" t="s">
        <v>6</v>
      </c>
      <c r="N247" s="440">
        <v>44315</v>
      </c>
      <c r="O247" t="s">
        <v>1170</v>
      </c>
      <c r="P247" s="440">
        <v>44320</v>
      </c>
      <c r="Q247" t="s">
        <v>915</v>
      </c>
    </row>
    <row r="248" spans="1:17" ht="150">
      <c r="A248">
        <v>197</v>
      </c>
      <c r="B248" t="s">
        <v>96</v>
      </c>
      <c r="C248" t="s">
        <v>69</v>
      </c>
      <c r="D248" t="s">
        <v>553</v>
      </c>
      <c r="F248" t="s">
        <v>554</v>
      </c>
      <c r="G248" t="s">
        <v>555</v>
      </c>
      <c r="H248" t="s">
        <v>384</v>
      </c>
      <c r="I248" t="s">
        <v>556</v>
      </c>
      <c r="J248">
        <v>240</v>
      </c>
      <c r="K248">
        <v>6.89</v>
      </c>
      <c r="L248">
        <v>1653.6</v>
      </c>
      <c r="M248" t="s">
        <v>411</v>
      </c>
      <c r="N248" s="440">
        <v>44263</v>
      </c>
      <c r="O248" t="s">
        <v>557</v>
      </c>
      <c r="P248" s="440">
        <v>44270</v>
      </c>
      <c r="Q248" s="441" t="s">
        <v>565</v>
      </c>
    </row>
    <row r="249" spans="1:17" ht="150">
      <c r="A249">
        <v>198</v>
      </c>
      <c r="B249" t="s">
        <v>96</v>
      </c>
      <c r="C249" t="s">
        <v>69</v>
      </c>
      <c r="D249" t="s">
        <v>553</v>
      </c>
      <c r="F249" t="s">
        <v>566</v>
      </c>
      <c r="G249" t="s">
        <v>555</v>
      </c>
      <c r="H249" t="s">
        <v>384</v>
      </c>
      <c r="I249" t="s">
        <v>449</v>
      </c>
      <c r="J249" t="s">
        <v>558</v>
      </c>
      <c r="K249" t="s">
        <v>559</v>
      </c>
      <c r="L249">
        <v>478.8</v>
      </c>
      <c r="M249" t="s">
        <v>411</v>
      </c>
      <c r="N249" s="440">
        <v>44263</v>
      </c>
      <c r="O249" t="s">
        <v>560</v>
      </c>
      <c r="P249" s="440">
        <v>44270</v>
      </c>
      <c r="Q249" s="441" t="s">
        <v>565</v>
      </c>
    </row>
    <row r="250" spans="1:17" ht="150">
      <c r="A250">
        <v>199</v>
      </c>
      <c r="B250" t="s">
        <v>96</v>
      </c>
      <c r="C250" t="s">
        <v>69</v>
      </c>
      <c r="D250" t="s">
        <v>553</v>
      </c>
      <c r="F250" t="s">
        <v>567</v>
      </c>
      <c r="G250" t="s">
        <v>555</v>
      </c>
      <c r="H250" t="s">
        <v>384</v>
      </c>
      <c r="I250" t="s">
        <v>562</v>
      </c>
      <c r="J250">
        <v>20000</v>
      </c>
      <c r="K250">
        <v>0.1</v>
      </c>
      <c r="L250">
        <v>2000</v>
      </c>
      <c r="M250" t="s">
        <v>411</v>
      </c>
      <c r="N250" s="440">
        <v>44265</v>
      </c>
      <c r="O250" t="s">
        <v>561</v>
      </c>
      <c r="P250" s="440">
        <v>44270</v>
      </c>
      <c r="Q250" s="441" t="s">
        <v>565</v>
      </c>
    </row>
    <row r="251" spans="1:17">
      <c r="A251">
        <v>187</v>
      </c>
      <c r="B251" t="s">
        <v>56</v>
      </c>
      <c r="C251" t="s">
        <v>1037</v>
      </c>
      <c r="D251" t="s">
        <v>1038</v>
      </c>
      <c r="F251" t="s">
        <v>313</v>
      </c>
      <c r="G251" t="s">
        <v>314</v>
      </c>
      <c r="H251" t="s">
        <v>1178</v>
      </c>
      <c r="I251" t="s">
        <v>315</v>
      </c>
      <c r="J251">
        <v>1260</v>
      </c>
      <c r="K251">
        <v>4.7</v>
      </c>
      <c r="L251">
        <v>5922</v>
      </c>
      <c r="M251" t="s">
        <v>6</v>
      </c>
      <c r="N251" s="440">
        <v>44200</v>
      </c>
      <c r="O251" t="s">
        <v>409</v>
      </c>
      <c r="P251" s="440">
        <v>44231</v>
      </c>
      <c r="Q251" t="s">
        <v>915</v>
      </c>
    </row>
    <row r="252" spans="1:17" ht="30">
      <c r="A252">
        <v>275</v>
      </c>
      <c r="B252" t="s">
        <v>56</v>
      </c>
      <c r="C252" t="s">
        <v>1037</v>
      </c>
      <c r="D252" t="s">
        <v>1038</v>
      </c>
      <c r="F252" s="441" t="s">
        <v>1220</v>
      </c>
      <c r="G252" t="s">
        <v>314</v>
      </c>
      <c r="H252" t="s">
        <v>1178</v>
      </c>
      <c r="I252" t="s">
        <v>315</v>
      </c>
      <c r="J252">
        <v>1</v>
      </c>
      <c r="K252">
        <v>5922</v>
      </c>
      <c r="L252">
        <v>5922</v>
      </c>
      <c r="M252" t="s">
        <v>6</v>
      </c>
      <c r="N252" s="440">
        <v>44309</v>
      </c>
      <c r="O252" t="s">
        <v>1167</v>
      </c>
      <c r="P252" s="440">
        <v>44320</v>
      </c>
      <c r="Q252" t="s">
        <v>915</v>
      </c>
    </row>
    <row r="253" spans="1:17">
      <c r="A253">
        <v>71</v>
      </c>
      <c r="B253" t="s">
        <v>280</v>
      </c>
      <c r="C253" t="s">
        <v>17</v>
      </c>
      <c r="D253" t="s">
        <v>1036</v>
      </c>
      <c r="F253" t="s">
        <v>983</v>
      </c>
      <c r="G253" t="s">
        <v>282</v>
      </c>
      <c r="H253" t="s">
        <v>1176</v>
      </c>
      <c r="I253" t="s">
        <v>283</v>
      </c>
      <c r="J253">
        <v>1</v>
      </c>
      <c r="K253">
        <v>1014.26</v>
      </c>
      <c r="L253">
        <v>1014.26</v>
      </c>
      <c r="M253" t="s">
        <v>6</v>
      </c>
      <c r="N253" s="440">
        <v>44291</v>
      </c>
      <c r="O253" t="s">
        <v>984</v>
      </c>
      <c r="P253" s="440">
        <v>44293</v>
      </c>
      <c r="Q253" t="s">
        <v>915</v>
      </c>
    </row>
    <row r="254" spans="1:17" ht="150">
      <c r="A254">
        <v>173</v>
      </c>
      <c r="B254" t="s">
        <v>280</v>
      </c>
      <c r="C254" t="s">
        <v>17</v>
      </c>
      <c r="D254" t="s">
        <v>1036</v>
      </c>
      <c r="F254" s="441" t="s">
        <v>281</v>
      </c>
      <c r="G254" t="s">
        <v>282</v>
      </c>
      <c r="H254" t="s">
        <v>1176</v>
      </c>
      <c r="I254" t="s">
        <v>283</v>
      </c>
      <c r="J254">
        <v>1241.97</v>
      </c>
      <c r="K254">
        <v>0.6</v>
      </c>
      <c r="L254">
        <v>745.18200000000002</v>
      </c>
      <c r="M254" t="s">
        <v>6</v>
      </c>
      <c r="N254" s="440">
        <v>44200</v>
      </c>
      <c r="O254" t="s">
        <v>403</v>
      </c>
      <c r="P254" s="440">
        <v>44231</v>
      </c>
      <c r="Q254" t="s">
        <v>915</v>
      </c>
    </row>
    <row r="255" spans="1:17">
      <c r="A255">
        <v>174</v>
      </c>
      <c r="B255" t="s">
        <v>280</v>
      </c>
      <c r="C255" t="s">
        <v>17</v>
      </c>
      <c r="D255" t="s">
        <v>1036</v>
      </c>
      <c r="F255" t="s">
        <v>284</v>
      </c>
      <c r="G255" t="s">
        <v>282</v>
      </c>
      <c r="H255" t="s">
        <v>1176</v>
      </c>
      <c r="I255" t="s">
        <v>283</v>
      </c>
      <c r="J255">
        <v>1241.94</v>
      </c>
      <c r="K255">
        <v>0.5</v>
      </c>
      <c r="L255">
        <v>620.97</v>
      </c>
      <c r="M255" t="s">
        <v>6</v>
      </c>
      <c r="N255" s="440">
        <v>44200</v>
      </c>
      <c r="O255" t="s">
        <v>403</v>
      </c>
      <c r="P255" s="440">
        <v>44231</v>
      </c>
      <c r="Q255" t="s">
        <v>915</v>
      </c>
    </row>
    <row r="256" spans="1:17" ht="150">
      <c r="A256">
        <v>175</v>
      </c>
      <c r="B256" t="s">
        <v>280</v>
      </c>
      <c r="C256" t="s">
        <v>17</v>
      </c>
      <c r="D256" t="s">
        <v>1036</v>
      </c>
      <c r="F256" s="441" t="s">
        <v>285</v>
      </c>
      <c r="G256" t="s">
        <v>282</v>
      </c>
      <c r="H256" t="s">
        <v>1176</v>
      </c>
      <c r="I256" t="s">
        <v>283</v>
      </c>
      <c r="J256">
        <v>1241.94</v>
      </c>
      <c r="K256">
        <v>0.5</v>
      </c>
      <c r="L256">
        <v>620.97</v>
      </c>
      <c r="M256" t="s">
        <v>6</v>
      </c>
      <c r="N256" s="440">
        <v>44200</v>
      </c>
      <c r="O256" t="s">
        <v>403</v>
      </c>
      <c r="P256" s="440">
        <v>44231</v>
      </c>
      <c r="Q256" t="s">
        <v>915</v>
      </c>
    </row>
    <row r="257" spans="1:17" ht="150">
      <c r="A257">
        <v>176</v>
      </c>
      <c r="B257" t="s">
        <v>280</v>
      </c>
      <c r="C257" t="s">
        <v>17</v>
      </c>
      <c r="D257" t="s">
        <v>1036</v>
      </c>
      <c r="F257" s="441" t="s">
        <v>286</v>
      </c>
      <c r="G257" t="s">
        <v>282</v>
      </c>
      <c r="H257" t="s">
        <v>1176</v>
      </c>
      <c r="I257" t="s">
        <v>283</v>
      </c>
      <c r="J257">
        <v>1241.953</v>
      </c>
      <c r="K257">
        <v>0.85</v>
      </c>
      <c r="L257">
        <v>1055.66005</v>
      </c>
      <c r="M257" t="s">
        <v>6</v>
      </c>
      <c r="N257" s="440">
        <v>44200</v>
      </c>
      <c r="O257" t="s">
        <v>403</v>
      </c>
      <c r="P257" s="440">
        <v>44231</v>
      </c>
      <c r="Q257" t="s">
        <v>915</v>
      </c>
    </row>
    <row r="258" spans="1:17">
      <c r="A258">
        <v>189</v>
      </c>
      <c r="B258" t="s">
        <v>577</v>
      </c>
      <c r="C258" t="s">
        <v>69</v>
      </c>
      <c r="D258" t="s">
        <v>444</v>
      </c>
      <c r="F258" t="s">
        <v>445</v>
      </c>
      <c r="G258" t="s">
        <v>410</v>
      </c>
      <c r="H258" t="s">
        <v>384</v>
      </c>
      <c r="I258" t="s">
        <v>446</v>
      </c>
      <c r="J258">
        <v>3600</v>
      </c>
      <c r="K258">
        <v>0.9</v>
      </c>
      <c r="L258">
        <v>3240</v>
      </c>
      <c r="M258" t="s">
        <v>411</v>
      </c>
      <c r="N258" s="440">
        <v>44245</v>
      </c>
      <c r="O258" t="s">
        <v>447</v>
      </c>
      <c r="P258" s="440">
        <v>44271</v>
      </c>
      <c r="Q258" t="s">
        <v>915</v>
      </c>
    </row>
    <row r="259" spans="1:17">
      <c r="A259">
        <v>190</v>
      </c>
      <c r="B259" t="s">
        <v>577</v>
      </c>
      <c r="C259" t="s">
        <v>69</v>
      </c>
      <c r="D259" t="s">
        <v>444</v>
      </c>
      <c r="F259" t="s">
        <v>448</v>
      </c>
      <c r="G259" t="s">
        <v>410</v>
      </c>
      <c r="H259" t="s">
        <v>384</v>
      </c>
      <c r="I259" t="s">
        <v>449</v>
      </c>
      <c r="J259">
        <v>360</v>
      </c>
      <c r="K259">
        <v>9.5</v>
      </c>
      <c r="L259">
        <v>3420</v>
      </c>
      <c r="M259" t="s">
        <v>411</v>
      </c>
      <c r="N259" s="440">
        <v>44245</v>
      </c>
      <c r="O259" t="s">
        <v>450</v>
      </c>
      <c r="P259" s="440">
        <v>44271</v>
      </c>
      <c r="Q259" t="s">
        <v>915</v>
      </c>
    </row>
    <row r="260" spans="1:17">
      <c r="A260">
        <v>191</v>
      </c>
      <c r="B260" t="s">
        <v>577</v>
      </c>
      <c r="C260" t="s">
        <v>69</v>
      </c>
      <c r="D260" t="s">
        <v>444</v>
      </c>
      <c r="F260" t="s">
        <v>452</v>
      </c>
      <c r="G260" t="s">
        <v>451</v>
      </c>
      <c r="H260" t="s">
        <v>384</v>
      </c>
      <c r="I260" t="s">
        <v>449</v>
      </c>
      <c r="J260">
        <v>48</v>
      </c>
      <c r="K260">
        <v>297.5</v>
      </c>
      <c r="L260">
        <v>14280</v>
      </c>
      <c r="M260" t="s">
        <v>411</v>
      </c>
      <c r="N260" s="440">
        <v>44245</v>
      </c>
      <c r="O260" t="s">
        <v>453</v>
      </c>
      <c r="P260" s="440">
        <v>44271</v>
      </c>
      <c r="Q260" t="s">
        <v>915</v>
      </c>
    </row>
    <row r="261" spans="1:17" ht="135">
      <c r="A261">
        <v>75</v>
      </c>
      <c r="B261" t="s">
        <v>217</v>
      </c>
      <c r="C261" t="s">
        <v>69</v>
      </c>
      <c r="D261" t="s">
        <v>1012</v>
      </c>
      <c r="F261" s="441" t="s">
        <v>1014</v>
      </c>
      <c r="G261" t="s">
        <v>1015</v>
      </c>
      <c r="H261" t="s">
        <v>1179</v>
      </c>
      <c r="I261" t="s">
        <v>1013</v>
      </c>
      <c r="J261">
        <v>1</v>
      </c>
      <c r="K261">
        <v>2355</v>
      </c>
      <c r="L261">
        <v>2355</v>
      </c>
      <c r="M261" t="s">
        <v>6</v>
      </c>
      <c r="N261" s="440">
        <v>44291</v>
      </c>
      <c r="O261" t="s">
        <v>1016</v>
      </c>
      <c r="P261" s="440">
        <v>44298</v>
      </c>
      <c r="Q261" t="s">
        <v>915</v>
      </c>
    </row>
    <row r="262" spans="1:17">
      <c r="A262">
        <v>139</v>
      </c>
      <c r="B262" t="s">
        <v>217</v>
      </c>
      <c r="C262" t="s">
        <v>69</v>
      </c>
      <c r="D262" t="s">
        <v>1011</v>
      </c>
      <c r="F262" t="s">
        <v>218</v>
      </c>
      <c r="G262" t="s">
        <v>219</v>
      </c>
      <c r="H262" t="s">
        <v>1179</v>
      </c>
      <c r="I262" t="s">
        <v>220</v>
      </c>
      <c r="J262">
        <v>30</v>
      </c>
      <c r="K262">
        <v>28</v>
      </c>
      <c r="L262">
        <v>840</v>
      </c>
      <c r="M262" t="s">
        <v>6</v>
      </c>
      <c r="N262" s="440">
        <v>44200</v>
      </c>
      <c r="O262" t="s">
        <v>394</v>
      </c>
      <c r="P262" s="440">
        <v>44229</v>
      </c>
      <c r="Q262" t="s">
        <v>915</v>
      </c>
    </row>
    <row r="263" spans="1:17">
      <c r="A263">
        <v>140</v>
      </c>
      <c r="B263" t="s">
        <v>217</v>
      </c>
      <c r="C263" t="s">
        <v>69</v>
      </c>
      <c r="D263" t="s">
        <v>1011</v>
      </c>
      <c r="F263" t="s">
        <v>221</v>
      </c>
      <c r="G263" t="s">
        <v>219</v>
      </c>
      <c r="H263" t="s">
        <v>1179</v>
      </c>
      <c r="I263" t="s">
        <v>220</v>
      </c>
      <c r="J263">
        <v>30</v>
      </c>
      <c r="K263">
        <v>32</v>
      </c>
      <c r="L263">
        <v>960</v>
      </c>
      <c r="M263" t="s">
        <v>6</v>
      </c>
      <c r="N263" s="440">
        <v>44200</v>
      </c>
      <c r="O263" t="s">
        <v>394</v>
      </c>
      <c r="P263" s="440">
        <v>44229</v>
      </c>
      <c r="Q263" t="s">
        <v>915</v>
      </c>
    </row>
    <row r="264" spans="1:17">
      <c r="A264">
        <v>141</v>
      </c>
      <c r="B264" t="s">
        <v>217</v>
      </c>
      <c r="C264" t="s">
        <v>69</v>
      </c>
      <c r="D264" t="s">
        <v>1011</v>
      </c>
      <c r="F264" t="s">
        <v>222</v>
      </c>
      <c r="G264" t="s">
        <v>219</v>
      </c>
      <c r="H264" t="s">
        <v>1179</v>
      </c>
      <c r="I264" t="s">
        <v>220</v>
      </c>
      <c r="J264">
        <v>30</v>
      </c>
      <c r="K264">
        <v>44.5</v>
      </c>
      <c r="L264">
        <v>1335</v>
      </c>
      <c r="M264" t="s">
        <v>6</v>
      </c>
      <c r="N264" s="440">
        <v>44200</v>
      </c>
      <c r="O264" t="s">
        <v>394</v>
      </c>
      <c r="P264" s="440">
        <v>44229</v>
      </c>
      <c r="Q264" t="s">
        <v>915</v>
      </c>
    </row>
    <row r="265" spans="1:17">
      <c r="A265">
        <v>142</v>
      </c>
      <c r="B265" t="s">
        <v>217</v>
      </c>
      <c r="C265" t="s">
        <v>69</v>
      </c>
      <c r="D265" t="s">
        <v>1011</v>
      </c>
      <c r="F265" t="s">
        <v>223</v>
      </c>
      <c r="G265" t="s">
        <v>219</v>
      </c>
      <c r="H265" t="s">
        <v>1179</v>
      </c>
      <c r="I265" t="s">
        <v>220</v>
      </c>
      <c r="J265">
        <v>30</v>
      </c>
      <c r="K265">
        <v>26</v>
      </c>
      <c r="L265">
        <v>780</v>
      </c>
      <c r="M265" t="s">
        <v>6</v>
      </c>
      <c r="N265" s="440">
        <v>44200</v>
      </c>
      <c r="O265" t="s">
        <v>394</v>
      </c>
      <c r="P265" s="440">
        <v>44229</v>
      </c>
      <c r="Q265" t="s">
        <v>915</v>
      </c>
    </row>
    <row r="266" spans="1:17">
      <c r="A266">
        <v>143</v>
      </c>
      <c r="B266" t="s">
        <v>217</v>
      </c>
      <c r="C266" t="s">
        <v>69</v>
      </c>
      <c r="D266" t="s">
        <v>1011</v>
      </c>
      <c r="F266" t="s">
        <v>224</v>
      </c>
      <c r="G266" t="s">
        <v>219</v>
      </c>
      <c r="H266" t="s">
        <v>1179</v>
      </c>
      <c r="I266" t="s">
        <v>220</v>
      </c>
      <c r="J266">
        <v>30</v>
      </c>
      <c r="K266">
        <v>25</v>
      </c>
      <c r="L266">
        <v>750</v>
      </c>
      <c r="M266" t="s">
        <v>6</v>
      </c>
      <c r="N266" s="440">
        <v>44200</v>
      </c>
      <c r="O266" t="s">
        <v>394</v>
      </c>
      <c r="P266" s="440">
        <v>44229</v>
      </c>
      <c r="Q266" t="s">
        <v>915</v>
      </c>
    </row>
    <row r="267" spans="1:17">
      <c r="A267">
        <v>144</v>
      </c>
      <c r="B267" t="s">
        <v>217</v>
      </c>
      <c r="C267" t="s">
        <v>69</v>
      </c>
      <c r="D267" t="s">
        <v>1011</v>
      </c>
      <c r="F267" t="s">
        <v>225</v>
      </c>
      <c r="G267" t="s">
        <v>219</v>
      </c>
      <c r="H267" t="s">
        <v>1179</v>
      </c>
      <c r="I267" t="s">
        <v>220</v>
      </c>
      <c r="J267">
        <v>30</v>
      </c>
      <c r="K267">
        <v>32</v>
      </c>
      <c r="L267">
        <v>960</v>
      </c>
      <c r="M267" t="s">
        <v>6</v>
      </c>
      <c r="N267" s="440">
        <v>44200</v>
      </c>
      <c r="O267" t="s">
        <v>394</v>
      </c>
      <c r="P267" s="440">
        <v>44229</v>
      </c>
      <c r="Q267" t="s">
        <v>915</v>
      </c>
    </row>
    <row r="268" spans="1:17">
      <c r="A268">
        <v>145</v>
      </c>
      <c r="B268" t="s">
        <v>217</v>
      </c>
      <c r="C268" t="s">
        <v>69</v>
      </c>
      <c r="D268" t="s">
        <v>1011</v>
      </c>
      <c r="F268" t="s">
        <v>226</v>
      </c>
      <c r="G268" t="s">
        <v>219</v>
      </c>
      <c r="H268" t="s">
        <v>1179</v>
      </c>
      <c r="I268" t="s">
        <v>220</v>
      </c>
      <c r="J268">
        <v>30</v>
      </c>
      <c r="K268">
        <v>23</v>
      </c>
      <c r="L268">
        <v>690</v>
      </c>
      <c r="M268" t="s">
        <v>6</v>
      </c>
      <c r="N268" s="440">
        <v>44200</v>
      </c>
      <c r="O268" t="s">
        <v>394</v>
      </c>
      <c r="P268" s="440">
        <v>44229</v>
      </c>
      <c r="Q268" t="s">
        <v>915</v>
      </c>
    </row>
    <row r="269" spans="1:17">
      <c r="A269">
        <v>146</v>
      </c>
      <c r="B269" t="s">
        <v>217</v>
      </c>
      <c r="C269" t="s">
        <v>69</v>
      </c>
      <c r="D269" t="s">
        <v>1011</v>
      </c>
      <c r="F269" t="s">
        <v>227</v>
      </c>
      <c r="G269" t="s">
        <v>219</v>
      </c>
      <c r="H269" t="s">
        <v>1179</v>
      </c>
      <c r="I269" t="s">
        <v>220</v>
      </c>
      <c r="J269">
        <v>30</v>
      </c>
      <c r="K269">
        <v>25</v>
      </c>
      <c r="L269">
        <v>750</v>
      </c>
      <c r="M269" t="s">
        <v>6</v>
      </c>
      <c r="N269" s="440">
        <v>44200</v>
      </c>
      <c r="O269" t="s">
        <v>394</v>
      </c>
      <c r="P269" s="440">
        <v>44229</v>
      </c>
      <c r="Q269" t="s">
        <v>915</v>
      </c>
    </row>
    <row r="270" spans="1:17">
      <c r="A270">
        <v>153</v>
      </c>
      <c r="B270" t="s">
        <v>244</v>
      </c>
      <c r="C270" t="s">
        <v>85</v>
      </c>
      <c r="D270" t="s">
        <v>206</v>
      </c>
      <c r="F270" t="s">
        <v>1141</v>
      </c>
      <c r="G270" t="s">
        <v>245</v>
      </c>
      <c r="H270" t="s">
        <v>1182</v>
      </c>
      <c r="I270" t="s">
        <v>246</v>
      </c>
      <c r="J270">
        <v>108</v>
      </c>
      <c r="K270">
        <v>17.2</v>
      </c>
      <c r="L270">
        <v>1857.6</v>
      </c>
      <c r="M270" t="s">
        <v>6</v>
      </c>
      <c r="N270" s="440">
        <v>44200</v>
      </c>
      <c r="O270" t="s">
        <v>389</v>
      </c>
      <c r="P270" s="440">
        <v>44229</v>
      </c>
      <c r="Q270" t="s">
        <v>915</v>
      </c>
    </row>
    <row r="271" spans="1:17">
      <c r="A271">
        <v>154</v>
      </c>
      <c r="B271" t="s">
        <v>244</v>
      </c>
      <c r="C271" t="s">
        <v>85</v>
      </c>
      <c r="D271" t="s">
        <v>206</v>
      </c>
      <c r="F271" t="s">
        <v>1142</v>
      </c>
      <c r="G271" t="s">
        <v>245</v>
      </c>
      <c r="H271" t="s">
        <v>1182</v>
      </c>
      <c r="I271" t="s">
        <v>246</v>
      </c>
      <c r="J271">
        <v>108</v>
      </c>
      <c r="K271">
        <v>640</v>
      </c>
      <c r="L271">
        <v>69120</v>
      </c>
      <c r="M271" t="s">
        <v>6</v>
      </c>
      <c r="N271" s="440">
        <v>44200</v>
      </c>
      <c r="O271" t="s">
        <v>389</v>
      </c>
      <c r="P271" s="440">
        <v>44229</v>
      </c>
      <c r="Q271" t="s">
        <v>915</v>
      </c>
    </row>
    <row r="272" spans="1:17">
      <c r="A272">
        <v>155</v>
      </c>
      <c r="B272" t="s">
        <v>244</v>
      </c>
      <c r="C272" t="s">
        <v>85</v>
      </c>
      <c r="D272" t="s">
        <v>206</v>
      </c>
      <c r="F272" t="s">
        <v>1143</v>
      </c>
      <c r="G272" t="s">
        <v>245</v>
      </c>
      <c r="H272" t="s">
        <v>1182</v>
      </c>
      <c r="I272" t="s">
        <v>246</v>
      </c>
      <c r="J272">
        <v>108</v>
      </c>
      <c r="K272">
        <v>167.2</v>
      </c>
      <c r="L272">
        <v>18057.599999999999</v>
      </c>
      <c r="M272" t="s">
        <v>6</v>
      </c>
      <c r="N272" s="440">
        <v>44200</v>
      </c>
      <c r="O272" t="s">
        <v>389</v>
      </c>
      <c r="P272" s="440">
        <v>44229</v>
      </c>
      <c r="Q272" t="s">
        <v>915</v>
      </c>
    </row>
    <row r="273" spans="1:17">
      <c r="A273">
        <v>186</v>
      </c>
      <c r="B273" t="s">
        <v>309</v>
      </c>
      <c r="C273" t="s">
        <v>69</v>
      </c>
      <c r="D273" t="s">
        <v>1035</v>
      </c>
      <c r="F273" t="s">
        <v>310</v>
      </c>
      <c r="G273" t="s">
        <v>311</v>
      </c>
      <c r="H273" t="s">
        <v>1176</v>
      </c>
      <c r="I273" t="s">
        <v>312</v>
      </c>
      <c r="J273">
        <v>11730</v>
      </c>
      <c r="K273">
        <v>2.75</v>
      </c>
      <c r="L273">
        <v>32257.5</v>
      </c>
      <c r="M273" t="s">
        <v>6</v>
      </c>
      <c r="N273" s="440">
        <v>44200</v>
      </c>
      <c r="O273" t="s">
        <v>408</v>
      </c>
      <c r="P273" s="440">
        <v>44231</v>
      </c>
      <c r="Q273" t="s">
        <v>915</v>
      </c>
    </row>
    <row r="274" spans="1:17" ht="30">
      <c r="A274">
        <v>250</v>
      </c>
      <c r="B274" t="s">
        <v>309</v>
      </c>
      <c r="C274" t="s">
        <v>69</v>
      </c>
      <c r="D274" t="s">
        <v>1035</v>
      </c>
      <c r="F274" s="441" t="s">
        <v>1221</v>
      </c>
      <c r="G274" t="s">
        <v>311</v>
      </c>
      <c r="H274" t="s">
        <v>1176</v>
      </c>
      <c r="I274" t="s">
        <v>312</v>
      </c>
      <c r="J274">
        <v>1</v>
      </c>
      <c r="K274">
        <v>10752.5</v>
      </c>
      <c r="L274">
        <v>10752.5</v>
      </c>
      <c r="M274" t="s">
        <v>6</v>
      </c>
      <c r="N274" s="440">
        <v>44305</v>
      </c>
      <c r="O274" t="s">
        <v>1119</v>
      </c>
      <c r="P274" s="440">
        <v>44314</v>
      </c>
      <c r="Q274" t="s">
        <v>915</v>
      </c>
    </row>
    <row r="275" spans="1:17">
      <c r="A275">
        <v>156</v>
      </c>
      <c r="B275" t="s">
        <v>247</v>
      </c>
      <c r="C275" t="s">
        <v>85</v>
      </c>
      <c r="D275" t="s">
        <v>1039</v>
      </c>
      <c r="F275" t="s">
        <v>1144</v>
      </c>
      <c r="G275" t="s">
        <v>245</v>
      </c>
      <c r="H275" t="s">
        <v>1182</v>
      </c>
      <c r="I275" t="s">
        <v>246</v>
      </c>
      <c r="J275">
        <v>45</v>
      </c>
      <c r="K275">
        <v>17.2</v>
      </c>
      <c r="L275">
        <v>774</v>
      </c>
      <c r="M275" t="s">
        <v>6</v>
      </c>
      <c r="N275" s="440">
        <v>44200</v>
      </c>
      <c r="O275" t="s">
        <v>388</v>
      </c>
      <c r="P275" s="440">
        <v>44229</v>
      </c>
      <c r="Q275" t="s">
        <v>915</v>
      </c>
    </row>
    <row r="276" spans="1:17">
      <c r="A276">
        <v>157</v>
      </c>
      <c r="B276" t="s">
        <v>247</v>
      </c>
      <c r="C276" t="s">
        <v>85</v>
      </c>
      <c r="D276" t="s">
        <v>1039</v>
      </c>
      <c r="F276" t="s">
        <v>1145</v>
      </c>
      <c r="G276" t="s">
        <v>245</v>
      </c>
      <c r="H276" t="s">
        <v>1182</v>
      </c>
      <c r="I276" t="s">
        <v>246</v>
      </c>
      <c r="J276">
        <v>45</v>
      </c>
      <c r="K276">
        <v>167.2</v>
      </c>
      <c r="L276">
        <v>7523.9999999999991</v>
      </c>
      <c r="M276" t="s">
        <v>6</v>
      </c>
      <c r="N276" s="440">
        <v>44200</v>
      </c>
      <c r="O276" t="s">
        <v>388</v>
      </c>
      <c r="P276" s="440">
        <v>44229</v>
      </c>
      <c r="Q276" t="s">
        <v>915</v>
      </c>
    </row>
    <row r="277" spans="1:17">
      <c r="A277">
        <v>158</v>
      </c>
      <c r="B277" t="s">
        <v>247</v>
      </c>
      <c r="C277" t="s">
        <v>85</v>
      </c>
      <c r="D277" t="s">
        <v>1039</v>
      </c>
      <c r="F277" t="s">
        <v>1146</v>
      </c>
      <c r="G277" t="s">
        <v>245</v>
      </c>
      <c r="H277" t="s">
        <v>1182</v>
      </c>
      <c r="I277" t="s">
        <v>246</v>
      </c>
      <c r="J277">
        <v>45</v>
      </c>
      <c r="K277">
        <v>265</v>
      </c>
      <c r="L277">
        <v>11925</v>
      </c>
      <c r="M277" t="s">
        <v>6</v>
      </c>
      <c r="N277" s="440">
        <v>44200</v>
      </c>
      <c r="O277" t="s">
        <v>388</v>
      </c>
      <c r="P277" s="440">
        <v>44229</v>
      </c>
      <c r="Q277" t="s">
        <v>915</v>
      </c>
    </row>
    <row r="278" spans="1:17" ht="45">
      <c r="A278">
        <v>248</v>
      </c>
      <c r="B278" t="s">
        <v>247</v>
      </c>
      <c r="C278" t="s">
        <v>85</v>
      </c>
      <c r="D278" t="s">
        <v>1039</v>
      </c>
      <c r="F278" s="441" t="s">
        <v>1222</v>
      </c>
      <c r="G278" t="s">
        <v>245</v>
      </c>
      <c r="H278" t="s">
        <v>1182</v>
      </c>
      <c r="I278" t="s">
        <v>246</v>
      </c>
      <c r="J278">
        <v>1</v>
      </c>
      <c r="K278">
        <v>6741</v>
      </c>
      <c r="L278">
        <v>6741</v>
      </c>
      <c r="M278" t="s">
        <v>6</v>
      </c>
      <c r="N278" s="440">
        <v>44305</v>
      </c>
      <c r="O278" t="s">
        <v>1117</v>
      </c>
      <c r="P278" s="440">
        <v>44314</v>
      </c>
      <c r="Q278" t="s">
        <v>915</v>
      </c>
    </row>
    <row r="279" spans="1:17" ht="45">
      <c r="A279">
        <v>249</v>
      </c>
      <c r="B279" t="s">
        <v>247</v>
      </c>
      <c r="C279" t="s">
        <v>85</v>
      </c>
      <c r="D279" t="s">
        <v>206</v>
      </c>
      <c r="F279" s="441" t="s">
        <v>1223</v>
      </c>
      <c r="G279" t="s">
        <v>245</v>
      </c>
      <c r="H279" t="s">
        <v>1182</v>
      </c>
      <c r="I279" t="s">
        <v>246</v>
      </c>
      <c r="J279">
        <v>1</v>
      </c>
      <c r="K279">
        <v>29678.400000000001</v>
      </c>
      <c r="L279">
        <v>29678.400000000001</v>
      </c>
      <c r="M279" t="s">
        <v>6</v>
      </c>
      <c r="N279" s="440">
        <v>44305</v>
      </c>
      <c r="O279" t="s">
        <v>1118</v>
      </c>
      <c r="P279" s="440">
        <v>44314</v>
      </c>
      <c r="Q279" t="s">
        <v>915</v>
      </c>
    </row>
    <row r="280" spans="1:17" ht="105">
      <c r="A280">
        <v>170</v>
      </c>
      <c r="B280" t="s">
        <v>270</v>
      </c>
      <c r="C280" t="s">
        <v>92</v>
      </c>
      <c r="D280" t="s">
        <v>1039</v>
      </c>
      <c r="F280" s="441" t="s">
        <v>271</v>
      </c>
      <c r="G280" t="s">
        <v>272</v>
      </c>
      <c r="H280" t="s">
        <v>364</v>
      </c>
      <c r="I280" t="s">
        <v>273</v>
      </c>
      <c r="J280">
        <v>2</v>
      </c>
      <c r="K280">
        <v>4032.37</v>
      </c>
      <c r="L280">
        <v>8064.74</v>
      </c>
      <c r="M280" t="s">
        <v>6</v>
      </c>
      <c r="N280" s="440">
        <v>44200</v>
      </c>
      <c r="O280" t="s">
        <v>400</v>
      </c>
      <c r="P280" s="440">
        <v>44231</v>
      </c>
      <c r="Q280" t="s">
        <v>915</v>
      </c>
    </row>
    <row r="281" spans="1:17" ht="30">
      <c r="A281">
        <v>276</v>
      </c>
      <c r="B281" t="s">
        <v>270</v>
      </c>
      <c r="C281" t="s">
        <v>92</v>
      </c>
      <c r="D281" t="s">
        <v>1039</v>
      </c>
      <c r="F281" s="441" t="s">
        <v>1224</v>
      </c>
      <c r="G281" t="s">
        <v>272</v>
      </c>
      <c r="H281" t="s">
        <v>364</v>
      </c>
      <c r="I281" t="s">
        <v>273</v>
      </c>
      <c r="J281">
        <v>1</v>
      </c>
      <c r="K281" s="438">
        <v>4032.37</v>
      </c>
      <c r="L281">
        <v>4032.37</v>
      </c>
      <c r="M281" t="s">
        <v>6</v>
      </c>
      <c r="N281" s="440">
        <v>44312</v>
      </c>
      <c r="O281" t="s">
        <v>1168</v>
      </c>
      <c r="P281" s="440">
        <v>44320</v>
      </c>
      <c r="Q281" t="s">
        <v>915</v>
      </c>
    </row>
    <row r="282" spans="1:17">
      <c r="A282">
        <v>171</v>
      </c>
      <c r="B282" t="s">
        <v>274</v>
      </c>
      <c r="C282" t="s">
        <v>92</v>
      </c>
      <c r="D282" t="s">
        <v>1040</v>
      </c>
      <c r="F282" t="s">
        <v>275</v>
      </c>
      <c r="G282" t="s">
        <v>276</v>
      </c>
      <c r="H282" t="s">
        <v>364</v>
      </c>
      <c r="I282" t="s">
        <v>273</v>
      </c>
      <c r="J282">
        <v>60.265099999999997</v>
      </c>
      <c r="K282">
        <v>107.54</v>
      </c>
      <c r="L282">
        <v>6480.9088540000002</v>
      </c>
      <c r="M282" t="s">
        <v>6</v>
      </c>
      <c r="N282" s="440">
        <v>44200</v>
      </c>
      <c r="O282" t="s">
        <v>401</v>
      </c>
      <c r="P282" s="440">
        <v>44231</v>
      </c>
      <c r="Q282" t="s">
        <v>915</v>
      </c>
    </row>
    <row r="283" spans="1:17" ht="409.5">
      <c r="A283">
        <v>241</v>
      </c>
      <c r="B283" t="s">
        <v>274</v>
      </c>
      <c r="C283" t="s">
        <v>92</v>
      </c>
      <c r="D283" t="s">
        <v>1040</v>
      </c>
      <c r="E283" s="441" t="s">
        <v>253</v>
      </c>
      <c r="F283" s="441" t="s">
        <v>1225</v>
      </c>
      <c r="G283" t="s">
        <v>276</v>
      </c>
      <c r="H283" t="s">
        <v>364</v>
      </c>
      <c r="I283" t="s">
        <v>273</v>
      </c>
      <c r="J283">
        <v>1</v>
      </c>
      <c r="K283">
        <v>2160.3000000000002</v>
      </c>
      <c r="L283">
        <v>2160.3000000000002</v>
      </c>
      <c r="M283" t="s">
        <v>6</v>
      </c>
      <c r="N283" s="440">
        <v>44298</v>
      </c>
      <c r="O283" t="s">
        <v>1097</v>
      </c>
      <c r="P283" s="440">
        <v>44309</v>
      </c>
      <c r="Q283" t="s">
        <v>915</v>
      </c>
    </row>
  </sheetData>
  <pageMargins left="0.511811024" right="0.511811024" top="0.78740157499999996" bottom="0.78740157499999996" header="0.31496062000000002" footer="0.31496062000000002"/>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R103"/>
  <sheetViews>
    <sheetView showGridLines="0" tabSelected="1" topLeftCell="B1" zoomScale="55" zoomScaleNormal="55" zoomScaleSheetLayoutView="70" workbookViewId="0">
      <selection activeCell="B11" sqref="B11"/>
    </sheetView>
  </sheetViews>
  <sheetFormatPr defaultColWidth="9" defaultRowHeight="15"/>
  <cols>
    <col min="1" max="1" width="1" style="468" hidden="1" customWidth="1"/>
    <col min="2" max="2" width="13" style="72" customWidth="1"/>
    <col min="3" max="3" width="36.7109375" style="72" customWidth="1"/>
    <col min="4" max="4" width="25.85546875" style="72" bestFit="1" customWidth="1"/>
    <col min="5" max="5" width="23.5703125" style="74" bestFit="1" customWidth="1"/>
    <col min="6" max="6" width="7.28515625" style="72" hidden="1" customWidth="1"/>
    <col min="7" max="7" width="75" style="476" customWidth="1"/>
    <col min="8" max="8" width="40.7109375" style="72" customWidth="1"/>
    <col min="9" max="9" width="15" style="72" hidden="1" customWidth="1"/>
    <col min="10" max="10" width="53.5703125" style="174" customWidth="1"/>
    <col min="11" max="11" width="19.5703125" style="74" customWidth="1"/>
    <col min="12" max="12" width="22.28515625" style="464" customWidth="1"/>
    <col min="13" max="13" width="24.42578125" style="72" customWidth="1"/>
    <col min="14" max="14" width="21" style="72" hidden="1" customWidth="1"/>
    <col min="15" max="15" width="26.5703125" style="72" customWidth="1"/>
    <col min="16" max="16" width="28.28515625" style="72" customWidth="1"/>
    <col min="17" max="17" width="13.7109375" style="72" hidden="1" customWidth="1"/>
    <col min="18" max="18" width="68.140625" style="174" customWidth="1"/>
    <col min="19" max="16384" width="9" style="468"/>
  </cols>
  <sheetData>
    <row r="2" spans="2:18" ht="20.25">
      <c r="B2" s="70"/>
      <c r="C2" s="547" t="s">
        <v>1615</v>
      </c>
      <c r="D2" s="547"/>
      <c r="E2" s="547"/>
      <c r="F2" s="547"/>
      <c r="G2" s="547"/>
      <c r="H2" s="547"/>
      <c r="I2" s="547"/>
      <c r="J2" s="547"/>
      <c r="K2" s="547"/>
      <c r="L2" s="547"/>
      <c r="M2" s="547"/>
      <c r="N2" s="547"/>
      <c r="O2" s="547"/>
      <c r="P2" s="547"/>
      <c r="Q2" s="547"/>
      <c r="R2" s="547"/>
    </row>
    <row r="3" spans="2:18" ht="26.25" customHeight="1">
      <c r="B3" s="70"/>
      <c r="C3" s="547" t="s">
        <v>1616</v>
      </c>
      <c r="D3" s="547"/>
      <c r="E3" s="547"/>
      <c r="F3" s="547"/>
      <c r="G3" s="547"/>
      <c r="H3" s="547"/>
      <c r="I3" s="547"/>
      <c r="J3" s="547"/>
      <c r="K3" s="547"/>
      <c r="L3" s="547"/>
      <c r="M3" s="547"/>
      <c r="N3" s="547"/>
      <c r="O3" s="547"/>
      <c r="P3" s="547"/>
      <c r="Q3" s="547"/>
      <c r="R3" s="547"/>
    </row>
    <row r="4" spans="2:18" ht="26.25" customHeight="1">
      <c r="B4" s="70"/>
      <c r="C4" s="547" t="s">
        <v>1617</v>
      </c>
      <c r="D4" s="547"/>
      <c r="E4" s="547"/>
      <c r="F4" s="547"/>
      <c r="G4" s="547"/>
      <c r="H4" s="547"/>
      <c r="I4" s="547"/>
      <c r="J4" s="547"/>
      <c r="K4" s="547"/>
      <c r="L4" s="547"/>
      <c r="M4" s="547"/>
      <c r="N4" s="547"/>
      <c r="O4" s="547"/>
      <c r="P4" s="547"/>
      <c r="Q4" s="547"/>
      <c r="R4" s="547"/>
    </row>
    <row r="5" spans="2:18" ht="26.25" customHeight="1">
      <c r="B5" s="70"/>
      <c r="C5" s="547"/>
      <c r="D5" s="547"/>
      <c r="E5" s="547"/>
      <c r="F5" s="547"/>
      <c r="G5" s="547"/>
      <c r="H5" s="547"/>
      <c r="I5" s="547"/>
      <c r="J5" s="547"/>
      <c r="K5" s="547"/>
      <c r="L5" s="547"/>
      <c r="M5" s="479"/>
      <c r="N5" s="477"/>
      <c r="O5" s="477"/>
      <c r="P5" s="478"/>
      <c r="Q5" s="480"/>
      <c r="R5" s="480"/>
    </row>
    <row r="6" spans="2:18" ht="20.25">
      <c r="B6" s="70"/>
      <c r="C6" s="547" t="s">
        <v>182</v>
      </c>
      <c r="D6" s="547"/>
      <c r="E6" s="547"/>
      <c r="F6" s="547"/>
      <c r="G6" s="547"/>
      <c r="H6" s="547"/>
      <c r="I6" s="547"/>
      <c r="J6" s="547"/>
      <c r="K6" s="547"/>
      <c r="L6" s="547"/>
      <c r="M6" s="547"/>
      <c r="N6" s="547"/>
      <c r="O6" s="547"/>
      <c r="P6" s="547"/>
      <c r="Q6" s="547"/>
      <c r="R6" s="547"/>
    </row>
    <row r="7" spans="2:18" ht="26.25" customHeight="1">
      <c r="B7" s="70"/>
      <c r="C7" s="547" t="s">
        <v>1618</v>
      </c>
      <c r="D7" s="547"/>
      <c r="E7" s="547"/>
      <c r="F7" s="547"/>
      <c r="G7" s="547"/>
      <c r="H7" s="547"/>
      <c r="I7" s="547"/>
      <c r="J7" s="547"/>
      <c r="K7" s="547"/>
      <c r="L7" s="547"/>
      <c r="M7" s="547"/>
      <c r="N7" s="547"/>
      <c r="O7" s="547"/>
      <c r="P7" s="547"/>
      <c r="Q7" s="547"/>
      <c r="R7" s="547"/>
    </row>
    <row r="8" spans="2:18" ht="26.25" customHeight="1">
      <c r="B8" s="70"/>
      <c r="C8" s="75"/>
      <c r="D8" s="70"/>
      <c r="E8" s="71"/>
      <c r="F8" s="70"/>
      <c r="G8" s="474"/>
      <c r="J8" s="70"/>
      <c r="K8" s="71"/>
      <c r="L8" s="463"/>
      <c r="M8" s="70"/>
      <c r="N8" s="70"/>
      <c r="O8" s="70"/>
      <c r="P8" s="70"/>
    </row>
    <row r="9" spans="2:18" ht="90">
      <c r="B9" s="481" t="s">
        <v>183</v>
      </c>
      <c r="C9" s="481" t="s">
        <v>184</v>
      </c>
      <c r="D9" s="481" t="s">
        <v>5</v>
      </c>
      <c r="E9" s="482" t="s">
        <v>1554</v>
      </c>
      <c r="F9" s="481" t="s">
        <v>186</v>
      </c>
      <c r="G9" s="483" t="s">
        <v>187</v>
      </c>
      <c r="H9" s="481" t="s">
        <v>188</v>
      </c>
      <c r="I9" s="481" t="s">
        <v>1175</v>
      </c>
      <c r="J9" s="481" t="s">
        <v>189</v>
      </c>
      <c r="K9" s="482" t="s">
        <v>1555</v>
      </c>
      <c r="L9" s="484" t="s">
        <v>191</v>
      </c>
      <c r="M9" s="485" t="s">
        <v>192</v>
      </c>
      <c r="N9" s="485" t="s">
        <v>193</v>
      </c>
      <c r="O9" s="481" t="s">
        <v>194</v>
      </c>
      <c r="P9" s="486" t="s">
        <v>195</v>
      </c>
      <c r="Q9" s="99" t="s">
        <v>196</v>
      </c>
      <c r="R9" s="99" t="s">
        <v>563</v>
      </c>
    </row>
    <row r="10" spans="2:18" ht="36">
      <c r="B10" s="73">
        <v>1</v>
      </c>
      <c r="C10" s="487" t="s">
        <v>1327</v>
      </c>
      <c r="D10" s="116" t="s">
        <v>82</v>
      </c>
      <c r="E10" s="488" t="s">
        <v>1439</v>
      </c>
      <c r="F10" s="116"/>
      <c r="G10" s="122" t="s">
        <v>1530</v>
      </c>
      <c r="H10" s="122" t="s">
        <v>1318</v>
      </c>
      <c r="I10" s="489" t="s">
        <v>384</v>
      </c>
      <c r="J10" s="490" t="s">
        <v>1440</v>
      </c>
      <c r="K10" s="491">
        <v>3000</v>
      </c>
      <c r="L10" s="492">
        <v>0.8</v>
      </c>
      <c r="M10" s="492">
        <f t="shared" ref="M10:M24" si="0">L10*K10</f>
        <v>2400</v>
      </c>
      <c r="N10" s="493" t="s">
        <v>411</v>
      </c>
      <c r="O10" s="494">
        <v>44385</v>
      </c>
      <c r="P10" s="495" t="s">
        <v>1359</v>
      </c>
      <c r="Q10" s="494">
        <v>44393</v>
      </c>
      <c r="R10" s="496" t="s">
        <v>1578</v>
      </c>
    </row>
    <row r="11" spans="2:18" ht="72">
      <c r="B11" s="73">
        <v>2</v>
      </c>
      <c r="C11" s="487" t="s">
        <v>1327</v>
      </c>
      <c r="D11" s="116" t="s">
        <v>82</v>
      </c>
      <c r="E11" s="488" t="s">
        <v>1444</v>
      </c>
      <c r="F11" s="116"/>
      <c r="G11" s="122" t="s">
        <v>1556</v>
      </c>
      <c r="H11" s="122" t="s">
        <v>1318</v>
      </c>
      <c r="I11" s="489" t="s">
        <v>384</v>
      </c>
      <c r="J11" s="490" t="s">
        <v>1391</v>
      </c>
      <c r="K11" s="491">
        <v>300</v>
      </c>
      <c r="L11" s="492">
        <v>4.6100000000000003</v>
      </c>
      <c r="M11" s="492">
        <f t="shared" si="0"/>
        <v>1383</v>
      </c>
      <c r="N11" s="493" t="s">
        <v>411</v>
      </c>
      <c r="O11" s="494">
        <v>44385</v>
      </c>
      <c r="P11" s="495" t="s">
        <v>1360</v>
      </c>
      <c r="Q11" s="494">
        <v>44393</v>
      </c>
      <c r="R11" s="496" t="s">
        <v>1578</v>
      </c>
    </row>
    <row r="12" spans="2:18" ht="54">
      <c r="B12" s="73">
        <v>3</v>
      </c>
      <c r="C12" s="487" t="s">
        <v>1327</v>
      </c>
      <c r="D12" s="116" t="s">
        <v>82</v>
      </c>
      <c r="E12" s="488" t="s">
        <v>1445</v>
      </c>
      <c r="F12" s="116"/>
      <c r="G12" s="122" t="s">
        <v>1531</v>
      </c>
      <c r="H12" s="122" t="s">
        <v>1318</v>
      </c>
      <c r="I12" s="489" t="s">
        <v>384</v>
      </c>
      <c r="J12" s="490" t="s">
        <v>1441</v>
      </c>
      <c r="K12" s="491">
        <v>1000</v>
      </c>
      <c r="L12" s="492">
        <v>49.15</v>
      </c>
      <c r="M12" s="492">
        <f t="shared" si="0"/>
        <v>49150</v>
      </c>
      <c r="N12" s="493" t="s">
        <v>411</v>
      </c>
      <c r="O12" s="494">
        <v>44385</v>
      </c>
      <c r="P12" s="495" t="s">
        <v>1361</v>
      </c>
      <c r="Q12" s="494">
        <v>44393</v>
      </c>
      <c r="R12" s="496" t="s">
        <v>1578</v>
      </c>
    </row>
    <row r="13" spans="2:18" ht="54">
      <c r="B13" s="73">
        <v>4</v>
      </c>
      <c r="C13" s="487" t="s">
        <v>1327</v>
      </c>
      <c r="D13" s="116" t="s">
        <v>82</v>
      </c>
      <c r="E13" s="488" t="s">
        <v>1446</v>
      </c>
      <c r="F13" s="116"/>
      <c r="G13" s="122" t="s">
        <v>1570</v>
      </c>
      <c r="H13" s="122" t="s">
        <v>1318</v>
      </c>
      <c r="I13" s="489" t="s">
        <v>384</v>
      </c>
      <c r="J13" s="490" t="s">
        <v>506</v>
      </c>
      <c r="K13" s="491">
        <v>650</v>
      </c>
      <c r="L13" s="492">
        <v>1.21</v>
      </c>
      <c r="M13" s="492">
        <f t="shared" si="0"/>
        <v>786.5</v>
      </c>
      <c r="N13" s="493" t="s">
        <v>411</v>
      </c>
      <c r="O13" s="494">
        <v>44385</v>
      </c>
      <c r="P13" s="495" t="s">
        <v>1362</v>
      </c>
      <c r="Q13" s="494">
        <v>44393</v>
      </c>
      <c r="R13" s="496" t="s">
        <v>1578</v>
      </c>
    </row>
    <row r="14" spans="2:18" ht="54">
      <c r="B14" s="73">
        <v>5</v>
      </c>
      <c r="C14" s="487" t="s">
        <v>1327</v>
      </c>
      <c r="D14" s="116" t="s">
        <v>82</v>
      </c>
      <c r="E14" s="488" t="s">
        <v>1447</v>
      </c>
      <c r="F14" s="116"/>
      <c r="G14" s="122" t="s">
        <v>1532</v>
      </c>
      <c r="H14" s="122" t="s">
        <v>1318</v>
      </c>
      <c r="I14" s="489" t="s">
        <v>384</v>
      </c>
      <c r="J14" s="490" t="s">
        <v>1442</v>
      </c>
      <c r="K14" s="491">
        <v>500</v>
      </c>
      <c r="L14" s="492">
        <v>0.94</v>
      </c>
      <c r="M14" s="492">
        <f t="shared" si="0"/>
        <v>470</v>
      </c>
      <c r="N14" s="493" t="s">
        <v>411</v>
      </c>
      <c r="O14" s="494">
        <v>44385</v>
      </c>
      <c r="P14" s="495" t="s">
        <v>1363</v>
      </c>
      <c r="Q14" s="494">
        <v>44393</v>
      </c>
      <c r="R14" s="496" t="s">
        <v>1578</v>
      </c>
    </row>
    <row r="15" spans="2:18" ht="45" customHeight="1">
      <c r="B15" s="73">
        <v>6</v>
      </c>
      <c r="C15" s="487" t="s">
        <v>1327</v>
      </c>
      <c r="D15" s="116" t="s">
        <v>82</v>
      </c>
      <c r="E15" s="488" t="s">
        <v>1448</v>
      </c>
      <c r="F15" s="116"/>
      <c r="G15" s="122" t="s">
        <v>1557</v>
      </c>
      <c r="H15" s="122" t="s">
        <v>1318</v>
      </c>
      <c r="I15" s="489" t="s">
        <v>384</v>
      </c>
      <c r="J15" s="497" t="s">
        <v>1443</v>
      </c>
      <c r="K15" s="491">
        <v>400</v>
      </c>
      <c r="L15" s="492">
        <v>1.07</v>
      </c>
      <c r="M15" s="492">
        <f t="shared" si="0"/>
        <v>428</v>
      </c>
      <c r="N15" s="493" t="s">
        <v>411</v>
      </c>
      <c r="O15" s="494">
        <v>44385</v>
      </c>
      <c r="P15" s="495" t="s">
        <v>1364</v>
      </c>
      <c r="Q15" s="494">
        <v>44393</v>
      </c>
      <c r="R15" s="496" t="s">
        <v>1578</v>
      </c>
    </row>
    <row r="16" spans="2:18" ht="36">
      <c r="B16" s="73">
        <v>7</v>
      </c>
      <c r="C16" s="487" t="s">
        <v>1327</v>
      </c>
      <c r="D16" s="116" t="s">
        <v>82</v>
      </c>
      <c r="E16" s="488" t="s">
        <v>1449</v>
      </c>
      <c r="F16" s="116"/>
      <c r="G16" s="122" t="s">
        <v>1534</v>
      </c>
      <c r="H16" s="122" t="s">
        <v>1318</v>
      </c>
      <c r="I16" s="489" t="s">
        <v>384</v>
      </c>
      <c r="J16" s="490" t="s">
        <v>466</v>
      </c>
      <c r="K16" s="491">
        <v>30000</v>
      </c>
      <c r="L16" s="492">
        <v>0.09</v>
      </c>
      <c r="M16" s="492">
        <f t="shared" si="0"/>
        <v>2700</v>
      </c>
      <c r="N16" s="493" t="s">
        <v>411</v>
      </c>
      <c r="O16" s="494">
        <v>44385</v>
      </c>
      <c r="P16" s="495" t="s">
        <v>1365</v>
      </c>
      <c r="Q16" s="494">
        <v>44393</v>
      </c>
      <c r="R16" s="496" t="s">
        <v>1578</v>
      </c>
    </row>
    <row r="17" spans="2:18" ht="54">
      <c r="B17" s="73">
        <v>8</v>
      </c>
      <c r="C17" s="498" t="s">
        <v>1240</v>
      </c>
      <c r="D17" s="122" t="s">
        <v>82</v>
      </c>
      <c r="E17" s="499" t="s">
        <v>1241</v>
      </c>
      <c r="F17" s="116"/>
      <c r="G17" s="500" t="s">
        <v>1535</v>
      </c>
      <c r="H17" s="122" t="s">
        <v>1583</v>
      </c>
      <c r="I17" s="122" t="s">
        <v>384</v>
      </c>
      <c r="J17" s="122" t="s">
        <v>506</v>
      </c>
      <c r="K17" s="501">
        <v>400</v>
      </c>
      <c r="L17" s="490">
        <v>6.06</v>
      </c>
      <c r="M17" s="492">
        <f t="shared" si="0"/>
        <v>2424</v>
      </c>
      <c r="N17" s="502" t="s">
        <v>411</v>
      </c>
      <c r="O17" s="503">
        <v>44386</v>
      </c>
      <c r="P17" s="504" t="s">
        <v>1516</v>
      </c>
      <c r="Q17" s="494">
        <v>44399</v>
      </c>
      <c r="R17" s="496" t="s">
        <v>1578</v>
      </c>
    </row>
    <row r="18" spans="2:18" ht="108">
      <c r="B18" s="73">
        <v>9</v>
      </c>
      <c r="C18" s="487" t="s">
        <v>1452</v>
      </c>
      <c r="D18" s="116" t="s">
        <v>82</v>
      </c>
      <c r="E18" s="505" t="s">
        <v>952</v>
      </c>
      <c r="F18" s="116"/>
      <c r="G18" s="500" t="s">
        <v>1538</v>
      </c>
      <c r="H18" s="122" t="s">
        <v>949</v>
      </c>
      <c r="I18" s="122" t="s">
        <v>384</v>
      </c>
      <c r="J18" s="506" t="s">
        <v>1358</v>
      </c>
      <c r="K18" s="507">
        <v>11</v>
      </c>
      <c r="L18" s="508">
        <v>38.89</v>
      </c>
      <c r="M18" s="492">
        <f t="shared" si="0"/>
        <v>427.79</v>
      </c>
      <c r="N18" s="509" t="s">
        <v>411</v>
      </c>
      <c r="O18" s="503">
        <v>44391</v>
      </c>
      <c r="P18" s="510" t="s">
        <v>1519</v>
      </c>
      <c r="Q18" s="494">
        <v>44399</v>
      </c>
      <c r="R18" s="496" t="s">
        <v>1578</v>
      </c>
    </row>
    <row r="19" spans="2:18" ht="72">
      <c r="B19" s="73">
        <v>10</v>
      </c>
      <c r="C19" s="487" t="s">
        <v>1317</v>
      </c>
      <c r="D19" s="116" t="s">
        <v>82</v>
      </c>
      <c r="E19" s="488" t="s">
        <v>1454</v>
      </c>
      <c r="F19" s="511"/>
      <c r="G19" s="122" t="s">
        <v>1539</v>
      </c>
      <c r="H19" s="122" t="s">
        <v>1585</v>
      </c>
      <c r="I19" s="122" t="s">
        <v>384</v>
      </c>
      <c r="J19" s="489" t="s">
        <v>950</v>
      </c>
      <c r="K19" s="512">
        <v>500</v>
      </c>
      <c r="L19" s="513">
        <v>2.79</v>
      </c>
      <c r="M19" s="492">
        <f t="shared" si="0"/>
        <v>1395</v>
      </c>
      <c r="N19" s="492"/>
      <c r="O19" s="493">
        <v>44391</v>
      </c>
      <c r="P19" s="514" t="s">
        <v>1521</v>
      </c>
      <c r="Q19" s="494">
        <v>44399</v>
      </c>
      <c r="R19" s="496" t="s">
        <v>1578</v>
      </c>
    </row>
    <row r="20" spans="2:18" ht="54">
      <c r="B20" s="73">
        <v>11</v>
      </c>
      <c r="C20" s="487" t="s">
        <v>1507</v>
      </c>
      <c r="D20" s="116" t="s">
        <v>82</v>
      </c>
      <c r="E20" s="505" t="s">
        <v>1508</v>
      </c>
      <c r="F20" s="116"/>
      <c r="G20" s="515" t="s">
        <v>1543</v>
      </c>
      <c r="H20" s="116" t="s">
        <v>1509</v>
      </c>
      <c r="I20" s="116" t="s">
        <v>384</v>
      </c>
      <c r="J20" s="122" t="s">
        <v>1510</v>
      </c>
      <c r="K20" s="516">
        <v>1800</v>
      </c>
      <c r="L20" s="517">
        <v>4.3</v>
      </c>
      <c r="M20" s="518">
        <f t="shared" si="0"/>
        <v>7740</v>
      </c>
      <c r="N20" s="116" t="s">
        <v>411</v>
      </c>
      <c r="O20" s="494">
        <v>44399</v>
      </c>
      <c r="P20" s="495" t="s">
        <v>1511</v>
      </c>
      <c r="Q20" s="494">
        <v>44406</v>
      </c>
      <c r="R20" s="122" t="s">
        <v>1580</v>
      </c>
    </row>
    <row r="21" spans="2:18" ht="72">
      <c r="B21" s="73">
        <v>12</v>
      </c>
      <c r="C21" s="487" t="s">
        <v>1512</v>
      </c>
      <c r="D21" s="116" t="s">
        <v>82</v>
      </c>
      <c r="E21" s="505" t="s">
        <v>1513</v>
      </c>
      <c r="F21" s="116"/>
      <c r="G21" s="515" t="s">
        <v>1559</v>
      </c>
      <c r="H21" s="122" t="s">
        <v>1593</v>
      </c>
      <c r="I21" s="116" t="s">
        <v>359</v>
      </c>
      <c r="J21" s="122" t="s">
        <v>1514</v>
      </c>
      <c r="K21" s="516">
        <v>60</v>
      </c>
      <c r="L21" s="517">
        <v>71.7</v>
      </c>
      <c r="M21" s="518">
        <f t="shared" si="0"/>
        <v>4302</v>
      </c>
      <c r="N21" s="116" t="s">
        <v>411</v>
      </c>
      <c r="O21" s="494">
        <v>44400</v>
      </c>
      <c r="P21" s="495" t="s">
        <v>1515</v>
      </c>
      <c r="Q21" s="494">
        <v>44406</v>
      </c>
      <c r="R21" s="496" t="s">
        <v>1576</v>
      </c>
    </row>
    <row r="22" spans="2:18" ht="54">
      <c r="B22" s="73">
        <v>13</v>
      </c>
      <c r="C22" s="487" t="s">
        <v>1333</v>
      </c>
      <c r="D22" s="116" t="s">
        <v>82</v>
      </c>
      <c r="E22" s="505" t="s">
        <v>1456</v>
      </c>
      <c r="F22" s="116"/>
      <c r="G22" s="515" t="s">
        <v>1552</v>
      </c>
      <c r="H22" s="116" t="s">
        <v>1318</v>
      </c>
      <c r="I22" s="116" t="s">
        <v>384</v>
      </c>
      <c r="J22" s="122" t="s">
        <v>1334</v>
      </c>
      <c r="K22" s="516">
        <v>750</v>
      </c>
      <c r="L22" s="517">
        <v>0.28999999999999998</v>
      </c>
      <c r="M22" s="518">
        <f t="shared" si="0"/>
        <v>217.49999999999997</v>
      </c>
      <c r="N22" s="116" t="s">
        <v>411</v>
      </c>
      <c r="O22" s="494">
        <v>44407</v>
      </c>
      <c r="P22" s="495" t="s">
        <v>1422</v>
      </c>
      <c r="Q22" s="494">
        <v>44411</v>
      </c>
      <c r="R22" s="496" t="s">
        <v>1578</v>
      </c>
    </row>
    <row r="23" spans="2:18" ht="104.25" customHeight="1">
      <c r="B23" s="73">
        <v>14</v>
      </c>
      <c r="C23" s="487" t="s">
        <v>1333</v>
      </c>
      <c r="D23" s="116" t="s">
        <v>82</v>
      </c>
      <c r="E23" s="505" t="s">
        <v>1456</v>
      </c>
      <c r="F23" s="116"/>
      <c r="G23" s="515" t="s">
        <v>1553</v>
      </c>
      <c r="H23" s="116" t="s">
        <v>1318</v>
      </c>
      <c r="I23" s="116" t="s">
        <v>384</v>
      </c>
      <c r="J23" s="122" t="s">
        <v>1336</v>
      </c>
      <c r="K23" s="516">
        <v>750</v>
      </c>
      <c r="L23" s="517">
        <v>3.6</v>
      </c>
      <c r="M23" s="518">
        <f t="shared" si="0"/>
        <v>2700</v>
      </c>
      <c r="N23" s="116" t="s">
        <v>411</v>
      </c>
      <c r="O23" s="494">
        <v>44407</v>
      </c>
      <c r="P23" s="495" t="s">
        <v>1423</v>
      </c>
      <c r="Q23" s="494">
        <v>44412</v>
      </c>
      <c r="R23" s="496" t="s">
        <v>1578</v>
      </c>
    </row>
    <row r="24" spans="2:18" ht="38.25" customHeight="1">
      <c r="B24" s="73">
        <v>15</v>
      </c>
      <c r="C24" s="487" t="s">
        <v>1333</v>
      </c>
      <c r="D24" s="116" t="s">
        <v>82</v>
      </c>
      <c r="E24" s="505" t="s">
        <v>1456</v>
      </c>
      <c r="F24" s="116"/>
      <c r="G24" s="515" t="s">
        <v>1568</v>
      </c>
      <c r="H24" s="116" t="s">
        <v>1318</v>
      </c>
      <c r="I24" s="116" t="s">
        <v>384</v>
      </c>
      <c r="J24" s="122" t="s">
        <v>1335</v>
      </c>
      <c r="K24" s="516">
        <v>72000</v>
      </c>
      <c r="L24" s="517">
        <v>0.09</v>
      </c>
      <c r="M24" s="518">
        <f t="shared" si="0"/>
        <v>6480</v>
      </c>
      <c r="N24" s="116" t="s">
        <v>411</v>
      </c>
      <c r="O24" s="494">
        <v>44407</v>
      </c>
      <c r="P24" s="495" t="s">
        <v>1424</v>
      </c>
      <c r="Q24" s="494">
        <v>44412</v>
      </c>
      <c r="R24" s="496" t="s">
        <v>1578</v>
      </c>
    </row>
    <row r="25" spans="2:18" ht="38.25" customHeight="1">
      <c r="B25" s="73">
        <v>16</v>
      </c>
      <c r="C25" s="487" t="s">
        <v>1330</v>
      </c>
      <c r="D25" s="116" t="s">
        <v>82</v>
      </c>
      <c r="E25" s="505" t="s">
        <v>1457</v>
      </c>
      <c r="F25" s="116"/>
      <c r="G25" s="515" t="s">
        <v>1569</v>
      </c>
      <c r="H25" s="122" t="s">
        <v>1264</v>
      </c>
      <c r="I25" s="116" t="s">
        <v>359</v>
      </c>
      <c r="J25" s="122" t="s">
        <v>1608</v>
      </c>
      <c r="K25" s="516">
        <v>80</v>
      </c>
      <c r="L25" s="517">
        <v>12</v>
      </c>
      <c r="M25" s="518">
        <f>K25*L25</f>
        <v>960</v>
      </c>
      <c r="N25" s="493" t="s">
        <v>411</v>
      </c>
      <c r="O25" s="494">
        <v>44407</v>
      </c>
      <c r="P25" s="495" t="s">
        <v>1425</v>
      </c>
      <c r="Q25" s="494">
        <v>44412</v>
      </c>
      <c r="R25" s="496" t="s">
        <v>1576</v>
      </c>
    </row>
    <row r="26" spans="2:18" ht="54">
      <c r="B26" s="73">
        <v>17</v>
      </c>
      <c r="C26" s="498" t="s">
        <v>280</v>
      </c>
      <c r="D26" s="116" t="s">
        <v>17</v>
      </c>
      <c r="E26" s="499" t="s">
        <v>1036</v>
      </c>
      <c r="F26" s="116"/>
      <c r="G26" s="122" t="s">
        <v>1376</v>
      </c>
      <c r="H26" s="122" t="s">
        <v>1591</v>
      </c>
      <c r="I26" s="122" t="s">
        <v>1176</v>
      </c>
      <c r="J26" s="122" t="s">
        <v>283</v>
      </c>
      <c r="K26" s="501">
        <v>1</v>
      </c>
      <c r="L26" s="490">
        <v>1014.26</v>
      </c>
      <c r="M26" s="492">
        <f>L26*K26</f>
        <v>1014.26</v>
      </c>
      <c r="N26" s="492" t="s">
        <v>6</v>
      </c>
      <c r="O26" s="503">
        <v>44398</v>
      </c>
      <c r="P26" s="495" t="s">
        <v>1375</v>
      </c>
      <c r="Q26" s="494">
        <v>44394</v>
      </c>
      <c r="R26" s="122" t="s">
        <v>932</v>
      </c>
    </row>
    <row r="27" spans="2:18" ht="72">
      <c r="B27" s="73">
        <v>18</v>
      </c>
      <c r="C27" s="487" t="s">
        <v>56</v>
      </c>
      <c r="D27" s="116" t="s">
        <v>17</v>
      </c>
      <c r="E27" s="505" t="s">
        <v>1038</v>
      </c>
      <c r="F27" s="116"/>
      <c r="G27" s="515" t="s">
        <v>1571</v>
      </c>
      <c r="H27" s="122" t="s">
        <v>1590</v>
      </c>
      <c r="I27" s="116" t="s">
        <v>1178</v>
      </c>
      <c r="J27" s="122" t="s">
        <v>1477</v>
      </c>
      <c r="K27" s="516">
        <v>1</v>
      </c>
      <c r="L27" s="517">
        <v>2961</v>
      </c>
      <c r="M27" s="518">
        <f>K27*L27</f>
        <v>2961</v>
      </c>
      <c r="N27" s="493" t="s">
        <v>6</v>
      </c>
      <c r="O27" s="494">
        <v>44386</v>
      </c>
      <c r="P27" s="495" t="s">
        <v>1473</v>
      </c>
      <c r="Q27" s="494">
        <v>44393</v>
      </c>
      <c r="R27" s="496" t="s">
        <v>932</v>
      </c>
    </row>
    <row r="28" spans="2:18" ht="90">
      <c r="B28" s="73">
        <v>19</v>
      </c>
      <c r="C28" s="498" t="s">
        <v>1250</v>
      </c>
      <c r="D28" s="122" t="s">
        <v>17</v>
      </c>
      <c r="E28" s="499" t="s">
        <v>1450</v>
      </c>
      <c r="F28" s="122"/>
      <c r="G28" s="519" t="s">
        <v>1536</v>
      </c>
      <c r="H28" s="122" t="s">
        <v>1587</v>
      </c>
      <c r="I28" s="122" t="s">
        <v>359</v>
      </c>
      <c r="J28" s="122" t="s">
        <v>1392</v>
      </c>
      <c r="K28" s="501">
        <v>560</v>
      </c>
      <c r="L28" s="490">
        <v>8</v>
      </c>
      <c r="M28" s="492">
        <f>L28*K28</f>
        <v>4480</v>
      </c>
      <c r="N28" s="502" t="s">
        <v>411</v>
      </c>
      <c r="O28" s="503">
        <v>44390</v>
      </c>
      <c r="P28" s="504" t="s">
        <v>1517</v>
      </c>
      <c r="Q28" s="494">
        <v>44399</v>
      </c>
      <c r="R28" s="122" t="s">
        <v>932</v>
      </c>
    </row>
    <row r="29" spans="2:18" ht="90">
      <c r="B29" s="73">
        <v>20</v>
      </c>
      <c r="C29" s="498" t="s">
        <v>1249</v>
      </c>
      <c r="D29" s="122" t="s">
        <v>17</v>
      </c>
      <c r="E29" s="499" t="s">
        <v>1451</v>
      </c>
      <c r="F29" s="122"/>
      <c r="G29" s="519" t="s">
        <v>1537</v>
      </c>
      <c r="H29" s="122" t="s">
        <v>1587</v>
      </c>
      <c r="I29" s="122" t="s">
        <v>359</v>
      </c>
      <c r="J29" s="122" t="s">
        <v>1393</v>
      </c>
      <c r="K29" s="501">
        <v>1080</v>
      </c>
      <c r="L29" s="490">
        <v>5.39</v>
      </c>
      <c r="M29" s="492">
        <f>L29*K29</f>
        <v>5821.2</v>
      </c>
      <c r="N29" s="502" t="s">
        <v>411</v>
      </c>
      <c r="O29" s="503">
        <v>44390</v>
      </c>
      <c r="P29" s="504" t="s">
        <v>1518</v>
      </c>
      <c r="Q29" s="494">
        <v>44399</v>
      </c>
      <c r="R29" s="122" t="s">
        <v>932</v>
      </c>
    </row>
    <row r="30" spans="2:18" ht="72">
      <c r="B30" s="73">
        <v>21</v>
      </c>
      <c r="C30" s="487" t="s">
        <v>1317</v>
      </c>
      <c r="D30" s="116" t="s">
        <v>17</v>
      </c>
      <c r="E30" s="488" t="s">
        <v>1453</v>
      </c>
      <c r="F30" s="116"/>
      <c r="G30" s="122" t="s">
        <v>1558</v>
      </c>
      <c r="H30" s="122" t="s">
        <v>1322</v>
      </c>
      <c r="I30" s="489" t="s">
        <v>384</v>
      </c>
      <c r="J30" s="490" t="s">
        <v>1323</v>
      </c>
      <c r="K30" s="491">
        <v>1100</v>
      </c>
      <c r="L30" s="492">
        <v>0.26</v>
      </c>
      <c r="M30" s="492">
        <f>L30*K30</f>
        <v>286</v>
      </c>
      <c r="N30" s="493" t="s">
        <v>411</v>
      </c>
      <c r="O30" s="494">
        <v>44391</v>
      </c>
      <c r="P30" s="495" t="s">
        <v>1395</v>
      </c>
      <c r="Q30" s="494">
        <v>44399</v>
      </c>
      <c r="R30" s="496" t="s">
        <v>1578</v>
      </c>
    </row>
    <row r="31" spans="2:18" ht="72">
      <c r="B31" s="73">
        <v>22</v>
      </c>
      <c r="C31" s="487" t="s">
        <v>1317</v>
      </c>
      <c r="D31" s="116" t="s">
        <v>17</v>
      </c>
      <c r="E31" s="488" t="s">
        <v>1454</v>
      </c>
      <c r="F31" s="116"/>
      <c r="G31" s="122" t="s">
        <v>1540</v>
      </c>
      <c r="H31" s="122" t="s">
        <v>1322</v>
      </c>
      <c r="I31" s="489" t="s">
        <v>384</v>
      </c>
      <c r="J31" s="490" t="s">
        <v>950</v>
      </c>
      <c r="K31" s="491">
        <v>500</v>
      </c>
      <c r="L31" s="492">
        <v>2.79</v>
      </c>
      <c r="M31" s="492">
        <f>L31*K31</f>
        <v>1395</v>
      </c>
      <c r="N31" s="493" t="s">
        <v>411</v>
      </c>
      <c r="O31" s="494">
        <v>44391</v>
      </c>
      <c r="P31" s="495" t="s">
        <v>1396</v>
      </c>
      <c r="Q31" s="494">
        <v>44399</v>
      </c>
      <c r="R31" s="496" t="s">
        <v>1578</v>
      </c>
    </row>
    <row r="32" spans="2:18" ht="54">
      <c r="B32" s="73">
        <v>23</v>
      </c>
      <c r="C32" s="487" t="s">
        <v>1342</v>
      </c>
      <c r="D32" s="116" t="s">
        <v>17</v>
      </c>
      <c r="E32" s="505" t="s">
        <v>1455</v>
      </c>
      <c r="F32" s="116"/>
      <c r="G32" s="515" t="s">
        <v>1542</v>
      </c>
      <c r="H32" s="116" t="s">
        <v>902</v>
      </c>
      <c r="I32" s="116" t="s">
        <v>359</v>
      </c>
      <c r="J32" s="122" t="s">
        <v>1420</v>
      </c>
      <c r="K32" s="516">
        <v>500</v>
      </c>
      <c r="L32" s="517">
        <v>2.5499999999999998</v>
      </c>
      <c r="M32" s="518">
        <f>L32*K32</f>
        <v>1275</v>
      </c>
      <c r="N32" s="116" t="s">
        <v>411</v>
      </c>
      <c r="O32" s="494">
        <v>44398</v>
      </c>
      <c r="P32" s="495" t="s">
        <v>1421</v>
      </c>
      <c r="Q32" s="494">
        <v>44404</v>
      </c>
      <c r="R32" s="496" t="s">
        <v>1576</v>
      </c>
    </row>
    <row r="33" spans="2:18" ht="54">
      <c r="B33" s="73">
        <v>24</v>
      </c>
      <c r="C33" s="487" t="s">
        <v>1458</v>
      </c>
      <c r="D33" s="116" t="s">
        <v>17</v>
      </c>
      <c r="E33" s="505" t="s">
        <v>1481</v>
      </c>
      <c r="F33" s="116"/>
      <c r="G33" s="519" t="s">
        <v>1560</v>
      </c>
      <c r="H33" s="122" t="s">
        <v>902</v>
      </c>
      <c r="I33" s="116" t="s">
        <v>359</v>
      </c>
      <c r="J33" s="122" t="s">
        <v>1459</v>
      </c>
      <c r="K33" s="516">
        <v>240</v>
      </c>
      <c r="L33" s="517">
        <v>3.94</v>
      </c>
      <c r="M33" s="518">
        <f t="shared" ref="M33:M57" si="1">K33*L33</f>
        <v>945.6</v>
      </c>
      <c r="N33" s="493" t="s">
        <v>411</v>
      </c>
      <c r="O33" s="494">
        <v>44403</v>
      </c>
      <c r="P33" s="495" t="s">
        <v>1460</v>
      </c>
      <c r="Q33" s="494">
        <v>44406</v>
      </c>
      <c r="R33" s="122" t="s">
        <v>1367</v>
      </c>
    </row>
    <row r="34" spans="2:18" ht="90">
      <c r="B34" s="73">
        <v>25</v>
      </c>
      <c r="C34" s="487" t="s">
        <v>1458</v>
      </c>
      <c r="D34" s="116" t="s">
        <v>17</v>
      </c>
      <c r="E34" s="505" t="s">
        <v>1481</v>
      </c>
      <c r="F34" s="116"/>
      <c r="G34" s="515" t="s">
        <v>1544</v>
      </c>
      <c r="H34" s="122" t="s">
        <v>902</v>
      </c>
      <c r="I34" s="116" t="s">
        <v>359</v>
      </c>
      <c r="J34" s="122" t="s">
        <v>1459</v>
      </c>
      <c r="K34" s="516">
        <v>300</v>
      </c>
      <c r="L34" s="517">
        <v>3.94</v>
      </c>
      <c r="M34" s="518">
        <f t="shared" si="1"/>
        <v>1182</v>
      </c>
      <c r="N34" s="493" t="s">
        <v>411</v>
      </c>
      <c r="O34" s="494">
        <v>44403</v>
      </c>
      <c r="P34" s="495" t="s">
        <v>1460</v>
      </c>
      <c r="Q34" s="494">
        <v>44406</v>
      </c>
      <c r="R34" s="122" t="s">
        <v>1367</v>
      </c>
    </row>
    <row r="35" spans="2:18" ht="90">
      <c r="B35" s="73">
        <v>26</v>
      </c>
      <c r="C35" s="487" t="s">
        <v>1458</v>
      </c>
      <c r="D35" s="116" t="s">
        <v>17</v>
      </c>
      <c r="E35" s="505" t="s">
        <v>1481</v>
      </c>
      <c r="F35" s="116"/>
      <c r="G35" s="515" t="s">
        <v>1561</v>
      </c>
      <c r="H35" s="122" t="s">
        <v>902</v>
      </c>
      <c r="I35" s="116" t="s">
        <v>359</v>
      </c>
      <c r="J35" s="122" t="s">
        <v>1459</v>
      </c>
      <c r="K35" s="516">
        <v>200</v>
      </c>
      <c r="L35" s="517">
        <v>3.94</v>
      </c>
      <c r="M35" s="518">
        <f t="shared" si="1"/>
        <v>788</v>
      </c>
      <c r="N35" s="493" t="s">
        <v>411</v>
      </c>
      <c r="O35" s="494">
        <v>44403</v>
      </c>
      <c r="P35" s="495" t="s">
        <v>1460</v>
      </c>
      <c r="Q35" s="494">
        <v>44406</v>
      </c>
      <c r="R35" s="496" t="s">
        <v>1576</v>
      </c>
    </row>
    <row r="36" spans="2:18" ht="72">
      <c r="B36" s="73">
        <v>27</v>
      </c>
      <c r="C36" s="487" t="s">
        <v>1458</v>
      </c>
      <c r="D36" s="116" t="s">
        <v>17</v>
      </c>
      <c r="E36" s="505" t="s">
        <v>1481</v>
      </c>
      <c r="F36" s="116"/>
      <c r="G36" s="515" t="s">
        <v>1545</v>
      </c>
      <c r="H36" s="122" t="s">
        <v>902</v>
      </c>
      <c r="I36" s="116" t="s">
        <v>359</v>
      </c>
      <c r="J36" s="122" t="s">
        <v>1459</v>
      </c>
      <c r="K36" s="516">
        <v>200</v>
      </c>
      <c r="L36" s="517">
        <v>1.94</v>
      </c>
      <c r="M36" s="518">
        <f t="shared" si="1"/>
        <v>388</v>
      </c>
      <c r="N36" s="493" t="s">
        <v>411</v>
      </c>
      <c r="O36" s="494">
        <v>44403</v>
      </c>
      <c r="P36" s="495" t="s">
        <v>1461</v>
      </c>
      <c r="Q36" s="494">
        <v>44406</v>
      </c>
      <c r="R36" s="496" t="s">
        <v>1576</v>
      </c>
    </row>
    <row r="37" spans="2:18" ht="72">
      <c r="B37" s="73">
        <v>28</v>
      </c>
      <c r="C37" s="487" t="s">
        <v>1458</v>
      </c>
      <c r="D37" s="116" t="s">
        <v>17</v>
      </c>
      <c r="E37" s="505" t="s">
        <v>1481</v>
      </c>
      <c r="F37" s="116"/>
      <c r="G37" s="515" t="s">
        <v>1562</v>
      </c>
      <c r="H37" s="122" t="s">
        <v>902</v>
      </c>
      <c r="I37" s="116" t="s">
        <v>359</v>
      </c>
      <c r="J37" s="122" t="s">
        <v>1459</v>
      </c>
      <c r="K37" s="516">
        <v>70</v>
      </c>
      <c r="L37" s="517">
        <v>3.88</v>
      </c>
      <c r="M37" s="518">
        <f t="shared" si="1"/>
        <v>271.59999999999997</v>
      </c>
      <c r="N37" s="493" t="s">
        <v>411</v>
      </c>
      <c r="O37" s="494">
        <v>44403</v>
      </c>
      <c r="P37" s="495" t="s">
        <v>1461</v>
      </c>
      <c r="Q37" s="494">
        <v>44406</v>
      </c>
      <c r="R37" s="496" t="s">
        <v>1576</v>
      </c>
    </row>
    <row r="38" spans="2:18" ht="72">
      <c r="B38" s="73">
        <v>29</v>
      </c>
      <c r="C38" s="487" t="s">
        <v>1458</v>
      </c>
      <c r="D38" s="116" t="s">
        <v>17</v>
      </c>
      <c r="E38" s="505" t="s">
        <v>1481</v>
      </c>
      <c r="F38" s="116"/>
      <c r="G38" s="515" t="s">
        <v>1546</v>
      </c>
      <c r="H38" s="122" t="s">
        <v>902</v>
      </c>
      <c r="I38" s="116" t="s">
        <v>359</v>
      </c>
      <c r="J38" s="122" t="s">
        <v>1459</v>
      </c>
      <c r="K38" s="516">
        <v>200</v>
      </c>
      <c r="L38" s="517">
        <v>1.94</v>
      </c>
      <c r="M38" s="518">
        <f t="shared" si="1"/>
        <v>388</v>
      </c>
      <c r="N38" s="493" t="s">
        <v>411</v>
      </c>
      <c r="O38" s="494">
        <v>44403</v>
      </c>
      <c r="P38" s="495" t="s">
        <v>1461</v>
      </c>
      <c r="Q38" s="494">
        <v>44406</v>
      </c>
      <c r="R38" s="496" t="s">
        <v>1576</v>
      </c>
    </row>
    <row r="39" spans="2:18" ht="71.25" customHeight="1">
      <c r="B39" s="73">
        <v>30</v>
      </c>
      <c r="C39" s="487" t="s">
        <v>1463</v>
      </c>
      <c r="D39" s="116" t="s">
        <v>17</v>
      </c>
      <c r="E39" s="505" t="s">
        <v>1482</v>
      </c>
      <c r="F39" s="116"/>
      <c r="G39" s="515" t="s">
        <v>1547</v>
      </c>
      <c r="H39" s="122" t="s">
        <v>1464</v>
      </c>
      <c r="I39" s="116" t="s">
        <v>384</v>
      </c>
      <c r="J39" s="122" t="s">
        <v>1465</v>
      </c>
      <c r="K39" s="516">
        <v>84</v>
      </c>
      <c r="L39" s="517">
        <v>44.9</v>
      </c>
      <c r="M39" s="518">
        <f t="shared" si="1"/>
        <v>3771.6</v>
      </c>
      <c r="N39" s="493" t="s">
        <v>411</v>
      </c>
      <c r="O39" s="494">
        <v>44404</v>
      </c>
      <c r="P39" s="495" t="s">
        <v>1462</v>
      </c>
      <c r="Q39" s="494">
        <v>44406</v>
      </c>
      <c r="R39" s="496" t="s">
        <v>1576</v>
      </c>
    </row>
    <row r="40" spans="2:18" ht="45" customHeight="1">
      <c r="B40" s="73">
        <v>31</v>
      </c>
      <c r="C40" s="487" t="s">
        <v>1463</v>
      </c>
      <c r="D40" s="116" t="s">
        <v>17</v>
      </c>
      <c r="E40" s="505" t="s">
        <v>1482</v>
      </c>
      <c r="F40" s="116"/>
      <c r="G40" s="515" t="s">
        <v>1563</v>
      </c>
      <c r="H40" s="122" t="s">
        <v>1464</v>
      </c>
      <c r="I40" s="116" t="s">
        <v>384</v>
      </c>
      <c r="J40" s="122" t="s">
        <v>1465</v>
      </c>
      <c r="K40" s="516">
        <v>1</v>
      </c>
      <c r="L40" s="517">
        <v>1098</v>
      </c>
      <c r="M40" s="518">
        <f t="shared" si="1"/>
        <v>1098</v>
      </c>
      <c r="N40" s="493" t="s">
        <v>411</v>
      </c>
      <c r="O40" s="494">
        <v>44404</v>
      </c>
      <c r="P40" s="495" t="s">
        <v>1462</v>
      </c>
      <c r="Q40" s="494">
        <v>44406</v>
      </c>
      <c r="R40" s="496" t="s">
        <v>1576</v>
      </c>
    </row>
    <row r="41" spans="2:18" ht="72">
      <c r="B41" s="73">
        <v>32</v>
      </c>
      <c r="C41" s="487" t="s">
        <v>1463</v>
      </c>
      <c r="D41" s="116" t="s">
        <v>17</v>
      </c>
      <c r="E41" s="505" t="s">
        <v>1482</v>
      </c>
      <c r="F41" s="116"/>
      <c r="G41" s="515" t="s">
        <v>1548</v>
      </c>
      <c r="H41" s="122" t="s">
        <v>1464</v>
      </c>
      <c r="I41" s="116" t="s">
        <v>384</v>
      </c>
      <c r="J41" s="122" t="s">
        <v>1465</v>
      </c>
      <c r="K41" s="516">
        <v>1</v>
      </c>
      <c r="L41" s="517">
        <v>2148.5</v>
      </c>
      <c r="M41" s="518">
        <f t="shared" si="1"/>
        <v>2148.5</v>
      </c>
      <c r="N41" s="493" t="s">
        <v>411</v>
      </c>
      <c r="O41" s="494">
        <v>44404</v>
      </c>
      <c r="P41" s="495" t="s">
        <v>1462</v>
      </c>
      <c r="Q41" s="494">
        <v>44406</v>
      </c>
      <c r="R41" s="496" t="s">
        <v>1576</v>
      </c>
    </row>
    <row r="42" spans="2:18" ht="72">
      <c r="B42" s="73">
        <v>33</v>
      </c>
      <c r="C42" s="487" t="s">
        <v>1463</v>
      </c>
      <c r="D42" s="116" t="s">
        <v>17</v>
      </c>
      <c r="E42" s="505" t="s">
        <v>1482</v>
      </c>
      <c r="F42" s="116"/>
      <c r="G42" s="515" t="s">
        <v>1549</v>
      </c>
      <c r="H42" s="122" t="s">
        <v>1464</v>
      </c>
      <c r="I42" s="116" t="s">
        <v>384</v>
      </c>
      <c r="J42" s="122" t="s">
        <v>1465</v>
      </c>
      <c r="K42" s="516">
        <v>6</v>
      </c>
      <c r="L42" s="517">
        <v>109.5</v>
      </c>
      <c r="M42" s="518">
        <f t="shared" si="1"/>
        <v>657</v>
      </c>
      <c r="N42" s="493" t="s">
        <v>411</v>
      </c>
      <c r="O42" s="494">
        <v>44404</v>
      </c>
      <c r="P42" s="495" t="s">
        <v>1462</v>
      </c>
      <c r="Q42" s="494">
        <v>44406</v>
      </c>
      <c r="R42" s="496" t="s">
        <v>1576</v>
      </c>
    </row>
    <row r="43" spans="2:18" ht="90">
      <c r="B43" s="73">
        <v>34</v>
      </c>
      <c r="C43" s="487" t="s">
        <v>1463</v>
      </c>
      <c r="D43" s="116" t="s">
        <v>17</v>
      </c>
      <c r="E43" s="505" t="s">
        <v>1482</v>
      </c>
      <c r="F43" s="116"/>
      <c r="G43" s="515" t="s">
        <v>1564</v>
      </c>
      <c r="H43" s="122" t="s">
        <v>1464</v>
      </c>
      <c r="I43" s="116" t="s">
        <v>384</v>
      </c>
      <c r="J43" s="122" t="s">
        <v>1465</v>
      </c>
      <c r="K43" s="516">
        <v>2</v>
      </c>
      <c r="L43" s="517">
        <v>29.5</v>
      </c>
      <c r="M43" s="518">
        <f t="shared" si="1"/>
        <v>59</v>
      </c>
      <c r="N43" s="493" t="s">
        <v>411</v>
      </c>
      <c r="O43" s="494">
        <v>44404</v>
      </c>
      <c r="P43" s="495" t="s">
        <v>1462</v>
      </c>
      <c r="Q43" s="494">
        <v>44406</v>
      </c>
      <c r="R43" s="496" t="s">
        <v>1576</v>
      </c>
    </row>
    <row r="44" spans="2:18" ht="54">
      <c r="B44" s="73">
        <v>35</v>
      </c>
      <c r="C44" s="487" t="s">
        <v>1463</v>
      </c>
      <c r="D44" s="116" t="s">
        <v>17</v>
      </c>
      <c r="E44" s="505" t="s">
        <v>1482</v>
      </c>
      <c r="F44" s="116"/>
      <c r="G44" s="515" t="s">
        <v>1611</v>
      </c>
      <c r="H44" s="122" t="s">
        <v>1464</v>
      </c>
      <c r="I44" s="116" t="s">
        <v>384</v>
      </c>
      <c r="J44" s="122" t="s">
        <v>1465</v>
      </c>
      <c r="K44" s="516">
        <v>1</v>
      </c>
      <c r="L44" s="517">
        <v>3278</v>
      </c>
      <c r="M44" s="518">
        <f t="shared" si="1"/>
        <v>3278</v>
      </c>
      <c r="N44" s="493" t="s">
        <v>411</v>
      </c>
      <c r="O44" s="494">
        <v>44404</v>
      </c>
      <c r="P44" s="495" t="s">
        <v>1462</v>
      </c>
      <c r="Q44" s="494">
        <v>44406</v>
      </c>
      <c r="R44" s="496" t="s">
        <v>1576</v>
      </c>
    </row>
    <row r="45" spans="2:18" ht="54">
      <c r="B45" s="73">
        <v>36</v>
      </c>
      <c r="C45" s="487" t="s">
        <v>1463</v>
      </c>
      <c r="D45" s="116" t="s">
        <v>17</v>
      </c>
      <c r="E45" s="505" t="s">
        <v>1482</v>
      </c>
      <c r="F45" s="116"/>
      <c r="G45" s="515" t="s">
        <v>1565</v>
      </c>
      <c r="H45" s="122" t="s">
        <v>1464</v>
      </c>
      <c r="I45" s="116" t="s">
        <v>384</v>
      </c>
      <c r="J45" s="122" t="s">
        <v>1465</v>
      </c>
      <c r="K45" s="516">
        <v>1</v>
      </c>
      <c r="L45" s="517">
        <v>309</v>
      </c>
      <c r="M45" s="518">
        <f t="shared" si="1"/>
        <v>309</v>
      </c>
      <c r="N45" s="493" t="s">
        <v>411</v>
      </c>
      <c r="O45" s="494">
        <v>44404</v>
      </c>
      <c r="P45" s="495" t="s">
        <v>1462</v>
      </c>
      <c r="Q45" s="494">
        <v>44406</v>
      </c>
      <c r="R45" s="496" t="s">
        <v>1576</v>
      </c>
    </row>
    <row r="46" spans="2:18" ht="108">
      <c r="B46" s="73">
        <v>37</v>
      </c>
      <c r="C46" s="487" t="s">
        <v>1463</v>
      </c>
      <c r="D46" s="116" t="s">
        <v>17</v>
      </c>
      <c r="E46" s="505" t="s">
        <v>1482</v>
      </c>
      <c r="F46" s="116"/>
      <c r="G46" s="515" t="s">
        <v>1613</v>
      </c>
      <c r="H46" s="122" t="s">
        <v>1464</v>
      </c>
      <c r="I46" s="116" t="s">
        <v>384</v>
      </c>
      <c r="J46" s="122" t="s">
        <v>1465</v>
      </c>
      <c r="K46" s="516">
        <v>30</v>
      </c>
      <c r="L46" s="517">
        <v>74.8</v>
      </c>
      <c r="M46" s="518">
        <f t="shared" si="1"/>
        <v>2244</v>
      </c>
      <c r="N46" s="493" t="s">
        <v>411</v>
      </c>
      <c r="O46" s="494">
        <v>44404</v>
      </c>
      <c r="P46" s="495" t="s">
        <v>1462</v>
      </c>
      <c r="Q46" s="494">
        <v>44406</v>
      </c>
      <c r="R46" s="496" t="s">
        <v>1576</v>
      </c>
    </row>
    <row r="47" spans="2:18" ht="72">
      <c r="B47" s="73">
        <v>38</v>
      </c>
      <c r="C47" s="487" t="s">
        <v>1463</v>
      </c>
      <c r="D47" s="116" t="s">
        <v>17</v>
      </c>
      <c r="E47" s="505" t="s">
        <v>1482</v>
      </c>
      <c r="F47" s="116"/>
      <c r="G47" s="515" t="s">
        <v>1612</v>
      </c>
      <c r="H47" s="122" t="s">
        <v>1464</v>
      </c>
      <c r="I47" s="116" t="s">
        <v>384</v>
      </c>
      <c r="J47" s="122" t="s">
        <v>1465</v>
      </c>
      <c r="K47" s="516">
        <v>1</v>
      </c>
      <c r="L47" s="517">
        <v>87.7</v>
      </c>
      <c r="M47" s="518">
        <f t="shared" si="1"/>
        <v>87.7</v>
      </c>
      <c r="N47" s="493" t="s">
        <v>411</v>
      </c>
      <c r="O47" s="494">
        <v>44404</v>
      </c>
      <c r="P47" s="495" t="s">
        <v>1462</v>
      </c>
      <c r="Q47" s="494">
        <v>44406</v>
      </c>
      <c r="R47" s="496" t="s">
        <v>1576</v>
      </c>
    </row>
    <row r="48" spans="2:18" ht="54">
      <c r="B48" s="73">
        <v>39</v>
      </c>
      <c r="C48" s="487" t="s">
        <v>1463</v>
      </c>
      <c r="D48" s="116" t="s">
        <v>17</v>
      </c>
      <c r="E48" s="505" t="s">
        <v>1482</v>
      </c>
      <c r="F48" s="116"/>
      <c r="G48" s="515" t="s">
        <v>1550</v>
      </c>
      <c r="H48" s="122" t="s">
        <v>1464</v>
      </c>
      <c r="I48" s="116" t="s">
        <v>384</v>
      </c>
      <c r="J48" s="122" t="s">
        <v>1465</v>
      </c>
      <c r="K48" s="516">
        <v>30</v>
      </c>
      <c r="L48" s="517">
        <v>89.5</v>
      </c>
      <c r="M48" s="518">
        <f t="shared" si="1"/>
        <v>2685</v>
      </c>
      <c r="N48" s="493" t="s">
        <v>411</v>
      </c>
      <c r="O48" s="494">
        <v>44404</v>
      </c>
      <c r="P48" s="495" t="s">
        <v>1462</v>
      </c>
      <c r="Q48" s="494">
        <v>44406</v>
      </c>
      <c r="R48" s="496" t="s">
        <v>1576</v>
      </c>
    </row>
    <row r="49" spans="2:18" ht="54">
      <c r="B49" s="73">
        <v>40</v>
      </c>
      <c r="C49" s="487" t="s">
        <v>1463</v>
      </c>
      <c r="D49" s="116" t="s">
        <v>17</v>
      </c>
      <c r="E49" s="505" t="s">
        <v>1482</v>
      </c>
      <c r="F49" s="116"/>
      <c r="G49" s="515" t="s">
        <v>1566</v>
      </c>
      <c r="H49" s="122" t="s">
        <v>1464</v>
      </c>
      <c r="I49" s="116" t="s">
        <v>384</v>
      </c>
      <c r="J49" s="122" t="s">
        <v>1465</v>
      </c>
      <c r="K49" s="516">
        <v>1</v>
      </c>
      <c r="L49" s="517">
        <v>1200</v>
      </c>
      <c r="M49" s="518">
        <f t="shared" si="1"/>
        <v>1200</v>
      </c>
      <c r="N49" s="493" t="s">
        <v>411</v>
      </c>
      <c r="O49" s="494">
        <v>44404</v>
      </c>
      <c r="P49" s="495" t="s">
        <v>1462</v>
      </c>
      <c r="Q49" s="494">
        <v>44406</v>
      </c>
      <c r="R49" s="496" t="s">
        <v>1576</v>
      </c>
    </row>
    <row r="50" spans="2:18" ht="54">
      <c r="B50" s="73">
        <v>41</v>
      </c>
      <c r="C50" s="487" t="s">
        <v>1469</v>
      </c>
      <c r="D50" s="116" t="s">
        <v>17</v>
      </c>
      <c r="E50" s="505" t="s">
        <v>1483</v>
      </c>
      <c r="F50" s="116"/>
      <c r="G50" s="515" t="s">
        <v>1603</v>
      </c>
      <c r="H50" s="122" t="s">
        <v>1593</v>
      </c>
      <c r="I50" s="116" t="s">
        <v>1176</v>
      </c>
      <c r="J50" s="122" t="s">
        <v>1470</v>
      </c>
      <c r="K50" s="516">
        <v>12</v>
      </c>
      <c r="L50" s="517">
        <v>5.29</v>
      </c>
      <c r="M50" s="518">
        <f t="shared" si="1"/>
        <v>63.480000000000004</v>
      </c>
      <c r="N50" s="493" t="s">
        <v>411</v>
      </c>
      <c r="O50" s="494">
        <v>44406</v>
      </c>
      <c r="P50" s="495" t="s">
        <v>1466</v>
      </c>
      <c r="Q50" s="494">
        <v>44410</v>
      </c>
      <c r="R50" s="496" t="s">
        <v>1576</v>
      </c>
    </row>
    <row r="51" spans="2:18" ht="54">
      <c r="B51" s="73">
        <v>42</v>
      </c>
      <c r="C51" s="487" t="s">
        <v>1469</v>
      </c>
      <c r="D51" s="116" t="s">
        <v>17</v>
      </c>
      <c r="E51" s="505" t="s">
        <v>1483</v>
      </c>
      <c r="F51" s="116"/>
      <c r="G51" s="515" t="s">
        <v>1602</v>
      </c>
      <c r="H51" s="122" t="s">
        <v>1593</v>
      </c>
      <c r="I51" s="116" t="s">
        <v>1176</v>
      </c>
      <c r="J51" s="122" t="s">
        <v>1470</v>
      </c>
      <c r="K51" s="516">
        <v>120</v>
      </c>
      <c r="L51" s="517">
        <v>5.62</v>
      </c>
      <c r="M51" s="518">
        <f t="shared" si="1"/>
        <v>674.4</v>
      </c>
      <c r="N51" s="493" t="s">
        <v>411</v>
      </c>
      <c r="O51" s="494">
        <v>44406</v>
      </c>
      <c r="P51" s="495" t="s">
        <v>1466</v>
      </c>
      <c r="Q51" s="494">
        <v>44410</v>
      </c>
      <c r="R51" s="496" t="s">
        <v>1576</v>
      </c>
    </row>
    <row r="52" spans="2:18" ht="54">
      <c r="B52" s="73">
        <v>43</v>
      </c>
      <c r="C52" s="487" t="s">
        <v>1469</v>
      </c>
      <c r="D52" s="116" t="s">
        <v>17</v>
      </c>
      <c r="E52" s="505" t="s">
        <v>1483</v>
      </c>
      <c r="F52" s="116"/>
      <c r="G52" s="515" t="s">
        <v>1599</v>
      </c>
      <c r="H52" s="122" t="s">
        <v>1593</v>
      </c>
      <c r="I52" s="116" t="s">
        <v>1176</v>
      </c>
      <c r="J52" s="122" t="s">
        <v>1470</v>
      </c>
      <c r="K52" s="516">
        <v>120</v>
      </c>
      <c r="L52" s="517">
        <v>2.4700000000000002</v>
      </c>
      <c r="M52" s="518">
        <f t="shared" si="1"/>
        <v>296.40000000000003</v>
      </c>
      <c r="N52" s="493" t="s">
        <v>411</v>
      </c>
      <c r="O52" s="494">
        <v>44406</v>
      </c>
      <c r="P52" s="495" t="s">
        <v>1466</v>
      </c>
      <c r="Q52" s="494">
        <v>44410</v>
      </c>
      <c r="R52" s="496" t="s">
        <v>1576</v>
      </c>
    </row>
    <row r="53" spans="2:18" ht="54">
      <c r="B53" s="73">
        <v>44</v>
      </c>
      <c r="C53" s="487" t="s">
        <v>1469</v>
      </c>
      <c r="D53" s="116" t="s">
        <v>17</v>
      </c>
      <c r="E53" s="505" t="s">
        <v>1483</v>
      </c>
      <c r="F53" s="116"/>
      <c r="G53" s="515" t="s">
        <v>1600</v>
      </c>
      <c r="H53" s="122" t="s">
        <v>1593</v>
      </c>
      <c r="I53" s="116" t="s">
        <v>1176</v>
      </c>
      <c r="J53" s="122" t="s">
        <v>1470</v>
      </c>
      <c r="K53" s="516">
        <v>120</v>
      </c>
      <c r="L53" s="517">
        <v>4.0999999999999996</v>
      </c>
      <c r="M53" s="518">
        <f t="shared" si="1"/>
        <v>491.99999999999994</v>
      </c>
      <c r="N53" s="493" t="s">
        <v>411</v>
      </c>
      <c r="O53" s="494">
        <v>44406</v>
      </c>
      <c r="P53" s="495" t="s">
        <v>1466</v>
      </c>
      <c r="Q53" s="494">
        <v>44410</v>
      </c>
      <c r="R53" s="496" t="s">
        <v>1576</v>
      </c>
    </row>
    <row r="54" spans="2:18" ht="72">
      <c r="B54" s="73">
        <v>45</v>
      </c>
      <c r="C54" s="487" t="s">
        <v>1471</v>
      </c>
      <c r="D54" s="116" t="s">
        <v>17</v>
      </c>
      <c r="E54" s="505" t="s">
        <v>1485</v>
      </c>
      <c r="F54" s="116"/>
      <c r="G54" s="515" t="s">
        <v>1606</v>
      </c>
      <c r="H54" s="122" t="s">
        <v>1595</v>
      </c>
      <c r="I54" s="116" t="s">
        <v>1182</v>
      </c>
      <c r="J54" s="122" t="s">
        <v>258</v>
      </c>
      <c r="K54" s="516">
        <v>6</v>
      </c>
      <c r="L54" s="517">
        <v>15.67</v>
      </c>
      <c r="M54" s="518">
        <f t="shared" si="1"/>
        <v>94.02</v>
      </c>
      <c r="N54" s="493" t="s">
        <v>6</v>
      </c>
      <c r="O54" s="494">
        <v>44407</v>
      </c>
      <c r="P54" s="495" t="s">
        <v>1468</v>
      </c>
      <c r="Q54" s="494">
        <v>44410</v>
      </c>
      <c r="R54" s="496" t="s">
        <v>1576</v>
      </c>
    </row>
    <row r="55" spans="2:18" ht="54">
      <c r="B55" s="73">
        <v>46</v>
      </c>
      <c r="C55" s="487" t="s">
        <v>1471</v>
      </c>
      <c r="D55" s="116" t="s">
        <v>17</v>
      </c>
      <c r="E55" s="505" t="s">
        <v>1485</v>
      </c>
      <c r="F55" s="116"/>
      <c r="G55" s="515" t="s">
        <v>1607</v>
      </c>
      <c r="H55" s="122" t="s">
        <v>1595</v>
      </c>
      <c r="I55" s="116" t="s">
        <v>1182</v>
      </c>
      <c r="J55" s="122" t="s">
        <v>258</v>
      </c>
      <c r="K55" s="516">
        <v>3</v>
      </c>
      <c r="L55" s="517">
        <v>1190</v>
      </c>
      <c r="M55" s="518">
        <f t="shared" si="1"/>
        <v>3570</v>
      </c>
      <c r="N55" s="493" t="s">
        <v>6</v>
      </c>
      <c r="O55" s="494">
        <v>44407</v>
      </c>
      <c r="P55" s="495" t="s">
        <v>1468</v>
      </c>
      <c r="Q55" s="494">
        <v>44410</v>
      </c>
      <c r="R55" s="496" t="s">
        <v>1576</v>
      </c>
    </row>
    <row r="56" spans="2:18" ht="90">
      <c r="B56" s="73">
        <v>47</v>
      </c>
      <c r="C56" s="487" t="s">
        <v>1471</v>
      </c>
      <c r="D56" s="116" t="s">
        <v>17</v>
      </c>
      <c r="E56" s="505" t="s">
        <v>1485</v>
      </c>
      <c r="F56" s="116"/>
      <c r="G56" s="515" t="s">
        <v>1551</v>
      </c>
      <c r="H56" s="122" t="s">
        <v>1595</v>
      </c>
      <c r="I56" s="116" t="s">
        <v>1182</v>
      </c>
      <c r="J56" s="122" t="s">
        <v>258</v>
      </c>
      <c r="K56" s="516">
        <v>3</v>
      </c>
      <c r="L56" s="517">
        <v>6.71</v>
      </c>
      <c r="M56" s="518">
        <f t="shared" si="1"/>
        <v>20.13</v>
      </c>
      <c r="N56" s="493" t="s">
        <v>6</v>
      </c>
      <c r="O56" s="494">
        <v>44407</v>
      </c>
      <c r="P56" s="495" t="s">
        <v>1468</v>
      </c>
      <c r="Q56" s="494">
        <v>44410</v>
      </c>
      <c r="R56" s="496" t="s">
        <v>1576</v>
      </c>
    </row>
    <row r="57" spans="2:18" ht="54">
      <c r="B57" s="73">
        <v>48</v>
      </c>
      <c r="C57" s="487" t="s">
        <v>1471</v>
      </c>
      <c r="D57" s="116" t="s">
        <v>17</v>
      </c>
      <c r="E57" s="505" t="s">
        <v>1485</v>
      </c>
      <c r="F57" s="116"/>
      <c r="G57" s="515" t="s">
        <v>1567</v>
      </c>
      <c r="H57" s="122" t="s">
        <v>1595</v>
      </c>
      <c r="I57" s="116" t="s">
        <v>1182</v>
      </c>
      <c r="J57" s="122" t="s">
        <v>258</v>
      </c>
      <c r="K57" s="516">
        <v>6</v>
      </c>
      <c r="L57" s="517">
        <v>1024.9100000000001</v>
      </c>
      <c r="M57" s="518">
        <f t="shared" si="1"/>
        <v>6149.4600000000009</v>
      </c>
      <c r="N57" s="493" t="s">
        <v>6</v>
      </c>
      <c r="O57" s="494">
        <v>44407</v>
      </c>
      <c r="P57" s="495" t="s">
        <v>1468</v>
      </c>
      <c r="Q57" s="494">
        <v>44410</v>
      </c>
      <c r="R57" s="496" t="s">
        <v>1576</v>
      </c>
    </row>
    <row r="58" spans="2:18" ht="118.5" customHeight="1">
      <c r="B58" s="73">
        <v>49</v>
      </c>
      <c r="C58" s="498" t="s">
        <v>244</v>
      </c>
      <c r="D58" s="520" t="s">
        <v>85</v>
      </c>
      <c r="E58" s="521" t="s">
        <v>206</v>
      </c>
      <c r="F58" s="116"/>
      <c r="G58" s="122" t="s">
        <v>1380</v>
      </c>
      <c r="H58" s="489" t="s">
        <v>1586</v>
      </c>
      <c r="I58" s="489" t="s">
        <v>1182</v>
      </c>
      <c r="J58" s="122" t="s">
        <v>246</v>
      </c>
      <c r="K58" s="516">
        <v>1</v>
      </c>
      <c r="L58" s="490">
        <v>29678.400000000001</v>
      </c>
      <c r="M58" s="492">
        <f>L58*K58</f>
        <v>29678.400000000001</v>
      </c>
      <c r="N58" s="522" t="s">
        <v>6</v>
      </c>
      <c r="O58" s="503">
        <v>44385</v>
      </c>
      <c r="P58" s="523" t="s">
        <v>1381</v>
      </c>
      <c r="Q58" s="494">
        <v>44394</v>
      </c>
      <c r="R58" s="122" t="s">
        <v>932</v>
      </c>
    </row>
    <row r="59" spans="2:18" ht="54">
      <c r="B59" s="73">
        <v>50</v>
      </c>
      <c r="C59" s="498" t="s">
        <v>247</v>
      </c>
      <c r="D59" s="520" t="s">
        <v>85</v>
      </c>
      <c r="E59" s="521" t="s">
        <v>1039</v>
      </c>
      <c r="F59" s="116"/>
      <c r="G59" s="515" t="s">
        <v>1382</v>
      </c>
      <c r="H59" s="489" t="s">
        <v>1586</v>
      </c>
      <c r="I59" s="489" t="s">
        <v>1182</v>
      </c>
      <c r="J59" s="122" t="s">
        <v>246</v>
      </c>
      <c r="K59" s="516">
        <v>1</v>
      </c>
      <c r="L59" s="490">
        <v>6741</v>
      </c>
      <c r="M59" s="492">
        <f>L59*K59</f>
        <v>6741</v>
      </c>
      <c r="N59" s="522" t="s">
        <v>6</v>
      </c>
      <c r="O59" s="503">
        <v>44385</v>
      </c>
      <c r="P59" s="523" t="s">
        <v>1383</v>
      </c>
      <c r="Q59" s="494">
        <v>44394</v>
      </c>
      <c r="R59" s="122" t="s">
        <v>932</v>
      </c>
    </row>
    <row r="60" spans="2:18" ht="36">
      <c r="B60" s="73">
        <v>51</v>
      </c>
      <c r="C60" s="498" t="s">
        <v>305</v>
      </c>
      <c r="D60" s="116" t="s">
        <v>85</v>
      </c>
      <c r="E60" s="505" t="s">
        <v>1028</v>
      </c>
      <c r="F60" s="116"/>
      <c r="G60" s="122" t="s">
        <v>1389</v>
      </c>
      <c r="H60" s="122" t="s">
        <v>1596</v>
      </c>
      <c r="I60" s="489" t="s">
        <v>1176</v>
      </c>
      <c r="J60" s="122" t="s">
        <v>308</v>
      </c>
      <c r="K60" s="501">
        <v>1</v>
      </c>
      <c r="L60" s="490">
        <v>400</v>
      </c>
      <c r="M60" s="492">
        <v>400</v>
      </c>
      <c r="N60" s="509" t="s">
        <v>6</v>
      </c>
      <c r="O60" s="503">
        <v>44385</v>
      </c>
      <c r="P60" s="523" t="s">
        <v>1390</v>
      </c>
      <c r="Q60" s="494">
        <v>44394</v>
      </c>
      <c r="R60" s="122" t="s">
        <v>932</v>
      </c>
    </row>
    <row r="61" spans="2:18" ht="108">
      <c r="B61" s="73">
        <v>52</v>
      </c>
      <c r="C61" s="487" t="s">
        <v>993</v>
      </c>
      <c r="D61" s="116" t="s">
        <v>85</v>
      </c>
      <c r="E61" s="505" t="s">
        <v>1484</v>
      </c>
      <c r="F61" s="116"/>
      <c r="G61" s="515" t="s">
        <v>1601</v>
      </c>
      <c r="H61" s="122" t="s">
        <v>1586</v>
      </c>
      <c r="I61" s="116" t="s">
        <v>1182</v>
      </c>
      <c r="J61" s="122" t="s">
        <v>246</v>
      </c>
      <c r="K61" s="516">
        <v>65</v>
      </c>
      <c r="L61" s="517">
        <v>17.2</v>
      </c>
      <c r="M61" s="518">
        <f t="shared" ref="M61:M67" si="2">K61*L61</f>
        <v>1118</v>
      </c>
      <c r="N61" s="493" t="s">
        <v>6</v>
      </c>
      <c r="O61" s="494">
        <v>44407</v>
      </c>
      <c r="P61" s="495" t="s">
        <v>1467</v>
      </c>
      <c r="Q61" s="494">
        <v>44410</v>
      </c>
      <c r="R61" s="496" t="s">
        <v>932</v>
      </c>
    </row>
    <row r="62" spans="2:18" ht="108">
      <c r="B62" s="73">
        <v>53</v>
      </c>
      <c r="C62" s="487" t="s">
        <v>993</v>
      </c>
      <c r="D62" s="116" t="s">
        <v>85</v>
      </c>
      <c r="E62" s="505" t="s">
        <v>1484</v>
      </c>
      <c r="F62" s="116"/>
      <c r="G62" s="515" t="s">
        <v>1614</v>
      </c>
      <c r="H62" s="122" t="s">
        <v>1586</v>
      </c>
      <c r="I62" s="116" t="s">
        <v>1182</v>
      </c>
      <c r="J62" s="122" t="s">
        <v>246</v>
      </c>
      <c r="K62" s="516">
        <v>50</v>
      </c>
      <c r="L62" s="517">
        <v>640</v>
      </c>
      <c r="M62" s="518">
        <f t="shared" si="2"/>
        <v>32000</v>
      </c>
      <c r="N62" s="493" t="s">
        <v>6</v>
      </c>
      <c r="O62" s="494">
        <v>44407</v>
      </c>
      <c r="P62" s="495" t="s">
        <v>1467</v>
      </c>
      <c r="Q62" s="494">
        <v>44410</v>
      </c>
      <c r="R62" s="496" t="s">
        <v>932</v>
      </c>
    </row>
    <row r="63" spans="2:18" ht="108">
      <c r="B63" s="73">
        <v>54</v>
      </c>
      <c r="C63" s="487" t="s">
        <v>993</v>
      </c>
      <c r="D63" s="116" t="s">
        <v>85</v>
      </c>
      <c r="E63" s="505" t="s">
        <v>1484</v>
      </c>
      <c r="F63" s="116"/>
      <c r="G63" s="515" t="s">
        <v>1604</v>
      </c>
      <c r="H63" s="122" t="s">
        <v>1586</v>
      </c>
      <c r="I63" s="116" t="s">
        <v>1182</v>
      </c>
      <c r="J63" s="122" t="s">
        <v>246</v>
      </c>
      <c r="K63" s="516">
        <v>15</v>
      </c>
      <c r="L63" s="517">
        <v>265</v>
      </c>
      <c r="M63" s="518">
        <f t="shared" si="2"/>
        <v>3975</v>
      </c>
      <c r="N63" s="493" t="s">
        <v>6</v>
      </c>
      <c r="O63" s="494">
        <v>44407</v>
      </c>
      <c r="P63" s="495" t="s">
        <v>1467</v>
      </c>
      <c r="Q63" s="494">
        <v>44410</v>
      </c>
      <c r="R63" s="496" t="s">
        <v>932</v>
      </c>
    </row>
    <row r="64" spans="2:18" ht="108">
      <c r="B64" s="73">
        <v>55</v>
      </c>
      <c r="C64" s="487" t="s">
        <v>993</v>
      </c>
      <c r="D64" s="116" t="s">
        <v>85</v>
      </c>
      <c r="E64" s="505" t="s">
        <v>1484</v>
      </c>
      <c r="F64" s="116"/>
      <c r="G64" s="515" t="s">
        <v>1605</v>
      </c>
      <c r="H64" s="122" t="s">
        <v>1586</v>
      </c>
      <c r="I64" s="116" t="s">
        <v>1182</v>
      </c>
      <c r="J64" s="122" t="s">
        <v>246</v>
      </c>
      <c r="K64" s="516">
        <v>65</v>
      </c>
      <c r="L64" s="517">
        <v>167.2</v>
      </c>
      <c r="M64" s="518">
        <f t="shared" si="2"/>
        <v>10868</v>
      </c>
      <c r="N64" s="493" t="s">
        <v>6</v>
      </c>
      <c r="O64" s="494">
        <v>44407</v>
      </c>
      <c r="P64" s="495" t="s">
        <v>1467</v>
      </c>
      <c r="Q64" s="494">
        <v>44410</v>
      </c>
      <c r="R64" s="496" t="s">
        <v>932</v>
      </c>
    </row>
    <row r="65" spans="2:18" ht="90">
      <c r="B65" s="73">
        <v>56</v>
      </c>
      <c r="C65" s="487" t="s">
        <v>1085</v>
      </c>
      <c r="D65" s="116" t="s">
        <v>69</v>
      </c>
      <c r="E65" s="505" t="s">
        <v>1487</v>
      </c>
      <c r="F65" s="481"/>
      <c r="G65" s="515" t="s">
        <v>1574</v>
      </c>
      <c r="H65" s="122" t="s">
        <v>1098</v>
      </c>
      <c r="I65" s="116" t="s">
        <v>1176</v>
      </c>
      <c r="J65" s="122" t="s">
        <v>238</v>
      </c>
      <c r="K65" s="512">
        <v>2</v>
      </c>
      <c r="L65" s="513">
        <v>9976.6</v>
      </c>
      <c r="M65" s="518">
        <f t="shared" si="2"/>
        <v>19953.2</v>
      </c>
      <c r="N65" s="493" t="s">
        <v>6</v>
      </c>
      <c r="O65" s="493">
        <v>44378</v>
      </c>
      <c r="P65" s="523" t="s">
        <v>1491</v>
      </c>
      <c r="Q65" s="503">
        <v>44390</v>
      </c>
      <c r="R65" s="496" t="s">
        <v>1576</v>
      </c>
    </row>
    <row r="66" spans="2:18" ht="90">
      <c r="B66" s="73">
        <v>57</v>
      </c>
      <c r="C66" s="487" t="s">
        <v>1085</v>
      </c>
      <c r="D66" s="116" t="s">
        <v>69</v>
      </c>
      <c r="E66" s="505" t="s">
        <v>1487</v>
      </c>
      <c r="F66" s="481"/>
      <c r="G66" s="515" t="s">
        <v>1573</v>
      </c>
      <c r="H66" s="122" t="s">
        <v>1098</v>
      </c>
      <c r="I66" s="116" t="s">
        <v>1176</v>
      </c>
      <c r="J66" s="122" t="s">
        <v>238</v>
      </c>
      <c r="K66" s="512">
        <v>1</v>
      </c>
      <c r="L66" s="513">
        <v>4698.87</v>
      </c>
      <c r="M66" s="518">
        <f t="shared" si="2"/>
        <v>4698.87</v>
      </c>
      <c r="N66" s="493" t="s">
        <v>6</v>
      </c>
      <c r="O66" s="493">
        <v>44378</v>
      </c>
      <c r="P66" s="523" t="s">
        <v>1491</v>
      </c>
      <c r="Q66" s="503">
        <v>44390</v>
      </c>
      <c r="R66" s="496" t="s">
        <v>1576</v>
      </c>
    </row>
    <row r="67" spans="2:18" ht="90">
      <c r="B67" s="73">
        <v>58</v>
      </c>
      <c r="C67" s="487" t="s">
        <v>1085</v>
      </c>
      <c r="D67" s="116" t="s">
        <v>69</v>
      </c>
      <c r="E67" s="505" t="s">
        <v>1487</v>
      </c>
      <c r="F67" s="116"/>
      <c r="G67" s="515" t="s">
        <v>1490</v>
      </c>
      <c r="H67" s="122" t="s">
        <v>1098</v>
      </c>
      <c r="I67" s="116" t="s">
        <v>1176</v>
      </c>
      <c r="J67" s="122" t="s">
        <v>238</v>
      </c>
      <c r="K67" s="516">
        <v>2</v>
      </c>
      <c r="L67" s="517">
        <v>12717.15</v>
      </c>
      <c r="M67" s="518">
        <f t="shared" si="2"/>
        <v>25434.3</v>
      </c>
      <c r="N67" s="493" t="s">
        <v>6</v>
      </c>
      <c r="O67" s="493">
        <v>44378</v>
      </c>
      <c r="P67" s="523" t="s">
        <v>1491</v>
      </c>
      <c r="Q67" s="503">
        <v>44390</v>
      </c>
      <c r="R67" s="496" t="s">
        <v>1576</v>
      </c>
    </row>
    <row r="68" spans="2:18" ht="72">
      <c r="B68" s="73">
        <v>59</v>
      </c>
      <c r="C68" s="498" t="s">
        <v>217</v>
      </c>
      <c r="D68" s="116" t="s">
        <v>69</v>
      </c>
      <c r="E68" s="499" t="s">
        <v>1012</v>
      </c>
      <c r="F68" s="511"/>
      <c r="G68" s="524" t="s">
        <v>1524</v>
      </c>
      <c r="H68" s="525" t="s">
        <v>1575</v>
      </c>
      <c r="I68" s="493" t="s">
        <v>1179</v>
      </c>
      <c r="J68" s="506" t="s">
        <v>220</v>
      </c>
      <c r="K68" s="526">
        <v>20</v>
      </c>
      <c r="L68" s="527">
        <v>28</v>
      </c>
      <c r="M68" s="492">
        <f t="shared" ref="M68:M79" si="3">L68*K68</f>
        <v>560</v>
      </c>
      <c r="N68" s="492" t="s">
        <v>6</v>
      </c>
      <c r="O68" s="503">
        <v>44379</v>
      </c>
      <c r="P68" s="523" t="s">
        <v>1369</v>
      </c>
      <c r="Q68" s="503">
        <v>44394</v>
      </c>
      <c r="R68" s="496" t="s">
        <v>1577</v>
      </c>
    </row>
    <row r="69" spans="2:18" ht="54">
      <c r="B69" s="73">
        <v>60</v>
      </c>
      <c r="C69" s="498" t="s">
        <v>217</v>
      </c>
      <c r="D69" s="116" t="s">
        <v>69</v>
      </c>
      <c r="E69" s="499" t="s">
        <v>1012</v>
      </c>
      <c r="F69" s="511"/>
      <c r="G69" s="515" t="s">
        <v>1525</v>
      </c>
      <c r="H69" s="525" t="s">
        <v>1575</v>
      </c>
      <c r="I69" s="493" t="s">
        <v>1179</v>
      </c>
      <c r="J69" s="506" t="s">
        <v>220</v>
      </c>
      <c r="K69" s="526">
        <v>20</v>
      </c>
      <c r="L69" s="527">
        <v>32</v>
      </c>
      <c r="M69" s="492">
        <f t="shared" si="3"/>
        <v>640</v>
      </c>
      <c r="N69" s="492" t="s">
        <v>6</v>
      </c>
      <c r="O69" s="503">
        <v>44379</v>
      </c>
      <c r="P69" s="523" t="s">
        <v>1369</v>
      </c>
      <c r="Q69" s="503">
        <v>44394</v>
      </c>
      <c r="R69" s="496" t="s">
        <v>1577</v>
      </c>
    </row>
    <row r="70" spans="2:18" ht="54">
      <c r="B70" s="73">
        <v>61</v>
      </c>
      <c r="C70" s="498" t="s">
        <v>217</v>
      </c>
      <c r="D70" s="116" t="s">
        <v>69</v>
      </c>
      <c r="E70" s="499" t="s">
        <v>1012</v>
      </c>
      <c r="F70" s="511"/>
      <c r="G70" s="515" t="s">
        <v>1526</v>
      </c>
      <c r="H70" s="525" t="s">
        <v>1575</v>
      </c>
      <c r="I70" s="493" t="s">
        <v>1179</v>
      </c>
      <c r="J70" s="506" t="s">
        <v>220</v>
      </c>
      <c r="K70" s="526">
        <v>20</v>
      </c>
      <c r="L70" s="527">
        <v>44.5</v>
      </c>
      <c r="M70" s="492">
        <f t="shared" si="3"/>
        <v>890</v>
      </c>
      <c r="N70" s="492" t="s">
        <v>6</v>
      </c>
      <c r="O70" s="503">
        <v>44379</v>
      </c>
      <c r="P70" s="523" t="s">
        <v>1369</v>
      </c>
      <c r="Q70" s="503">
        <v>44394</v>
      </c>
      <c r="R70" s="496" t="s">
        <v>1577</v>
      </c>
    </row>
    <row r="71" spans="2:18" ht="54">
      <c r="B71" s="73">
        <v>62</v>
      </c>
      <c r="C71" s="498" t="s">
        <v>217</v>
      </c>
      <c r="D71" s="116" t="s">
        <v>69</v>
      </c>
      <c r="E71" s="499" t="s">
        <v>1012</v>
      </c>
      <c r="F71" s="511"/>
      <c r="G71" s="515" t="s">
        <v>1527</v>
      </c>
      <c r="H71" s="525" t="s">
        <v>1575</v>
      </c>
      <c r="I71" s="493" t="s">
        <v>1179</v>
      </c>
      <c r="J71" s="506" t="s">
        <v>220</v>
      </c>
      <c r="K71" s="526">
        <v>20</v>
      </c>
      <c r="L71" s="527">
        <v>26</v>
      </c>
      <c r="M71" s="492">
        <f t="shared" si="3"/>
        <v>520</v>
      </c>
      <c r="N71" s="492" t="s">
        <v>6</v>
      </c>
      <c r="O71" s="503">
        <v>44379</v>
      </c>
      <c r="P71" s="523" t="s">
        <v>1369</v>
      </c>
      <c r="Q71" s="503">
        <v>44394</v>
      </c>
      <c r="R71" s="496" t="s">
        <v>1577</v>
      </c>
    </row>
    <row r="72" spans="2:18" ht="54">
      <c r="B72" s="73">
        <v>63</v>
      </c>
      <c r="C72" s="498" t="s">
        <v>217</v>
      </c>
      <c r="D72" s="116" t="s">
        <v>69</v>
      </c>
      <c r="E72" s="499" t="s">
        <v>1012</v>
      </c>
      <c r="F72" s="511"/>
      <c r="G72" s="515" t="s">
        <v>1528</v>
      </c>
      <c r="H72" s="525" t="s">
        <v>1575</v>
      </c>
      <c r="I72" s="493" t="s">
        <v>1179</v>
      </c>
      <c r="J72" s="506" t="s">
        <v>220</v>
      </c>
      <c r="K72" s="526">
        <v>20</v>
      </c>
      <c r="L72" s="527">
        <v>25</v>
      </c>
      <c r="M72" s="492">
        <f t="shared" si="3"/>
        <v>500</v>
      </c>
      <c r="N72" s="492" t="s">
        <v>6</v>
      </c>
      <c r="O72" s="503">
        <v>44379</v>
      </c>
      <c r="P72" s="523" t="s">
        <v>1369</v>
      </c>
      <c r="Q72" s="503">
        <v>44394</v>
      </c>
      <c r="R72" s="496" t="s">
        <v>1577</v>
      </c>
    </row>
    <row r="73" spans="2:18" ht="54">
      <c r="B73" s="73">
        <v>64</v>
      </c>
      <c r="C73" s="498" t="s">
        <v>217</v>
      </c>
      <c r="D73" s="116" t="s">
        <v>69</v>
      </c>
      <c r="E73" s="499" t="s">
        <v>1012</v>
      </c>
      <c r="F73" s="511"/>
      <c r="G73" s="500" t="s">
        <v>225</v>
      </c>
      <c r="H73" s="525" t="s">
        <v>1575</v>
      </c>
      <c r="I73" s="493" t="s">
        <v>1179</v>
      </c>
      <c r="J73" s="506" t="s">
        <v>220</v>
      </c>
      <c r="K73" s="526">
        <v>20</v>
      </c>
      <c r="L73" s="527">
        <v>32</v>
      </c>
      <c r="M73" s="492">
        <f t="shared" si="3"/>
        <v>640</v>
      </c>
      <c r="N73" s="492" t="s">
        <v>6</v>
      </c>
      <c r="O73" s="503">
        <v>44379</v>
      </c>
      <c r="P73" s="523" t="s">
        <v>1369</v>
      </c>
      <c r="Q73" s="503">
        <v>44394</v>
      </c>
      <c r="R73" s="496" t="s">
        <v>1577</v>
      </c>
    </row>
    <row r="74" spans="2:18" ht="54">
      <c r="B74" s="73">
        <v>65</v>
      </c>
      <c r="C74" s="498" t="s">
        <v>217</v>
      </c>
      <c r="D74" s="116" t="s">
        <v>69</v>
      </c>
      <c r="E74" s="499" t="s">
        <v>1012</v>
      </c>
      <c r="F74" s="511"/>
      <c r="G74" s="515" t="s">
        <v>226</v>
      </c>
      <c r="H74" s="525" t="s">
        <v>1575</v>
      </c>
      <c r="I74" s="493" t="s">
        <v>1179</v>
      </c>
      <c r="J74" s="506" t="s">
        <v>220</v>
      </c>
      <c r="K74" s="526">
        <v>20</v>
      </c>
      <c r="L74" s="527">
        <v>23</v>
      </c>
      <c r="M74" s="492">
        <f t="shared" si="3"/>
        <v>460</v>
      </c>
      <c r="N74" s="492" t="s">
        <v>6</v>
      </c>
      <c r="O74" s="503">
        <v>44379</v>
      </c>
      <c r="P74" s="523" t="s">
        <v>1369</v>
      </c>
      <c r="Q74" s="503">
        <v>44394</v>
      </c>
      <c r="R74" s="496" t="s">
        <v>1577</v>
      </c>
    </row>
    <row r="75" spans="2:18" ht="54">
      <c r="B75" s="73">
        <v>66</v>
      </c>
      <c r="C75" s="498" t="s">
        <v>217</v>
      </c>
      <c r="D75" s="116" t="s">
        <v>69</v>
      </c>
      <c r="E75" s="499" t="s">
        <v>1012</v>
      </c>
      <c r="F75" s="511"/>
      <c r="G75" s="500" t="s">
        <v>1529</v>
      </c>
      <c r="H75" s="525" t="s">
        <v>1575</v>
      </c>
      <c r="I75" s="493" t="s">
        <v>1179</v>
      </c>
      <c r="J75" s="506" t="s">
        <v>220</v>
      </c>
      <c r="K75" s="526">
        <v>20</v>
      </c>
      <c r="L75" s="527">
        <v>25</v>
      </c>
      <c r="M75" s="492">
        <f t="shared" si="3"/>
        <v>500</v>
      </c>
      <c r="N75" s="492" t="s">
        <v>6</v>
      </c>
      <c r="O75" s="503">
        <v>44379</v>
      </c>
      <c r="P75" s="523" t="s">
        <v>1369</v>
      </c>
      <c r="Q75" s="503">
        <v>44394</v>
      </c>
      <c r="R75" s="496" t="s">
        <v>1577</v>
      </c>
    </row>
    <row r="76" spans="2:18" ht="54">
      <c r="B76" s="73">
        <v>67</v>
      </c>
      <c r="C76" s="498" t="s">
        <v>540</v>
      </c>
      <c r="D76" s="116" t="s">
        <v>69</v>
      </c>
      <c r="E76" s="499" t="s">
        <v>1180</v>
      </c>
      <c r="F76" s="116"/>
      <c r="G76" s="500" t="s">
        <v>267</v>
      </c>
      <c r="H76" s="496" t="s">
        <v>1581</v>
      </c>
      <c r="I76" s="122" t="s">
        <v>1179</v>
      </c>
      <c r="J76" s="122" t="s">
        <v>269</v>
      </c>
      <c r="K76" s="501">
        <v>2</v>
      </c>
      <c r="L76" s="490">
        <v>10600</v>
      </c>
      <c r="M76" s="492">
        <f t="shared" si="3"/>
        <v>21200</v>
      </c>
      <c r="N76" s="527" t="s">
        <v>6</v>
      </c>
      <c r="O76" s="503">
        <v>44382</v>
      </c>
      <c r="P76" s="523" t="s">
        <v>1370</v>
      </c>
      <c r="Q76" s="494">
        <v>44394</v>
      </c>
      <c r="R76" s="496" t="s">
        <v>1577</v>
      </c>
    </row>
    <row r="77" spans="2:18" ht="36">
      <c r="B77" s="73">
        <v>68</v>
      </c>
      <c r="C77" s="498" t="s">
        <v>541</v>
      </c>
      <c r="D77" s="116" t="s">
        <v>69</v>
      </c>
      <c r="E77" s="499" t="s">
        <v>1034</v>
      </c>
      <c r="F77" s="116"/>
      <c r="G77" s="122" t="s">
        <v>1377</v>
      </c>
      <c r="H77" s="493" t="s">
        <v>1581</v>
      </c>
      <c r="I77" s="493" t="s">
        <v>1179</v>
      </c>
      <c r="J77" s="122" t="s">
        <v>209</v>
      </c>
      <c r="K77" s="516">
        <v>1</v>
      </c>
      <c r="L77" s="490">
        <v>8000</v>
      </c>
      <c r="M77" s="492">
        <f t="shared" si="3"/>
        <v>8000</v>
      </c>
      <c r="N77" s="509" t="s">
        <v>6</v>
      </c>
      <c r="O77" s="494">
        <v>44385</v>
      </c>
      <c r="P77" s="523" t="s">
        <v>1378</v>
      </c>
      <c r="Q77" s="494">
        <v>44394</v>
      </c>
      <c r="R77" s="122" t="s">
        <v>932</v>
      </c>
    </row>
    <row r="78" spans="2:18" ht="54">
      <c r="B78" s="73">
        <v>69</v>
      </c>
      <c r="C78" s="498" t="s">
        <v>217</v>
      </c>
      <c r="D78" s="520" t="s">
        <v>69</v>
      </c>
      <c r="E78" s="488" t="s">
        <v>1011</v>
      </c>
      <c r="F78" s="116"/>
      <c r="G78" s="122" t="s">
        <v>1384</v>
      </c>
      <c r="H78" s="493" t="s">
        <v>1598</v>
      </c>
      <c r="I78" s="493" t="s">
        <v>1179</v>
      </c>
      <c r="J78" s="506" t="s">
        <v>220</v>
      </c>
      <c r="K78" s="516">
        <v>1</v>
      </c>
      <c r="L78" s="527">
        <v>2355</v>
      </c>
      <c r="M78" s="492">
        <f t="shared" si="3"/>
        <v>2355</v>
      </c>
      <c r="N78" s="527" t="s">
        <v>6</v>
      </c>
      <c r="O78" s="494">
        <v>44385</v>
      </c>
      <c r="P78" s="523" t="s">
        <v>1385</v>
      </c>
      <c r="Q78" s="494">
        <v>44394</v>
      </c>
      <c r="R78" s="122" t="s">
        <v>932</v>
      </c>
    </row>
    <row r="79" spans="2:18" ht="36">
      <c r="B79" s="73">
        <v>70</v>
      </c>
      <c r="C79" s="498" t="s">
        <v>540</v>
      </c>
      <c r="D79" s="116" t="s">
        <v>69</v>
      </c>
      <c r="E79" s="499" t="s">
        <v>1180</v>
      </c>
      <c r="F79" s="116"/>
      <c r="G79" s="122" t="s">
        <v>1533</v>
      </c>
      <c r="H79" s="122" t="s">
        <v>1581</v>
      </c>
      <c r="I79" s="122" t="s">
        <v>1179</v>
      </c>
      <c r="J79" s="122" t="s">
        <v>269</v>
      </c>
      <c r="K79" s="516">
        <v>1</v>
      </c>
      <c r="L79" s="490">
        <v>10600</v>
      </c>
      <c r="M79" s="492">
        <f t="shared" si="3"/>
        <v>10600</v>
      </c>
      <c r="N79" s="527" t="s">
        <v>6</v>
      </c>
      <c r="O79" s="503">
        <v>44385</v>
      </c>
      <c r="P79" s="523" t="s">
        <v>1386</v>
      </c>
      <c r="Q79" s="494">
        <v>44394</v>
      </c>
      <c r="R79" s="122" t="s">
        <v>932</v>
      </c>
    </row>
    <row r="80" spans="2:18" ht="54">
      <c r="B80" s="73">
        <v>71</v>
      </c>
      <c r="C80" s="487" t="s">
        <v>309</v>
      </c>
      <c r="D80" s="116" t="s">
        <v>69</v>
      </c>
      <c r="E80" s="505" t="s">
        <v>1035</v>
      </c>
      <c r="F80" s="116"/>
      <c r="G80" s="515" t="s">
        <v>1572</v>
      </c>
      <c r="H80" s="122" t="s">
        <v>1588</v>
      </c>
      <c r="I80" s="116" t="s">
        <v>1176</v>
      </c>
      <c r="J80" s="122" t="s">
        <v>312</v>
      </c>
      <c r="K80" s="516">
        <v>1</v>
      </c>
      <c r="L80" s="517">
        <v>10752.5</v>
      </c>
      <c r="M80" s="518">
        <f>K80*L80</f>
        <v>10752.5</v>
      </c>
      <c r="N80" s="493" t="s">
        <v>6</v>
      </c>
      <c r="O80" s="494">
        <v>44386</v>
      </c>
      <c r="P80" s="495" t="s">
        <v>1472</v>
      </c>
      <c r="Q80" s="494">
        <v>44393</v>
      </c>
      <c r="R80" s="496" t="s">
        <v>932</v>
      </c>
    </row>
    <row r="81" spans="2:18" ht="126">
      <c r="B81" s="73">
        <v>72</v>
      </c>
      <c r="C81" s="487" t="s">
        <v>742</v>
      </c>
      <c r="D81" s="116" t="s">
        <v>69</v>
      </c>
      <c r="E81" s="505" t="s">
        <v>1486</v>
      </c>
      <c r="F81" s="116"/>
      <c r="G81" s="515" t="s">
        <v>1609</v>
      </c>
      <c r="H81" s="122" t="s">
        <v>1475</v>
      </c>
      <c r="I81" s="116" t="s">
        <v>1176</v>
      </c>
      <c r="J81" s="122" t="s">
        <v>1476</v>
      </c>
      <c r="K81" s="516">
        <v>1</v>
      </c>
      <c r="L81" s="517">
        <v>37307.120000000003</v>
      </c>
      <c r="M81" s="518">
        <f>K81*L81</f>
        <v>37307.120000000003</v>
      </c>
      <c r="N81" s="493" t="s">
        <v>6</v>
      </c>
      <c r="O81" s="494">
        <v>44390</v>
      </c>
      <c r="P81" s="495" t="s">
        <v>1474</v>
      </c>
      <c r="Q81" s="494">
        <v>44394</v>
      </c>
      <c r="R81" s="122" t="s">
        <v>1579</v>
      </c>
    </row>
    <row r="82" spans="2:18" ht="72">
      <c r="B82" s="73">
        <v>73</v>
      </c>
      <c r="C82" s="498" t="s">
        <v>544</v>
      </c>
      <c r="D82" s="116" t="s">
        <v>69</v>
      </c>
      <c r="E82" s="488" t="s">
        <v>1438</v>
      </c>
      <c r="F82" s="511"/>
      <c r="G82" s="500" t="s">
        <v>1541</v>
      </c>
      <c r="H82" s="122" t="s">
        <v>1584</v>
      </c>
      <c r="I82" s="122" t="s">
        <v>384</v>
      </c>
      <c r="J82" s="489" t="s">
        <v>1394</v>
      </c>
      <c r="K82" s="512">
        <v>84</v>
      </c>
      <c r="L82" s="513">
        <v>28</v>
      </c>
      <c r="M82" s="492">
        <f>L82*K82</f>
        <v>2352</v>
      </c>
      <c r="N82" s="492" t="s">
        <v>411</v>
      </c>
      <c r="O82" s="493">
        <v>44391</v>
      </c>
      <c r="P82" s="514" t="s">
        <v>1520</v>
      </c>
      <c r="Q82" s="494">
        <v>44399</v>
      </c>
      <c r="R82" s="496" t="s">
        <v>1578</v>
      </c>
    </row>
    <row r="83" spans="2:18" ht="162">
      <c r="B83" s="73">
        <v>74</v>
      </c>
      <c r="C83" s="487" t="s">
        <v>1497</v>
      </c>
      <c r="D83" s="116" t="s">
        <v>69</v>
      </c>
      <c r="E83" s="488" t="s">
        <v>1498</v>
      </c>
      <c r="F83" s="116"/>
      <c r="G83" s="122" t="s">
        <v>1492</v>
      </c>
      <c r="H83" s="519" t="s">
        <v>1594</v>
      </c>
      <c r="I83" s="489" t="s">
        <v>364</v>
      </c>
      <c r="J83" s="519" t="s">
        <v>297</v>
      </c>
      <c r="K83" s="491">
        <v>2</v>
      </c>
      <c r="L83" s="492">
        <v>559.29610000000002</v>
      </c>
      <c r="M83" s="492">
        <f>L83*K83</f>
        <v>1118.5922</v>
      </c>
      <c r="N83" s="493" t="s">
        <v>6</v>
      </c>
      <c r="O83" s="494">
        <v>44392</v>
      </c>
      <c r="P83" s="495" t="s">
        <v>1499</v>
      </c>
      <c r="Q83" s="494">
        <v>44399</v>
      </c>
      <c r="R83" s="496" t="s">
        <v>932</v>
      </c>
    </row>
    <row r="84" spans="2:18" ht="126">
      <c r="B84" s="73">
        <v>75</v>
      </c>
      <c r="C84" s="487" t="s">
        <v>1497</v>
      </c>
      <c r="D84" s="116" t="s">
        <v>69</v>
      </c>
      <c r="E84" s="488" t="s">
        <v>1498</v>
      </c>
      <c r="F84" s="116"/>
      <c r="G84" s="122" t="s">
        <v>1493</v>
      </c>
      <c r="H84" s="519" t="s">
        <v>1594</v>
      </c>
      <c r="I84" s="489" t="s">
        <v>364</v>
      </c>
      <c r="J84" s="519" t="s">
        <v>297</v>
      </c>
      <c r="K84" s="491">
        <v>2</v>
      </c>
      <c r="L84" s="492">
        <v>813.52</v>
      </c>
      <c r="M84" s="492">
        <f>L84*K84</f>
        <v>1627.04</v>
      </c>
      <c r="N84" s="493" t="s">
        <v>6</v>
      </c>
      <c r="O84" s="494">
        <v>44392</v>
      </c>
      <c r="P84" s="495" t="s">
        <v>1499</v>
      </c>
      <c r="Q84" s="494">
        <v>44399</v>
      </c>
      <c r="R84" s="496" t="s">
        <v>932</v>
      </c>
    </row>
    <row r="85" spans="2:18" ht="180">
      <c r="B85" s="73">
        <v>76</v>
      </c>
      <c r="C85" s="487" t="s">
        <v>1497</v>
      </c>
      <c r="D85" s="116" t="s">
        <v>69</v>
      </c>
      <c r="E85" s="488" t="s">
        <v>1498</v>
      </c>
      <c r="F85" s="116"/>
      <c r="G85" s="122" t="s">
        <v>1494</v>
      </c>
      <c r="H85" s="519" t="s">
        <v>1594</v>
      </c>
      <c r="I85" s="489" t="s">
        <v>364</v>
      </c>
      <c r="J85" s="519" t="s">
        <v>297</v>
      </c>
      <c r="K85" s="491">
        <v>6</v>
      </c>
      <c r="L85" s="492">
        <v>402.69240000000002</v>
      </c>
      <c r="M85" s="492">
        <v>2416.15</v>
      </c>
      <c r="N85" s="493" t="s">
        <v>6</v>
      </c>
      <c r="O85" s="494">
        <v>44394</v>
      </c>
      <c r="P85" s="495" t="s">
        <v>1499</v>
      </c>
      <c r="Q85" s="494">
        <v>44399</v>
      </c>
      <c r="R85" s="496" t="s">
        <v>932</v>
      </c>
    </row>
    <row r="86" spans="2:18" ht="162">
      <c r="B86" s="73">
        <v>77</v>
      </c>
      <c r="C86" s="487" t="s">
        <v>1497</v>
      </c>
      <c r="D86" s="116" t="s">
        <v>69</v>
      </c>
      <c r="E86" s="488" t="s">
        <v>1498</v>
      </c>
      <c r="F86" s="116"/>
      <c r="G86" s="122" t="s">
        <v>1495</v>
      </c>
      <c r="H86" s="519" t="s">
        <v>1594</v>
      </c>
      <c r="I86" s="489" t="s">
        <v>364</v>
      </c>
      <c r="J86" s="519" t="s">
        <v>297</v>
      </c>
      <c r="K86" s="491">
        <v>6</v>
      </c>
      <c r="L86" s="492">
        <v>324.39109999999999</v>
      </c>
      <c r="M86" s="492">
        <v>1946.34</v>
      </c>
      <c r="N86" s="493" t="s">
        <v>6</v>
      </c>
      <c r="O86" s="494">
        <v>44392</v>
      </c>
      <c r="P86" s="495" t="s">
        <v>1499</v>
      </c>
      <c r="Q86" s="494">
        <v>44399</v>
      </c>
      <c r="R86" s="496" t="s">
        <v>932</v>
      </c>
    </row>
    <row r="87" spans="2:18" ht="126">
      <c r="B87" s="73">
        <v>78</v>
      </c>
      <c r="C87" s="487" t="s">
        <v>1497</v>
      </c>
      <c r="D87" s="116" t="s">
        <v>69</v>
      </c>
      <c r="E87" s="488" t="s">
        <v>1498</v>
      </c>
      <c r="F87" s="116"/>
      <c r="G87" s="122" t="s">
        <v>1496</v>
      </c>
      <c r="H87" s="519" t="s">
        <v>1594</v>
      </c>
      <c r="I87" s="489" t="s">
        <v>364</v>
      </c>
      <c r="J87" s="519" t="s">
        <v>297</v>
      </c>
      <c r="K87" s="491">
        <v>36.5002</v>
      </c>
      <c r="L87" s="492">
        <v>85.419600000000003</v>
      </c>
      <c r="M87" s="492">
        <f>L87*K87</f>
        <v>3117.83248392</v>
      </c>
      <c r="N87" s="493" t="s">
        <v>6</v>
      </c>
      <c r="O87" s="494">
        <v>44392</v>
      </c>
      <c r="P87" s="495" t="s">
        <v>1499</v>
      </c>
      <c r="Q87" s="494">
        <v>44399</v>
      </c>
      <c r="R87" s="496" t="s">
        <v>932</v>
      </c>
    </row>
    <row r="88" spans="2:18" ht="54">
      <c r="B88" s="73">
        <v>79</v>
      </c>
      <c r="C88" s="487" t="s">
        <v>1190</v>
      </c>
      <c r="D88" s="116" t="s">
        <v>69</v>
      </c>
      <c r="E88" s="488" t="s">
        <v>1021</v>
      </c>
      <c r="F88" s="116"/>
      <c r="G88" s="122" t="s">
        <v>1619</v>
      </c>
      <c r="H88" s="122" t="s">
        <v>1192</v>
      </c>
      <c r="I88" s="489" t="s">
        <v>1176</v>
      </c>
      <c r="J88" s="490" t="s">
        <v>1504</v>
      </c>
      <c r="K88" s="491">
        <v>1</v>
      </c>
      <c r="L88" s="492">
        <v>4655</v>
      </c>
      <c r="M88" s="492">
        <f>L88*K88</f>
        <v>4655</v>
      </c>
      <c r="N88" s="493" t="s">
        <v>6</v>
      </c>
      <c r="O88" s="494" t="s">
        <v>1505</v>
      </c>
      <c r="P88" s="495" t="s">
        <v>1500</v>
      </c>
      <c r="Q88" s="494">
        <v>44399</v>
      </c>
      <c r="R88" s="122" t="s">
        <v>932</v>
      </c>
    </row>
    <row r="89" spans="2:18" ht="126">
      <c r="B89" s="73">
        <v>80</v>
      </c>
      <c r="C89" s="487" t="s">
        <v>742</v>
      </c>
      <c r="D89" s="116" t="s">
        <v>69</v>
      </c>
      <c r="E89" s="505" t="s">
        <v>1486</v>
      </c>
      <c r="F89" s="116"/>
      <c r="G89" s="515" t="s">
        <v>1609</v>
      </c>
      <c r="H89" s="122" t="s">
        <v>1475</v>
      </c>
      <c r="I89" s="116" t="s">
        <v>1176</v>
      </c>
      <c r="J89" s="122" t="s">
        <v>1476</v>
      </c>
      <c r="K89" s="516">
        <v>1</v>
      </c>
      <c r="L89" s="517">
        <v>37307.120000000003</v>
      </c>
      <c r="M89" s="518">
        <f>K89*L89</f>
        <v>37307.120000000003</v>
      </c>
      <c r="N89" s="493" t="s">
        <v>6</v>
      </c>
      <c r="O89" s="494">
        <v>44391</v>
      </c>
      <c r="P89" s="495" t="s">
        <v>1478</v>
      </c>
      <c r="Q89" s="494">
        <v>44399</v>
      </c>
      <c r="R89" s="122" t="s">
        <v>1579</v>
      </c>
    </row>
    <row r="90" spans="2:18" ht="126">
      <c r="B90" s="73">
        <v>81</v>
      </c>
      <c r="C90" s="487" t="s">
        <v>742</v>
      </c>
      <c r="D90" s="116" t="s">
        <v>69</v>
      </c>
      <c r="E90" s="505" t="s">
        <v>1486</v>
      </c>
      <c r="F90" s="116"/>
      <c r="G90" s="515" t="s">
        <v>1609</v>
      </c>
      <c r="H90" s="122" t="s">
        <v>1475</v>
      </c>
      <c r="I90" s="116" t="s">
        <v>1176</v>
      </c>
      <c r="J90" s="122" t="s">
        <v>1476</v>
      </c>
      <c r="K90" s="516">
        <v>1</v>
      </c>
      <c r="L90" s="517">
        <v>10462.14</v>
      </c>
      <c r="M90" s="518">
        <f>K90*L90</f>
        <v>10462.14</v>
      </c>
      <c r="N90" s="493" t="s">
        <v>6</v>
      </c>
      <c r="O90" s="494">
        <v>44397</v>
      </c>
      <c r="P90" s="495" t="s">
        <v>1479</v>
      </c>
      <c r="Q90" s="494">
        <v>44399</v>
      </c>
      <c r="R90" s="122" t="s">
        <v>1579</v>
      </c>
    </row>
    <row r="91" spans="2:18" ht="72">
      <c r="B91" s="73">
        <v>82</v>
      </c>
      <c r="C91" s="487" t="s">
        <v>235</v>
      </c>
      <c r="D91" s="116" t="s">
        <v>69</v>
      </c>
      <c r="E91" s="505" t="s">
        <v>1487</v>
      </c>
      <c r="F91" s="116"/>
      <c r="G91" s="515" t="s">
        <v>1610</v>
      </c>
      <c r="H91" s="122" t="s">
        <v>1098</v>
      </c>
      <c r="I91" s="116" t="s">
        <v>1176</v>
      </c>
      <c r="J91" s="122" t="s">
        <v>238</v>
      </c>
      <c r="K91" s="516">
        <v>1</v>
      </c>
      <c r="L91" s="517">
        <v>3095.55</v>
      </c>
      <c r="M91" s="518">
        <f>K91*L91</f>
        <v>3095.55</v>
      </c>
      <c r="N91" s="493" t="s">
        <v>6</v>
      </c>
      <c r="O91" s="494">
        <v>44397</v>
      </c>
      <c r="P91" s="523" t="s">
        <v>1480</v>
      </c>
      <c r="Q91" s="494">
        <v>44404</v>
      </c>
      <c r="R91" s="496" t="s">
        <v>1576</v>
      </c>
    </row>
    <row r="92" spans="2:18" ht="144">
      <c r="B92" s="73">
        <v>83</v>
      </c>
      <c r="C92" s="487" t="s">
        <v>546</v>
      </c>
      <c r="D92" s="116" t="s">
        <v>69</v>
      </c>
      <c r="E92" s="488" t="s">
        <v>1017</v>
      </c>
      <c r="F92" s="116"/>
      <c r="G92" s="122" t="s">
        <v>1501</v>
      </c>
      <c r="H92" s="122" t="s">
        <v>1592</v>
      </c>
      <c r="I92" s="489" t="s">
        <v>1176</v>
      </c>
      <c r="J92" s="490" t="s">
        <v>1502</v>
      </c>
      <c r="K92" s="491">
        <v>1</v>
      </c>
      <c r="L92" s="492">
        <v>3890</v>
      </c>
      <c r="M92" s="492">
        <f t="shared" ref="M92:M101" si="4">L92*K92</f>
        <v>3890</v>
      </c>
      <c r="N92" s="493" t="s">
        <v>6</v>
      </c>
      <c r="O92" s="494">
        <v>44392</v>
      </c>
      <c r="P92" s="495" t="s">
        <v>1503</v>
      </c>
      <c r="Q92" s="494">
        <v>44399</v>
      </c>
      <c r="R92" s="122" t="s">
        <v>932</v>
      </c>
    </row>
    <row r="93" spans="2:18" ht="90">
      <c r="B93" s="73">
        <v>84</v>
      </c>
      <c r="C93" s="487" t="s">
        <v>1085</v>
      </c>
      <c r="D93" s="116" t="s">
        <v>69</v>
      </c>
      <c r="E93" s="488" t="s">
        <v>1487</v>
      </c>
      <c r="F93" s="116"/>
      <c r="G93" s="515" t="s">
        <v>1488</v>
      </c>
      <c r="H93" s="122" t="s">
        <v>1098</v>
      </c>
      <c r="I93" s="489" t="s">
        <v>1176</v>
      </c>
      <c r="J93" s="490" t="s">
        <v>238</v>
      </c>
      <c r="K93" s="512">
        <v>2</v>
      </c>
      <c r="L93" s="492">
        <v>10692.12</v>
      </c>
      <c r="M93" s="492">
        <f t="shared" si="4"/>
        <v>21384.240000000002</v>
      </c>
      <c r="N93" s="493" t="s">
        <v>6</v>
      </c>
      <c r="O93" s="494">
        <v>44397</v>
      </c>
      <c r="P93" s="495" t="s">
        <v>1506</v>
      </c>
      <c r="Q93" s="494">
        <v>44434</v>
      </c>
      <c r="R93" s="122" t="s">
        <v>932</v>
      </c>
    </row>
    <row r="94" spans="2:18" ht="108">
      <c r="B94" s="73">
        <v>85</v>
      </c>
      <c r="C94" s="487" t="s">
        <v>1085</v>
      </c>
      <c r="D94" s="116" t="s">
        <v>69</v>
      </c>
      <c r="E94" s="488" t="s">
        <v>1487</v>
      </c>
      <c r="F94" s="116"/>
      <c r="G94" s="515" t="s">
        <v>1489</v>
      </c>
      <c r="H94" s="122" t="s">
        <v>1098</v>
      </c>
      <c r="I94" s="489" t="s">
        <v>1176</v>
      </c>
      <c r="J94" s="490" t="s">
        <v>238</v>
      </c>
      <c r="K94" s="512">
        <v>1</v>
      </c>
      <c r="L94" s="492">
        <v>5414.39</v>
      </c>
      <c r="M94" s="492">
        <f t="shared" si="4"/>
        <v>5414.39</v>
      </c>
      <c r="N94" s="493" t="s">
        <v>6</v>
      </c>
      <c r="O94" s="494">
        <v>44397</v>
      </c>
      <c r="P94" s="495" t="s">
        <v>1506</v>
      </c>
      <c r="Q94" s="494">
        <v>44434</v>
      </c>
      <c r="R94" s="122" t="s">
        <v>932</v>
      </c>
    </row>
    <row r="95" spans="2:18" ht="90">
      <c r="B95" s="73">
        <v>86</v>
      </c>
      <c r="C95" s="487" t="s">
        <v>1085</v>
      </c>
      <c r="D95" s="116" t="s">
        <v>69</v>
      </c>
      <c r="E95" s="488" t="s">
        <v>1487</v>
      </c>
      <c r="F95" s="116"/>
      <c r="G95" s="515" t="s">
        <v>1490</v>
      </c>
      <c r="H95" s="122" t="s">
        <v>1098</v>
      </c>
      <c r="I95" s="489" t="s">
        <v>1176</v>
      </c>
      <c r="J95" s="490" t="s">
        <v>238</v>
      </c>
      <c r="K95" s="516">
        <v>2</v>
      </c>
      <c r="L95" s="492">
        <v>13432.67</v>
      </c>
      <c r="M95" s="492">
        <f t="shared" si="4"/>
        <v>26865.34</v>
      </c>
      <c r="N95" s="493" t="s">
        <v>6</v>
      </c>
      <c r="O95" s="494">
        <v>44397</v>
      </c>
      <c r="P95" s="495" t="s">
        <v>1506</v>
      </c>
      <c r="Q95" s="494">
        <v>44434</v>
      </c>
      <c r="R95" s="122" t="s">
        <v>932</v>
      </c>
    </row>
    <row r="96" spans="2:18" ht="54">
      <c r="B96" s="73">
        <v>87</v>
      </c>
      <c r="C96" s="487" t="s">
        <v>986</v>
      </c>
      <c r="D96" s="520" t="s">
        <v>92</v>
      </c>
      <c r="E96" s="528" t="s">
        <v>988</v>
      </c>
      <c r="F96" s="494"/>
      <c r="G96" s="500" t="s">
        <v>989</v>
      </c>
      <c r="H96" s="489" t="s">
        <v>990</v>
      </c>
      <c r="I96" s="489" t="s">
        <v>1178</v>
      </c>
      <c r="J96" s="489" t="s">
        <v>243</v>
      </c>
      <c r="K96" s="512">
        <v>1</v>
      </c>
      <c r="L96" s="513">
        <v>9545</v>
      </c>
      <c r="M96" s="492">
        <f t="shared" si="4"/>
        <v>9545</v>
      </c>
      <c r="N96" s="522" t="s">
        <v>6</v>
      </c>
      <c r="O96" s="493">
        <v>44379</v>
      </c>
      <c r="P96" s="523" t="s">
        <v>1368</v>
      </c>
      <c r="Q96" s="494">
        <v>44394</v>
      </c>
      <c r="R96" s="496" t="s">
        <v>1576</v>
      </c>
    </row>
    <row r="97" spans="2:18" ht="108">
      <c r="B97" s="73">
        <v>88</v>
      </c>
      <c r="C97" s="498" t="s">
        <v>270</v>
      </c>
      <c r="D97" s="116" t="s">
        <v>92</v>
      </c>
      <c r="E97" s="499" t="s">
        <v>1039</v>
      </c>
      <c r="F97" s="116"/>
      <c r="G97" s="500" t="s">
        <v>1523</v>
      </c>
      <c r="H97" s="525" t="s">
        <v>1582</v>
      </c>
      <c r="I97" s="493" t="s">
        <v>364</v>
      </c>
      <c r="J97" s="506" t="s">
        <v>230</v>
      </c>
      <c r="K97" s="512">
        <v>1</v>
      </c>
      <c r="L97" s="513">
        <v>4032.37</v>
      </c>
      <c r="M97" s="492">
        <f t="shared" si="4"/>
        <v>4032.37</v>
      </c>
      <c r="N97" s="527" t="s">
        <v>6</v>
      </c>
      <c r="O97" s="494">
        <v>44385</v>
      </c>
      <c r="P97" s="523" t="s">
        <v>1371</v>
      </c>
      <c r="Q97" s="494">
        <v>44333</v>
      </c>
      <c r="R97" s="122" t="s">
        <v>932</v>
      </c>
    </row>
    <row r="98" spans="2:18" ht="36">
      <c r="B98" s="73">
        <v>89</v>
      </c>
      <c r="C98" s="498" t="s">
        <v>270</v>
      </c>
      <c r="D98" s="116" t="s">
        <v>92</v>
      </c>
      <c r="E98" s="499" t="s">
        <v>1039</v>
      </c>
      <c r="F98" s="116"/>
      <c r="G98" s="122" t="s">
        <v>1374</v>
      </c>
      <c r="H98" s="525" t="s">
        <v>1582</v>
      </c>
      <c r="I98" s="493" t="s">
        <v>364</v>
      </c>
      <c r="J98" s="506" t="s">
        <v>230</v>
      </c>
      <c r="K98" s="512">
        <v>1</v>
      </c>
      <c r="L98" s="513">
        <v>2160.3000000000002</v>
      </c>
      <c r="M98" s="492">
        <f t="shared" si="4"/>
        <v>2160.3000000000002</v>
      </c>
      <c r="N98" s="527" t="s">
        <v>6</v>
      </c>
      <c r="O98" s="494">
        <v>44385</v>
      </c>
      <c r="P98" s="523" t="s">
        <v>1372</v>
      </c>
      <c r="Q98" s="494">
        <v>44333</v>
      </c>
      <c r="R98" s="122" t="s">
        <v>932</v>
      </c>
    </row>
    <row r="99" spans="2:18" ht="36">
      <c r="B99" s="73">
        <v>90</v>
      </c>
      <c r="C99" s="498" t="s">
        <v>228</v>
      </c>
      <c r="D99" s="116" t="s">
        <v>92</v>
      </c>
      <c r="E99" s="488" t="s">
        <v>1029</v>
      </c>
      <c r="F99" s="116"/>
      <c r="G99" s="122" t="s">
        <v>1522</v>
      </c>
      <c r="H99" s="122" t="s">
        <v>1589</v>
      </c>
      <c r="I99" s="493" t="s">
        <v>364</v>
      </c>
      <c r="J99" s="506" t="s">
        <v>230</v>
      </c>
      <c r="K99" s="512">
        <v>1</v>
      </c>
      <c r="L99" s="513">
        <v>1050.1199999999999</v>
      </c>
      <c r="M99" s="492">
        <f t="shared" si="4"/>
        <v>1050.1199999999999</v>
      </c>
      <c r="N99" s="527" t="s">
        <v>6</v>
      </c>
      <c r="O99" s="494">
        <v>44385</v>
      </c>
      <c r="P99" s="523" t="s">
        <v>1373</v>
      </c>
      <c r="Q99" s="494">
        <v>44333</v>
      </c>
      <c r="R99" s="122" t="s">
        <v>932</v>
      </c>
    </row>
    <row r="100" spans="2:18" ht="72">
      <c r="B100" s="73">
        <v>91</v>
      </c>
      <c r="C100" s="487" t="s">
        <v>986</v>
      </c>
      <c r="D100" s="520" t="s">
        <v>92</v>
      </c>
      <c r="E100" s="528" t="s">
        <v>988</v>
      </c>
      <c r="F100" s="116"/>
      <c r="G100" s="500" t="s">
        <v>1149</v>
      </c>
      <c r="H100" s="489" t="s">
        <v>1597</v>
      </c>
      <c r="I100" s="489" t="s">
        <v>1178</v>
      </c>
      <c r="J100" s="122" t="s">
        <v>243</v>
      </c>
      <c r="K100" s="501">
        <v>1</v>
      </c>
      <c r="L100" s="490">
        <v>9545</v>
      </c>
      <c r="M100" s="492">
        <f t="shared" si="4"/>
        <v>9545</v>
      </c>
      <c r="N100" s="522" t="s">
        <v>6</v>
      </c>
      <c r="O100" s="503">
        <v>44385</v>
      </c>
      <c r="P100" s="523" t="s">
        <v>1379</v>
      </c>
      <c r="Q100" s="494">
        <v>44385</v>
      </c>
      <c r="R100" s="122" t="s">
        <v>932</v>
      </c>
    </row>
    <row r="101" spans="2:18" ht="90">
      <c r="B101" s="73">
        <v>92</v>
      </c>
      <c r="C101" s="498" t="s">
        <v>197</v>
      </c>
      <c r="D101" s="520" t="s">
        <v>92</v>
      </c>
      <c r="E101" s="488" t="s">
        <v>1028</v>
      </c>
      <c r="F101" s="116"/>
      <c r="G101" s="122" t="s">
        <v>1387</v>
      </c>
      <c r="H101" s="489" t="s">
        <v>199</v>
      </c>
      <c r="I101" s="489" t="s">
        <v>1176</v>
      </c>
      <c r="J101" s="122" t="s">
        <v>200</v>
      </c>
      <c r="K101" s="501">
        <v>1</v>
      </c>
      <c r="L101" s="513">
        <v>33741.040000000001</v>
      </c>
      <c r="M101" s="492">
        <f t="shared" si="4"/>
        <v>33741.040000000001</v>
      </c>
      <c r="N101" s="513" t="s">
        <v>6</v>
      </c>
      <c r="O101" s="503">
        <v>44385</v>
      </c>
      <c r="P101" s="523" t="s">
        <v>1388</v>
      </c>
      <c r="Q101" s="494">
        <v>44394</v>
      </c>
      <c r="R101" s="122" t="s">
        <v>932</v>
      </c>
    </row>
    <row r="102" spans="2:18" ht="43.5" customHeight="1">
      <c r="B102" s="529"/>
      <c r="C102" s="530"/>
      <c r="D102" s="530"/>
      <c r="E102" s="531"/>
      <c r="F102" s="530"/>
      <c r="G102" s="532"/>
      <c r="H102" s="537" t="s">
        <v>603</v>
      </c>
      <c r="I102" s="530"/>
      <c r="J102" s="533"/>
      <c r="K102" s="531"/>
      <c r="L102" s="534"/>
      <c r="M102" s="536">
        <f>SUM(M10:M101)</f>
        <v>549574.09468392003</v>
      </c>
      <c r="N102" s="530"/>
      <c r="O102" s="530"/>
      <c r="P102" s="530"/>
      <c r="Q102" s="530"/>
      <c r="R102" s="535"/>
    </row>
    <row r="103" spans="2:18">
      <c r="B103" s="469"/>
      <c r="C103" s="469"/>
      <c r="D103" s="469"/>
      <c r="E103" s="470"/>
      <c r="F103" s="469"/>
      <c r="G103" s="475"/>
      <c r="H103" s="469"/>
      <c r="I103" s="469"/>
      <c r="J103" s="471"/>
      <c r="K103" s="470"/>
      <c r="L103" s="472"/>
      <c r="M103" s="473"/>
      <c r="N103" s="469"/>
      <c r="O103" s="469"/>
      <c r="P103" s="469"/>
      <c r="Q103" s="469"/>
      <c r="R103" s="471"/>
    </row>
  </sheetData>
  <autoFilter ref="B9:R102">
    <sortState ref="B10:R102">
      <sortCondition ref="D9:D102"/>
    </sortState>
  </autoFilter>
  <mergeCells count="6">
    <mergeCell ref="C7:R7"/>
    <mergeCell ref="C2:R2"/>
    <mergeCell ref="C3:R3"/>
    <mergeCell ref="C4:R4"/>
    <mergeCell ref="C5:L5"/>
    <mergeCell ref="C6:R6"/>
  </mergeCells>
  <hyperlinks>
    <hyperlink ref="P96" r:id="rId1"/>
    <hyperlink ref="P68" r:id="rId2"/>
    <hyperlink ref="P15:P21" r:id="rId3" display="2021NE0000297"/>
    <hyperlink ref="P76" r:id="rId4"/>
    <hyperlink ref="P97" r:id="rId5"/>
    <hyperlink ref="P98" r:id="rId6"/>
    <hyperlink ref="P99" r:id="rId7"/>
    <hyperlink ref="P77" r:id="rId8"/>
    <hyperlink ref="P100" r:id="rId9"/>
    <hyperlink ref="P58" r:id="rId10"/>
    <hyperlink ref="P59" r:id="rId11"/>
    <hyperlink ref="P78" r:id="rId12"/>
    <hyperlink ref="P79" r:id="rId13"/>
    <hyperlink ref="P101" r:id="rId14"/>
    <hyperlink ref="P60" r:id="rId15"/>
    <hyperlink ref="P65" r:id="rId16"/>
    <hyperlink ref="P11:P12" r:id="rId17" display="2021NE0000295"/>
    <hyperlink ref="P91" r:id="rId18"/>
  </hyperlinks>
  <pageMargins left="0.51181102362204722" right="0.33" top="0.78740157480314965" bottom="0.78740157480314965" header="0.31496062992125984" footer="0.31496062992125984"/>
  <pageSetup paperSize="9" scale="29" orientation="landscape" r:id="rId19"/>
  <headerFooter>
    <oddHeader>&amp;C&amp;G</oddHeader>
    <oddFooter>&amp;C&amp;G</oddFooter>
  </headerFooter>
  <rowBreaks count="3" manualBreakCount="3">
    <brk id="29" max="17" man="1"/>
    <brk id="52" max="17" man="1"/>
    <brk id="71" max="17" man="1"/>
  </rowBreaks>
  <legacyDrawing r:id="rId20"/>
  <legacyDrawingHF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122"/>
  <sheetViews>
    <sheetView showGridLines="0" topLeftCell="A94" zoomScale="40" zoomScaleNormal="40" zoomScaleSheetLayoutView="40" workbookViewId="0">
      <selection activeCell="K99" sqref="K99"/>
    </sheetView>
  </sheetViews>
  <sheetFormatPr defaultColWidth="9" defaultRowHeight="25.5"/>
  <cols>
    <col min="1" max="1" width="31.140625" style="88" customWidth="1"/>
    <col min="2" max="2" width="48.140625" style="88" customWidth="1"/>
    <col min="3" max="3" width="29.85546875" style="88" customWidth="1"/>
    <col min="4" max="4" width="45.140625" style="88" customWidth="1"/>
    <col min="5" max="5" width="88.5703125" style="88" customWidth="1"/>
    <col min="6" max="6" width="41.85546875" style="88" customWidth="1"/>
    <col min="7" max="7" width="0.42578125" style="88" customWidth="1"/>
    <col min="8" max="8" width="30" style="88" customWidth="1"/>
    <col min="9" max="9" width="34.42578125" style="88" customWidth="1"/>
    <col min="10" max="10" width="30.85546875" style="88" hidden="1" customWidth="1"/>
    <col min="11" max="11" width="85.85546875" style="408" customWidth="1"/>
    <col min="12" max="12" width="3.28515625" style="88" customWidth="1"/>
    <col min="13" max="18" width="9" style="88"/>
    <col min="19" max="19" width="18" style="88" bestFit="1" customWidth="1"/>
    <col min="20" max="252" width="9" style="88"/>
    <col min="253" max="253" width="8.7109375" style="88" customWidth="1"/>
    <col min="254" max="254" width="23.42578125" style="88" customWidth="1"/>
    <col min="255" max="255" width="19" style="88" customWidth="1"/>
    <col min="256" max="256" width="20.140625" style="88" customWidth="1"/>
    <col min="257" max="257" width="9" style="88" hidden="1" customWidth="1"/>
    <col min="258" max="258" width="53.28515625" style="88" customWidth="1"/>
    <col min="259" max="259" width="22" style="88" customWidth="1"/>
    <col min="260" max="260" width="40" style="88" customWidth="1"/>
    <col min="261" max="261" width="37.140625" style="88" customWidth="1"/>
    <col min="262" max="262" width="21" style="88" customWidth="1"/>
    <col min="263" max="263" width="19.140625" style="88" customWidth="1"/>
    <col min="264" max="264" width="2.7109375" style="88" customWidth="1"/>
    <col min="265" max="508" width="9" style="88"/>
    <col min="509" max="509" width="8.7109375" style="88" customWidth="1"/>
    <col min="510" max="510" width="23.42578125" style="88" customWidth="1"/>
    <col min="511" max="511" width="19" style="88" customWidth="1"/>
    <col min="512" max="512" width="20.140625" style="88" customWidth="1"/>
    <col min="513" max="513" width="9" style="88" hidden="1" customWidth="1"/>
    <col min="514" max="514" width="53.28515625" style="88" customWidth="1"/>
    <col min="515" max="515" width="22" style="88" customWidth="1"/>
    <col min="516" max="516" width="40" style="88" customWidth="1"/>
    <col min="517" max="517" width="37.140625" style="88" customWidth="1"/>
    <col min="518" max="518" width="21" style="88" customWidth="1"/>
    <col min="519" max="519" width="19.140625" style="88" customWidth="1"/>
    <col min="520" max="520" width="2.7109375" style="88" customWidth="1"/>
    <col min="521" max="764" width="9" style="88"/>
    <col min="765" max="765" width="8.7109375" style="88" customWidth="1"/>
    <col min="766" max="766" width="23.42578125" style="88" customWidth="1"/>
    <col min="767" max="767" width="19" style="88" customWidth="1"/>
    <col min="768" max="768" width="20.140625" style="88" customWidth="1"/>
    <col min="769" max="769" width="9" style="88" hidden="1" customWidth="1"/>
    <col min="770" max="770" width="53.28515625" style="88" customWidth="1"/>
    <col min="771" max="771" width="22" style="88" customWidth="1"/>
    <col min="772" max="772" width="40" style="88" customWidth="1"/>
    <col min="773" max="773" width="37.140625" style="88" customWidth="1"/>
    <col min="774" max="774" width="21" style="88" customWidth="1"/>
    <col min="775" max="775" width="19.140625" style="88" customWidth="1"/>
    <col min="776" max="776" width="2.7109375" style="88" customWidth="1"/>
    <col min="777" max="1020" width="9" style="88"/>
    <col min="1021" max="1021" width="8.7109375" style="88" customWidth="1"/>
    <col min="1022" max="1022" width="23.42578125" style="88" customWidth="1"/>
    <col min="1023" max="1023" width="19" style="88" customWidth="1"/>
    <col min="1024" max="1024" width="20.140625" style="88" customWidth="1"/>
    <col min="1025" max="1025" width="9" style="88" hidden="1" customWidth="1"/>
    <col min="1026" max="1026" width="53.28515625" style="88" customWidth="1"/>
    <col min="1027" max="1027" width="22" style="88" customWidth="1"/>
    <col min="1028" max="1028" width="40" style="88" customWidth="1"/>
    <col min="1029" max="1029" width="37.140625" style="88" customWidth="1"/>
    <col min="1030" max="1030" width="21" style="88" customWidth="1"/>
    <col min="1031" max="1031" width="19.140625" style="88" customWidth="1"/>
    <col min="1032" max="1032" width="2.7109375" style="88" customWidth="1"/>
    <col min="1033" max="1276" width="9" style="88"/>
    <col min="1277" max="1277" width="8.7109375" style="88" customWidth="1"/>
    <col min="1278" max="1278" width="23.42578125" style="88" customWidth="1"/>
    <col min="1279" max="1279" width="19" style="88" customWidth="1"/>
    <col min="1280" max="1280" width="20.140625" style="88" customWidth="1"/>
    <col min="1281" max="1281" width="9" style="88" hidden="1" customWidth="1"/>
    <col min="1282" max="1282" width="53.28515625" style="88" customWidth="1"/>
    <col min="1283" max="1283" width="22" style="88" customWidth="1"/>
    <col min="1284" max="1284" width="40" style="88" customWidth="1"/>
    <col min="1285" max="1285" width="37.140625" style="88" customWidth="1"/>
    <col min="1286" max="1286" width="21" style="88" customWidth="1"/>
    <col min="1287" max="1287" width="19.140625" style="88" customWidth="1"/>
    <col min="1288" max="1288" width="2.7109375" style="88" customWidth="1"/>
    <col min="1289" max="1532" width="9" style="88"/>
    <col min="1533" max="1533" width="8.7109375" style="88" customWidth="1"/>
    <col min="1534" max="1534" width="23.42578125" style="88" customWidth="1"/>
    <col min="1535" max="1535" width="19" style="88" customWidth="1"/>
    <col min="1536" max="1536" width="20.140625" style="88" customWidth="1"/>
    <col min="1537" max="1537" width="9" style="88" hidden="1" customWidth="1"/>
    <col min="1538" max="1538" width="53.28515625" style="88" customWidth="1"/>
    <col min="1539" max="1539" width="22" style="88" customWidth="1"/>
    <col min="1540" max="1540" width="40" style="88" customWidth="1"/>
    <col min="1541" max="1541" width="37.140625" style="88" customWidth="1"/>
    <col min="1542" max="1542" width="21" style="88" customWidth="1"/>
    <col min="1543" max="1543" width="19.140625" style="88" customWidth="1"/>
    <col min="1544" max="1544" width="2.7109375" style="88" customWidth="1"/>
    <col min="1545" max="1788" width="9" style="88"/>
    <col min="1789" max="1789" width="8.7109375" style="88" customWidth="1"/>
    <col min="1790" max="1790" width="23.42578125" style="88" customWidth="1"/>
    <col min="1791" max="1791" width="19" style="88" customWidth="1"/>
    <col min="1792" max="1792" width="20.140625" style="88" customWidth="1"/>
    <col min="1793" max="1793" width="9" style="88" hidden="1" customWidth="1"/>
    <col min="1794" max="1794" width="53.28515625" style="88" customWidth="1"/>
    <col min="1795" max="1795" width="22" style="88" customWidth="1"/>
    <col min="1796" max="1796" width="40" style="88" customWidth="1"/>
    <col min="1797" max="1797" width="37.140625" style="88" customWidth="1"/>
    <col min="1798" max="1798" width="21" style="88" customWidth="1"/>
    <col min="1799" max="1799" width="19.140625" style="88" customWidth="1"/>
    <col min="1800" max="1800" width="2.7109375" style="88" customWidth="1"/>
    <col min="1801" max="2044" width="9" style="88"/>
    <col min="2045" max="2045" width="8.7109375" style="88" customWidth="1"/>
    <col min="2046" max="2046" width="23.42578125" style="88" customWidth="1"/>
    <col min="2047" max="2047" width="19" style="88" customWidth="1"/>
    <col min="2048" max="2048" width="20.140625" style="88" customWidth="1"/>
    <col min="2049" max="2049" width="9" style="88" hidden="1" customWidth="1"/>
    <col min="2050" max="2050" width="53.28515625" style="88" customWidth="1"/>
    <col min="2051" max="2051" width="22" style="88" customWidth="1"/>
    <col min="2052" max="2052" width="40" style="88" customWidth="1"/>
    <col min="2053" max="2053" width="37.140625" style="88" customWidth="1"/>
    <col min="2054" max="2054" width="21" style="88" customWidth="1"/>
    <col min="2055" max="2055" width="19.140625" style="88" customWidth="1"/>
    <col min="2056" max="2056" width="2.7109375" style="88" customWidth="1"/>
    <col min="2057" max="2300" width="9" style="88"/>
    <col min="2301" max="2301" width="8.7109375" style="88" customWidth="1"/>
    <col min="2302" max="2302" width="23.42578125" style="88" customWidth="1"/>
    <col min="2303" max="2303" width="19" style="88" customWidth="1"/>
    <col min="2304" max="2304" width="20.140625" style="88" customWidth="1"/>
    <col min="2305" max="2305" width="9" style="88" hidden="1" customWidth="1"/>
    <col min="2306" max="2306" width="53.28515625" style="88" customWidth="1"/>
    <col min="2307" max="2307" width="22" style="88" customWidth="1"/>
    <col min="2308" max="2308" width="40" style="88" customWidth="1"/>
    <col min="2309" max="2309" width="37.140625" style="88" customWidth="1"/>
    <col min="2310" max="2310" width="21" style="88" customWidth="1"/>
    <col min="2311" max="2311" width="19.140625" style="88" customWidth="1"/>
    <col min="2312" max="2312" width="2.7109375" style="88" customWidth="1"/>
    <col min="2313" max="2556" width="9" style="88"/>
    <col min="2557" max="2557" width="8.7109375" style="88" customWidth="1"/>
    <col min="2558" max="2558" width="23.42578125" style="88" customWidth="1"/>
    <col min="2559" max="2559" width="19" style="88" customWidth="1"/>
    <col min="2560" max="2560" width="20.140625" style="88" customWidth="1"/>
    <col min="2561" max="2561" width="9" style="88" hidden="1" customWidth="1"/>
    <col min="2562" max="2562" width="53.28515625" style="88" customWidth="1"/>
    <col min="2563" max="2563" width="22" style="88" customWidth="1"/>
    <col min="2564" max="2564" width="40" style="88" customWidth="1"/>
    <col min="2565" max="2565" width="37.140625" style="88" customWidth="1"/>
    <col min="2566" max="2566" width="21" style="88" customWidth="1"/>
    <col min="2567" max="2567" width="19.140625" style="88" customWidth="1"/>
    <col min="2568" max="2568" width="2.7109375" style="88" customWidth="1"/>
    <col min="2569" max="2812" width="9" style="88"/>
    <col min="2813" max="2813" width="8.7109375" style="88" customWidth="1"/>
    <col min="2814" max="2814" width="23.42578125" style="88" customWidth="1"/>
    <col min="2815" max="2815" width="19" style="88" customWidth="1"/>
    <col min="2816" max="2816" width="20.140625" style="88" customWidth="1"/>
    <col min="2817" max="2817" width="9" style="88" hidden="1" customWidth="1"/>
    <col min="2818" max="2818" width="53.28515625" style="88" customWidth="1"/>
    <col min="2819" max="2819" width="22" style="88" customWidth="1"/>
    <col min="2820" max="2820" width="40" style="88" customWidth="1"/>
    <col min="2821" max="2821" width="37.140625" style="88" customWidth="1"/>
    <col min="2822" max="2822" width="21" style="88" customWidth="1"/>
    <col min="2823" max="2823" width="19.140625" style="88" customWidth="1"/>
    <col min="2824" max="2824" width="2.7109375" style="88" customWidth="1"/>
    <col min="2825" max="3068" width="9" style="88"/>
    <col min="3069" max="3069" width="8.7109375" style="88" customWidth="1"/>
    <col min="3070" max="3070" width="23.42578125" style="88" customWidth="1"/>
    <col min="3071" max="3071" width="19" style="88" customWidth="1"/>
    <col min="3072" max="3072" width="20.140625" style="88" customWidth="1"/>
    <col min="3073" max="3073" width="9" style="88" hidden="1" customWidth="1"/>
    <col min="3074" max="3074" width="53.28515625" style="88" customWidth="1"/>
    <col min="3075" max="3075" width="22" style="88" customWidth="1"/>
    <col min="3076" max="3076" width="40" style="88" customWidth="1"/>
    <col min="3077" max="3077" width="37.140625" style="88" customWidth="1"/>
    <col min="3078" max="3078" width="21" style="88" customWidth="1"/>
    <col min="3079" max="3079" width="19.140625" style="88" customWidth="1"/>
    <col min="3080" max="3080" width="2.7109375" style="88" customWidth="1"/>
    <col min="3081" max="3324" width="9" style="88"/>
    <col min="3325" max="3325" width="8.7109375" style="88" customWidth="1"/>
    <col min="3326" max="3326" width="23.42578125" style="88" customWidth="1"/>
    <col min="3327" max="3327" width="19" style="88" customWidth="1"/>
    <col min="3328" max="3328" width="20.140625" style="88" customWidth="1"/>
    <col min="3329" max="3329" width="9" style="88" hidden="1" customWidth="1"/>
    <col min="3330" max="3330" width="53.28515625" style="88" customWidth="1"/>
    <col min="3331" max="3331" width="22" style="88" customWidth="1"/>
    <col min="3332" max="3332" width="40" style="88" customWidth="1"/>
    <col min="3333" max="3333" width="37.140625" style="88" customWidth="1"/>
    <col min="3334" max="3334" width="21" style="88" customWidth="1"/>
    <col min="3335" max="3335" width="19.140625" style="88" customWidth="1"/>
    <col min="3336" max="3336" width="2.7109375" style="88" customWidth="1"/>
    <col min="3337" max="3580" width="9" style="88"/>
    <col min="3581" max="3581" width="8.7109375" style="88" customWidth="1"/>
    <col min="3582" max="3582" width="23.42578125" style="88" customWidth="1"/>
    <col min="3583" max="3583" width="19" style="88" customWidth="1"/>
    <col min="3584" max="3584" width="20.140625" style="88" customWidth="1"/>
    <col min="3585" max="3585" width="9" style="88" hidden="1" customWidth="1"/>
    <col min="3586" max="3586" width="53.28515625" style="88" customWidth="1"/>
    <col min="3587" max="3587" width="22" style="88" customWidth="1"/>
    <col min="3588" max="3588" width="40" style="88" customWidth="1"/>
    <col min="3589" max="3589" width="37.140625" style="88" customWidth="1"/>
    <col min="3590" max="3590" width="21" style="88" customWidth="1"/>
    <col min="3591" max="3591" width="19.140625" style="88" customWidth="1"/>
    <col min="3592" max="3592" width="2.7109375" style="88" customWidth="1"/>
    <col min="3593" max="3836" width="9" style="88"/>
    <col min="3837" max="3837" width="8.7109375" style="88" customWidth="1"/>
    <col min="3838" max="3838" width="23.42578125" style="88" customWidth="1"/>
    <col min="3839" max="3839" width="19" style="88" customWidth="1"/>
    <col min="3840" max="3840" width="20.140625" style="88" customWidth="1"/>
    <col min="3841" max="3841" width="9" style="88" hidden="1" customWidth="1"/>
    <col min="3842" max="3842" width="53.28515625" style="88" customWidth="1"/>
    <col min="3843" max="3843" width="22" style="88" customWidth="1"/>
    <col min="3844" max="3844" width="40" style="88" customWidth="1"/>
    <col min="3845" max="3845" width="37.140625" style="88" customWidth="1"/>
    <col min="3846" max="3846" width="21" style="88" customWidth="1"/>
    <col min="3847" max="3847" width="19.140625" style="88" customWidth="1"/>
    <col min="3848" max="3848" width="2.7109375" style="88" customWidth="1"/>
    <col min="3849" max="4092" width="9" style="88"/>
    <col min="4093" max="4093" width="8.7109375" style="88" customWidth="1"/>
    <col min="4094" max="4094" width="23.42578125" style="88" customWidth="1"/>
    <col min="4095" max="4095" width="19" style="88" customWidth="1"/>
    <col min="4096" max="4096" width="20.140625" style="88" customWidth="1"/>
    <col min="4097" max="4097" width="9" style="88" hidden="1" customWidth="1"/>
    <col min="4098" max="4098" width="53.28515625" style="88" customWidth="1"/>
    <col min="4099" max="4099" width="22" style="88" customWidth="1"/>
    <col min="4100" max="4100" width="40" style="88" customWidth="1"/>
    <col min="4101" max="4101" width="37.140625" style="88" customWidth="1"/>
    <col min="4102" max="4102" width="21" style="88" customWidth="1"/>
    <col min="4103" max="4103" width="19.140625" style="88" customWidth="1"/>
    <col min="4104" max="4104" width="2.7109375" style="88" customWidth="1"/>
    <col min="4105" max="4348" width="9" style="88"/>
    <col min="4349" max="4349" width="8.7109375" style="88" customWidth="1"/>
    <col min="4350" max="4350" width="23.42578125" style="88" customWidth="1"/>
    <col min="4351" max="4351" width="19" style="88" customWidth="1"/>
    <col min="4352" max="4352" width="20.140625" style="88" customWidth="1"/>
    <col min="4353" max="4353" width="9" style="88" hidden="1" customWidth="1"/>
    <col min="4354" max="4354" width="53.28515625" style="88" customWidth="1"/>
    <col min="4355" max="4355" width="22" style="88" customWidth="1"/>
    <col min="4356" max="4356" width="40" style="88" customWidth="1"/>
    <col min="4357" max="4357" width="37.140625" style="88" customWidth="1"/>
    <col min="4358" max="4358" width="21" style="88" customWidth="1"/>
    <col min="4359" max="4359" width="19.140625" style="88" customWidth="1"/>
    <col min="4360" max="4360" width="2.7109375" style="88" customWidth="1"/>
    <col min="4361" max="4604" width="9" style="88"/>
    <col min="4605" max="4605" width="8.7109375" style="88" customWidth="1"/>
    <col min="4606" max="4606" width="23.42578125" style="88" customWidth="1"/>
    <col min="4607" max="4607" width="19" style="88" customWidth="1"/>
    <col min="4608" max="4608" width="20.140625" style="88" customWidth="1"/>
    <col min="4609" max="4609" width="9" style="88" hidden="1" customWidth="1"/>
    <col min="4610" max="4610" width="53.28515625" style="88" customWidth="1"/>
    <col min="4611" max="4611" width="22" style="88" customWidth="1"/>
    <col min="4612" max="4612" width="40" style="88" customWidth="1"/>
    <col min="4613" max="4613" width="37.140625" style="88" customWidth="1"/>
    <col min="4614" max="4614" width="21" style="88" customWidth="1"/>
    <col min="4615" max="4615" width="19.140625" style="88" customWidth="1"/>
    <col min="4616" max="4616" width="2.7109375" style="88" customWidth="1"/>
    <col min="4617" max="4860" width="9" style="88"/>
    <col min="4861" max="4861" width="8.7109375" style="88" customWidth="1"/>
    <col min="4862" max="4862" width="23.42578125" style="88" customWidth="1"/>
    <col min="4863" max="4863" width="19" style="88" customWidth="1"/>
    <col min="4864" max="4864" width="20.140625" style="88" customWidth="1"/>
    <col min="4865" max="4865" width="9" style="88" hidden="1" customWidth="1"/>
    <col min="4866" max="4866" width="53.28515625" style="88" customWidth="1"/>
    <col min="4867" max="4867" width="22" style="88" customWidth="1"/>
    <col min="4868" max="4868" width="40" style="88" customWidth="1"/>
    <col min="4869" max="4869" width="37.140625" style="88" customWidth="1"/>
    <col min="4870" max="4870" width="21" style="88" customWidth="1"/>
    <col min="4871" max="4871" width="19.140625" style="88" customWidth="1"/>
    <col min="4872" max="4872" width="2.7109375" style="88" customWidth="1"/>
    <col min="4873" max="5116" width="9" style="88"/>
    <col min="5117" max="5117" width="8.7109375" style="88" customWidth="1"/>
    <col min="5118" max="5118" width="23.42578125" style="88" customWidth="1"/>
    <col min="5119" max="5119" width="19" style="88" customWidth="1"/>
    <col min="5120" max="5120" width="20.140625" style="88" customWidth="1"/>
    <col min="5121" max="5121" width="9" style="88" hidden="1" customWidth="1"/>
    <col min="5122" max="5122" width="53.28515625" style="88" customWidth="1"/>
    <col min="5123" max="5123" width="22" style="88" customWidth="1"/>
    <col min="5124" max="5124" width="40" style="88" customWidth="1"/>
    <col min="5125" max="5125" width="37.140625" style="88" customWidth="1"/>
    <col min="5126" max="5126" width="21" style="88" customWidth="1"/>
    <col min="5127" max="5127" width="19.140625" style="88" customWidth="1"/>
    <col min="5128" max="5128" width="2.7109375" style="88" customWidth="1"/>
    <col min="5129" max="5372" width="9" style="88"/>
    <col min="5373" max="5373" width="8.7109375" style="88" customWidth="1"/>
    <col min="5374" max="5374" width="23.42578125" style="88" customWidth="1"/>
    <col min="5375" max="5375" width="19" style="88" customWidth="1"/>
    <col min="5376" max="5376" width="20.140625" style="88" customWidth="1"/>
    <col min="5377" max="5377" width="9" style="88" hidden="1" customWidth="1"/>
    <col min="5378" max="5378" width="53.28515625" style="88" customWidth="1"/>
    <col min="5379" max="5379" width="22" style="88" customWidth="1"/>
    <col min="5380" max="5380" width="40" style="88" customWidth="1"/>
    <col min="5381" max="5381" width="37.140625" style="88" customWidth="1"/>
    <col min="5382" max="5382" width="21" style="88" customWidth="1"/>
    <col min="5383" max="5383" width="19.140625" style="88" customWidth="1"/>
    <col min="5384" max="5384" width="2.7109375" style="88" customWidth="1"/>
    <col min="5385" max="5628" width="9" style="88"/>
    <col min="5629" max="5629" width="8.7109375" style="88" customWidth="1"/>
    <col min="5630" max="5630" width="23.42578125" style="88" customWidth="1"/>
    <col min="5631" max="5631" width="19" style="88" customWidth="1"/>
    <col min="5632" max="5632" width="20.140625" style="88" customWidth="1"/>
    <col min="5633" max="5633" width="9" style="88" hidden="1" customWidth="1"/>
    <col min="5634" max="5634" width="53.28515625" style="88" customWidth="1"/>
    <col min="5635" max="5635" width="22" style="88" customWidth="1"/>
    <col min="5636" max="5636" width="40" style="88" customWidth="1"/>
    <col min="5637" max="5637" width="37.140625" style="88" customWidth="1"/>
    <col min="5638" max="5638" width="21" style="88" customWidth="1"/>
    <col min="5639" max="5639" width="19.140625" style="88" customWidth="1"/>
    <col min="5640" max="5640" width="2.7109375" style="88" customWidth="1"/>
    <col min="5641" max="5884" width="9" style="88"/>
    <col min="5885" max="5885" width="8.7109375" style="88" customWidth="1"/>
    <col min="5886" max="5886" width="23.42578125" style="88" customWidth="1"/>
    <col min="5887" max="5887" width="19" style="88" customWidth="1"/>
    <col min="5888" max="5888" width="20.140625" style="88" customWidth="1"/>
    <col min="5889" max="5889" width="9" style="88" hidden="1" customWidth="1"/>
    <col min="5890" max="5890" width="53.28515625" style="88" customWidth="1"/>
    <col min="5891" max="5891" width="22" style="88" customWidth="1"/>
    <col min="5892" max="5892" width="40" style="88" customWidth="1"/>
    <col min="5893" max="5893" width="37.140625" style="88" customWidth="1"/>
    <col min="5894" max="5894" width="21" style="88" customWidth="1"/>
    <col min="5895" max="5895" width="19.140625" style="88" customWidth="1"/>
    <col min="5896" max="5896" width="2.7109375" style="88" customWidth="1"/>
    <col min="5897" max="6140" width="9" style="88"/>
    <col min="6141" max="6141" width="8.7109375" style="88" customWidth="1"/>
    <col min="6142" max="6142" width="23.42578125" style="88" customWidth="1"/>
    <col min="6143" max="6143" width="19" style="88" customWidth="1"/>
    <col min="6144" max="6144" width="20.140625" style="88" customWidth="1"/>
    <col min="6145" max="6145" width="9" style="88" hidden="1" customWidth="1"/>
    <col min="6146" max="6146" width="53.28515625" style="88" customWidth="1"/>
    <col min="6147" max="6147" width="22" style="88" customWidth="1"/>
    <col min="6148" max="6148" width="40" style="88" customWidth="1"/>
    <col min="6149" max="6149" width="37.140625" style="88" customWidth="1"/>
    <col min="6150" max="6150" width="21" style="88" customWidth="1"/>
    <col min="6151" max="6151" width="19.140625" style="88" customWidth="1"/>
    <col min="6152" max="6152" width="2.7109375" style="88" customWidth="1"/>
    <col min="6153" max="6396" width="9" style="88"/>
    <col min="6397" max="6397" width="8.7109375" style="88" customWidth="1"/>
    <col min="6398" max="6398" width="23.42578125" style="88" customWidth="1"/>
    <col min="6399" max="6399" width="19" style="88" customWidth="1"/>
    <col min="6400" max="6400" width="20.140625" style="88" customWidth="1"/>
    <col min="6401" max="6401" width="9" style="88" hidden="1" customWidth="1"/>
    <col min="6402" max="6402" width="53.28515625" style="88" customWidth="1"/>
    <col min="6403" max="6403" width="22" style="88" customWidth="1"/>
    <col min="6404" max="6404" width="40" style="88" customWidth="1"/>
    <col min="6405" max="6405" width="37.140625" style="88" customWidth="1"/>
    <col min="6406" max="6406" width="21" style="88" customWidth="1"/>
    <col min="6407" max="6407" width="19.140625" style="88" customWidth="1"/>
    <col min="6408" max="6408" width="2.7109375" style="88" customWidth="1"/>
    <col min="6409" max="6652" width="9" style="88"/>
    <col min="6653" max="6653" width="8.7109375" style="88" customWidth="1"/>
    <col min="6654" max="6654" width="23.42578125" style="88" customWidth="1"/>
    <col min="6655" max="6655" width="19" style="88" customWidth="1"/>
    <col min="6656" max="6656" width="20.140625" style="88" customWidth="1"/>
    <col min="6657" max="6657" width="9" style="88" hidden="1" customWidth="1"/>
    <col min="6658" max="6658" width="53.28515625" style="88" customWidth="1"/>
    <col min="6659" max="6659" width="22" style="88" customWidth="1"/>
    <col min="6660" max="6660" width="40" style="88" customWidth="1"/>
    <col min="6661" max="6661" width="37.140625" style="88" customWidth="1"/>
    <col min="6662" max="6662" width="21" style="88" customWidth="1"/>
    <col min="6663" max="6663" width="19.140625" style="88" customWidth="1"/>
    <col min="6664" max="6664" width="2.7109375" style="88" customWidth="1"/>
    <col min="6665" max="6908" width="9" style="88"/>
    <col min="6909" max="6909" width="8.7109375" style="88" customWidth="1"/>
    <col min="6910" max="6910" width="23.42578125" style="88" customWidth="1"/>
    <col min="6911" max="6911" width="19" style="88" customWidth="1"/>
    <col min="6912" max="6912" width="20.140625" style="88" customWidth="1"/>
    <col min="6913" max="6913" width="9" style="88" hidden="1" customWidth="1"/>
    <col min="6914" max="6914" width="53.28515625" style="88" customWidth="1"/>
    <col min="6915" max="6915" width="22" style="88" customWidth="1"/>
    <col min="6916" max="6916" width="40" style="88" customWidth="1"/>
    <col min="6917" max="6917" width="37.140625" style="88" customWidth="1"/>
    <col min="6918" max="6918" width="21" style="88" customWidth="1"/>
    <col min="6919" max="6919" width="19.140625" style="88" customWidth="1"/>
    <col min="6920" max="6920" width="2.7109375" style="88" customWidth="1"/>
    <col min="6921" max="7164" width="9" style="88"/>
    <col min="7165" max="7165" width="8.7109375" style="88" customWidth="1"/>
    <col min="7166" max="7166" width="23.42578125" style="88" customWidth="1"/>
    <col min="7167" max="7167" width="19" style="88" customWidth="1"/>
    <col min="7168" max="7168" width="20.140625" style="88" customWidth="1"/>
    <col min="7169" max="7169" width="9" style="88" hidden="1" customWidth="1"/>
    <col min="7170" max="7170" width="53.28515625" style="88" customWidth="1"/>
    <col min="7171" max="7171" width="22" style="88" customWidth="1"/>
    <col min="7172" max="7172" width="40" style="88" customWidth="1"/>
    <col min="7173" max="7173" width="37.140625" style="88" customWidth="1"/>
    <col min="7174" max="7174" width="21" style="88" customWidth="1"/>
    <col min="7175" max="7175" width="19.140625" style="88" customWidth="1"/>
    <col min="7176" max="7176" width="2.7109375" style="88" customWidth="1"/>
    <col min="7177" max="7420" width="9" style="88"/>
    <col min="7421" max="7421" width="8.7109375" style="88" customWidth="1"/>
    <col min="7422" max="7422" width="23.42578125" style="88" customWidth="1"/>
    <col min="7423" max="7423" width="19" style="88" customWidth="1"/>
    <col min="7424" max="7424" width="20.140625" style="88" customWidth="1"/>
    <col min="7425" max="7425" width="9" style="88" hidden="1" customWidth="1"/>
    <col min="7426" max="7426" width="53.28515625" style="88" customWidth="1"/>
    <col min="7427" max="7427" width="22" style="88" customWidth="1"/>
    <col min="7428" max="7428" width="40" style="88" customWidth="1"/>
    <col min="7429" max="7429" width="37.140625" style="88" customWidth="1"/>
    <col min="7430" max="7430" width="21" style="88" customWidth="1"/>
    <col min="7431" max="7431" width="19.140625" style="88" customWidth="1"/>
    <col min="7432" max="7432" width="2.7109375" style="88" customWidth="1"/>
    <col min="7433" max="7676" width="9" style="88"/>
    <col min="7677" max="7677" width="8.7109375" style="88" customWidth="1"/>
    <col min="7678" max="7678" width="23.42578125" style="88" customWidth="1"/>
    <col min="7679" max="7679" width="19" style="88" customWidth="1"/>
    <col min="7680" max="7680" width="20.140625" style="88" customWidth="1"/>
    <col min="7681" max="7681" width="9" style="88" hidden="1" customWidth="1"/>
    <col min="7682" max="7682" width="53.28515625" style="88" customWidth="1"/>
    <col min="7683" max="7683" width="22" style="88" customWidth="1"/>
    <col min="7684" max="7684" width="40" style="88" customWidth="1"/>
    <col min="7685" max="7685" width="37.140625" style="88" customWidth="1"/>
    <col min="7686" max="7686" width="21" style="88" customWidth="1"/>
    <col min="7687" max="7687" width="19.140625" style="88" customWidth="1"/>
    <col min="7688" max="7688" width="2.7109375" style="88" customWidth="1"/>
    <col min="7689" max="7932" width="9" style="88"/>
    <col min="7933" max="7933" width="8.7109375" style="88" customWidth="1"/>
    <col min="7934" max="7934" width="23.42578125" style="88" customWidth="1"/>
    <col min="7935" max="7935" width="19" style="88" customWidth="1"/>
    <col min="7936" max="7936" width="20.140625" style="88" customWidth="1"/>
    <col min="7937" max="7937" width="9" style="88" hidden="1" customWidth="1"/>
    <col min="7938" max="7938" width="53.28515625" style="88" customWidth="1"/>
    <col min="7939" max="7939" width="22" style="88" customWidth="1"/>
    <col min="7940" max="7940" width="40" style="88" customWidth="1"/>
    <col min="7941" max="7941" width="37.140625" style="88" customWidth="1"/>
    <col min="7942" max="7942" width="21" style="88" customWidth="1"/>
    <col min="7943" max="7943" width="19.140625" style="88" customWidth="1"/>
    <col min="7944" max="7944" width="2.7109375" style="88" customWidth="1"/>
    <col min="7945" max="8188" width="9" style="88"/>
    <col min="8189" max="8189" width="8.7109375" style="88" customWidth="1"/>
    <col min="8190" max="8190" width="23.42578125" style="88" customWidth="1"/>
    <col min="8191" max="8191" width="19" style="88" customWidth="1"/>
    <col min="8192" max="8192" width="20.140625" style="88" customWidth="1"/>
    <col min="8193" max="8193" width="9" style="88" hidden="1" customWidth="1"/>
    <col min="8194" max="8194" width="53.28515625" style="88" customWidth="1"/>
    <col min="8195" max="8195" width="22" style="88" customWidth="1"/>
    <col min="8196" max="8196" width="40" style="88" customWidth="1"/>
    <col min="8197" max="8197" width="37.140625" style="88" customWidth="1"/>
    <col min="8198" max="8198" width="21" style="88" customWidth="1"/>
    <col min="8199" max="8199" width="19.140625" style="88" customWidth="1"/>
    <col min="8200" max="8200" width="2.7109375" style="88" customWidth="1"/>
    <col min="8201" max="8444" width="9" style="88"/>
    <col min="8445" max="8445" width="8.7109375" style="88" customWidth="1"/>
    <col min="8446" max="8446" width="23.42578125" style="88" customWidth="1"/>
    <col min="8447" max="8447" width="19" style="88" customWidth="1"/>
    <col min="8448" max="8448" width="20.140625" style="88" customWidth="1"/>
    <col min="8449" max="8449" width="9" style="88" hidden="1" customWidth="1"/>
    <col min="8450" max="8450" width="53.28515625" style="88" customWidth="1"/>
    <col min="8451" max="8451" width="22" style="88" customWidth="1"/>
    <col min="8452" max="8452" width="40" style="88" customWidth="1"/>
    <col min="8453" max="8453" width="37.140625" style="88" customWidth="1"/>
    <col min="8454" max="8454" width="21" style="88" customWidth="1"/>
    <col min="8455" max="8455" width="19.140625" style="88" customWidth="1"/>
    <col min="8456" max="8456" width="2.7109375" style="88" customWidth="1"/>
    <col min="8457" max="8700" width="9" style="88"/>
    <col min="8701" max="8701" width="8.7109375" style="88" customWidth="1"/>
    <col min="8702" max="8702" width="23.42578125" style="88" customWidth="1"/>
    <col min="8703" max="8703" width="19" style="88" customWidth="1"/>
    <col min="8704" max="8704" width="20.140625" style="88" customWidth="1"/>
    <col min="8705" max="8705" width="9" style="88" hidden="1" customWidth="1"/>
    <col min="8706" max="8706" width="53.28515625" style="88" customWidth="1"/>
    <col min="8707" max="8707" width="22" style="88" customWidth="1"/>
    <col min="8708" max="8708" width="40" style="88" customWidth="1"/>
    <col min="8709" max="8709" width="37.140625" style="88" customWidth="1"/>
    <col min="8710" max="8710" width="21" style="88" customWidth="1"/>
    <col min="8711" max="8711" width="19.140625" style="88" customWidth="1"/>
    <col min="8712" max="8712" width="2.7109375" style="88" customWidth="1"/>
    <col min="8713" max="8956" width="9" style="88"/>
    <col min="8957" max="8957" width="8.7109375" style="88" customWidth="1"/>
    <col min="8958" max="8958" width="23.42578125" style="88" customWidth="1"/>
    <col min="8959" max="8959" width="19" style="88" customWidth="1"/>
    <col min="8960" max="8960" width="20.140625" style="88" customWidth="1"/>
    <col min="8961" max="8961" width="9" style="88" hidden="1" customWidth="1"/>
    <col min="8962" max="8962" width="53.28515625" style="88" customWidth="1"/>
    <col min="8963" max="8963" width="22" style="88" customWidth="1"/>
    <col min="8964" max="8964" width="40" style="88" customWidth="1"/>
    <col min="8965" max="8965" width="37.140625" style="88" customWidth="1"/>
    <col min="8966" max="8966" width="21" style="88" customWidth="1"/>
    <col min="8967" max="8967" width="19.140625" style="88" customWidth="1"/>
    <col min="8968" max="8968" width="2.7109375" style="88" customWidth="1"/>
    <col min="8969" max="9212" width="9" style="88"/>
    <col min="9213" max="9213" width="8.7109375" style="88" customWidth="1"/>
    <col min="9214" max="9214" width="23.42578125" style="88" customWidth="1"/>
    <col min="9215" max="9215" width="19" style="88" customWidth="1"/>
    <col min="9216" max="9216" width="20.140625" style="88" customWidth="1"/>
    <col min="9217" max="9217" width="9" style="88" hidden="1" customWidth="1"/>
    <col min="9218" max="9218" width="53.28515625" style="88" customWidth="1"/>
    <col min="9219" max="9219" width="22" style="88" customWidth="1"/>
    <col min="9220" max="9220" width="40" style="88" customWidth="1"/>
    <col min="9221" max="9221" width="37.140625" style="88" customWidth="1"/>
    <col min="9222" max="9222" width="21" style="88" customWidth="1"/>
    <col min="9223" max="9223" width="19.140625" style="88" customWidth="1"/>
    <col min="9224" max="9224" width="2.7109375" style="88" customWidth="1"/>
    <col min="9225" max="9468" width="9" style="88"/>
    <col min="9469" max="9469" width="8.7109375" style="88" customWidth="1"/>
    <col min="9470" max="9470" width="23.42578125" style="88" customWidth="1"/>
    <col min="9471" max="9471" width="19" style="88" customWidth="1"/>
    <col min="9472" max="9472" width="20.140625" style="88" customWidth="1"/>
    <col min="9473" max="9473" width="9" style="88" hidden="1" customWidth="1"/>
    <col min="9474" max="9474" width="53.28515625" style="88" customWidth="1"/>
    <col min="9475" max="9475" width="22" style="88" customWidth="1"/>
    <col min="9476" max="9476" width="40" style="88" customWidth="1"/>
    <col min="9477" max="9477" width="37.140625" style="88" customWidth="1"/>
    <col min="9478" max="9478" width="21" style="88" customWidth="1"/>
    <col min="9479" max="9479" width="19.140625" style="88" customWidth="1"/>
    <col min="9480" max="9480" width="2.7109375" style="88" customWidth="1"/>
    <col min="9481" max="9724" width="9" style="88"/>
    <col min="9725" max="9725" width="8.7109375" style="88" customWidth="1"/>
    <col min="9726" max="9726" width="23.42578125" style="88" customWidth="1"/>
    <col min="9727" max="9727" width="19" style="88" customWidth="1"/>
    <col min="9728" max="9728" width="20.140625" style="88" customWidth="1"/>
    <col min="9729" max="9729" width="9" style="88" hidden="1" customWidth="1"/>
    <col min="9730" max="9730" width="53.28515625" style="88" customWidth="1"/>
    <col min="9731" max="9731" width="22" style="88" customWidth="1"/>
    <col min="9732" max="9732" width="40" style="88" customWidth="1"/>
    <col min="9733" max="9733" width="37.140625" style="88" customWidth="1"/>
    <col min="9734" max="9734" width="21" style="88" customWidth="1"/>
    <col min="9735" max="9735" width="19.140625" style="88" customWidth="1"/>
    <col min="9736" max="9736" width="2.7109375" style="88" customWidth="1"/>
    <col min="9737" max="9980" width="9" style="88"/>
    <col min="9981" max="9981" width="8.7109375" style="88" customWidth="1"/>
    <col min="9982" max="9982" width="23.42578125" style="88" customWidth="1"/>
    <col min="9983" max="9983" width="19" style="88" customWidth="1"/>
    <col min="9984" max="9984" width="20.140625" style="88" customWidth="1"/>
    <col min="9985" max="9985" width="9" style="88" hidden="1" customWidth="1"/>
    <col min="9986" max="9986" width="53.28515625" style="88" customWidth="1"/>
    <col min="9987" max="9987" width="22" style="88" customWidth="1"/>
    <col min="9988" max="9988" width="40" style="88" customWidth="1"/>
    <col min="9989" max="9989" width="37.140625" style="88" customWidth="1"/>
    <col min="9990" max="9990" width="21" style="88" customWidth="1"/>
    <col min="9991" max="9991" width="19.140625" style="88" customWidth="1"/>
    <col min="9992" max="9992" width="2.7109375" style="88" customWidth="1"/>
    <col min="9993" max="10236" width="9" style="88"/>
    <col min="10237" max="10237" width="8.7109375" style="88" customWidth="1"/>
    <col min="10238" max="10238" width="23.42578125" style="88" customWidth="1"/>
    <col min="10239" max="10239" width="19" style="88" customWidth="1"/>
    <col min="10240" max="10240" width="20.140625" style="88" customWidth="1"/>
    <col min="10241" max="10241" width="9" style="88" hidden="1" customWidth="1"/>
    <col min="10242" max="10242" width="53.28515625" style="88" customWidth="1"/>
    <col min="10243" max="10243" width="22" style="88" customWidth="1"/>
    <col min="10244" max="10244" width="40" style="88" customWidth="1"/>
    <col min="10245" max="10245" width="37.140625" style="88" customWidth="1"/>
    <col min="10246" max="10246" width="21" style="88" customWidth="1"/>
    <col min="10247" max="10247" width="19.140625" style="88" customWidth="1"/>
    <col min="10248" max="10248" width="2.7109375" style="88" customWidth="1"/>
    <col min="10249" max="10492" width="9" style="88"/>
    <col min="10493" max="10493" width="8.7109375" style="88" customWidth="1"/>
    <col min="10494" max="10494" width="23.42578125" style="88" customWidth="1"/>
    <col min="10495" max="10495" width="19" style="88" customWidth="1"/>
    <col min="10496" max="10496" width="20.140625" style="88" customWidth="1"/>
    <col min="10497" max="10497" width="9" style="88" hidden="1" customWidth="1"/>
    <col min="10498" max="10498" width="53.28515625" style="88" customWidth="1"/>
    <col min="10499" max="10499" width="22" style="88" customWidth="1"/>
    <col min="10500" max="10500" width="40" style="88" customWidth="1"/>
    <col min="10501" max="10501" width="37.140625" style="88" customWidth="1"/>
    <col min="10502" max="10502" width="21" style="88" customWidth="1"/>
    <col min="10503" max="10503" width="19.140625" style="88" customWidth="1"/>
    <col min="10504" max="10504" width="2.7109375" style="88" customWidth="1"/>
    <col min="10505" max="10748" width="9" style="88"/>
    <col min="10749" max="10749" width="8.7109375" style="88" customWidth="1"/>
    <col min="10750" max="10750" width="23.42578125" style="88" customWidth="1"/>
    <col min="10751" max="10751" width="19" style="88" customWidth="1"/>
    <col min="10752" max="10752" width="20.140625" style="88" customWidth="1"/>
    <col min="10753" max="10753" width="9" style="88" hidden="1" customWidth="1"/>
    <col min="10754" max="10754" width="53.28515625" style="88" customWidth="1"/>
    <col min="10755" max="10755" width="22" style="88" customWidth="1"/>
    <col min="10756" max="10756" width="40" style="88" customWidth="1"/>
    <col min="10757" max="10757" width="37.140625" style="88" customWidth="1"/>
    <col min="10758" max="10758" width="21" style="88" customWidth="1"/>
    <col min="10759" max="10759" width="19.140625" style="88" customWidth="1"/>
    <col min="10760" max="10760" width="2.7109375" style="88" customWidth="1"/>
    <col min="10761" max="11004" width="9" style="88"/>
    <col min="11005" max="11005" width="8.7109375" style="88" customWidth="1"/>
    <col min="11006" max="11006" width="23.42578125" style="88" customWidth="1"/>
    <col min="11007" max="11007" width="19" style="88" customWidth="1"/>
    <col min="11008" max="11008" width="20.140625" style="88" customWidth="1"/>
    <col min="11009" max="11009" width="9" style="88" hidden="1" customWidth="1"/>
    <col min="11010" max="11010" width="53.28515625" style="88" customWidth="1"/>
    <col min="11011" max="11011" width="22" style="88" customWidth="1"/>
    <col min="11012" max="11012" width="40" style="88" customWidth="1"/>
    <col min="11013" max="11013" width="37.140625" style="88" customWidth="1"/>
    <col min="11014" max="11014" width="21" style="88" customWidth="1"/>
    <col min="11015" max="11015" width="19.140625" style="88" customWidth="1"/>
    <col min="11016" max="11016" width="2.7109375" style="88" customWidth="1"/>
    <col min="11017" max="11260" width="9" style="88"/>
    <col min="11261" max="11261" width="8.7109375" style="88" customWidth="1"/>
    <col min="11262" max="11262" width="23.42578125" style="88" customWidth="1"/>
    <col min="11263" max="11263" width="19" style="88" customWidth="1"/>
    <col min="11264" max="11264" width="20.140625" style="88" customWidth="1"/>
    <col min="11265" max="11265" width="9" style="88" hidden="1" customWidth="1"/>
    <col min="11266" max="11266" width="53.28515625" style="88" customWidth="1"/>
    <col min="11267" max="11267" width="22" style="88" customWidth="1"/>
    <col min="11268" max="11268" width="40" style="88" customWidth="1"/>
    <col min="11269" max="11269" width="37.140625" style="88" customWidth="1"/>
    <col min="11270" max="11270" width="21" style="88" customWidth="1"/>
    <col min="11271" max="11271" width="19.140625" style="88" customWidth="1"/>
    <col min="11272" max="11272" width="2.7109375" style="88" customWidth="1"/>
    <col min="11273" max="11516" width="9" style="88"/>
    <col min="11517" max="11517" width="8.7109375" style="88" customWidth="1"/>
    <col min="11518" max="11518" width="23.42578125" style="88" customWidth="1"/>
    <col min="11519" max="11519" width="19" style="88" customWidth="1"/>
    <col min="11520" max="11520" width="20.140625" style="88" customWidth="1"/>
    <col min="11521" max="11521" width="9" style="88" hidden="1" customWidth="1"/>
    <col min="11522" max="11522" width="53.28515625" style="88" customWidth="1"/>
    <col min="11523" max="11523" width="22" style="88" customWidth="1"/>
    <col min="11524" max="11524" width="40" style="88" customWidth="1"/>
    <col min="11525" max="11525" width="37.140625" style="88" customWidth="1"/>
    <col min="11526" max="11526" width="21" style="88" customWidth="1"/>
    <col min="11527" max="11527" width="19.140625" style="88" customWidth="1"/>
    <col min="11528" max="11528" width="2.7109375" style="88" customWidth="1"/>
    <col min="11529" max="11772" width="9" style="88"/>
    <col min="11773" max="11773" width="8.7109375" style="88" customWidth="1"/>
    <col min="11774" max="11774" width="23.42578125" style="88" customWidth="1"/>
    <col min="11775" max="11775" width="19" style="88" customWidth="1"/>
    <col min="11776" max="11776" width="20.140625" style="88" customWidth="1"/>
    <col min="11777" max="11777" width="9" style="88" hidden="1" customWidth="1"/>
    <col min="11778" max="11778" width="53.28515625" style="88" customWidth="1"/>
    <col min="11779" max="11779" width="22" style="88" customWidth="1"/>
    <col min="11780" max="11780" width="40" style="88" customWidth="1"/>
    <col min="11781" max="11781" width="37.140625" style="88" customWidth="1"/>
    <col min="11782" max="11782" width="21" style="88" customWidth="1"/>
    <col min="11783" max="11783" width="19.140625" style="88" customWidth="1"/>
    <col min="11784" max="11784" width="2.7109375" style="88" customWidth="1"/>
    <col min="11785" max="12028" width="9" style="88"/>
    <col min="12029" max="12029" width="8.7109375" style="88" customWidth="1"/>
    <col min="12030" max="12030" width="23.42578125" style="88" customWidth="1"/>
    <col min="12031" max="12031" width="19" style="88" customWidth="1"/>
    <col min="12032" max="12032" width="20.140625" style="88" customWidth="1"/>
    <col min="12033" max="12033" width="9" style="88" hidden="1" customWidth="1"/>
    <col min="12034" max="12034" width="53.28515625" style="88" customWidth="1"/>
    <col min="12035" max="12035" width="22" style="88" customWidth="1"/>
    <col min="12036" max="12036" width="40" style="88" customWidth="1"/>
    <col min="12037" max="12037" width="37.140625" style="88" customWidth="1"/>
    <col min="12038" max="12038" width="21" style="88" customWidth="1"/>
    <col min="12039" max="12039" width="19.140625" style="88" customWidth="1"/>
    <col min="12040" max="12040" width="2.7109375" style="88" customWidth="1"/>
    <col min="12041" max="12284" width="9" style="88"/>
    <col min="12285" max="12285" width="8.7109375" style="88" customWidth="1"/>
    <col min="12286" max="12286" width="23.42578125" style="88" customWidth="1"/>
    <col min="12287" max="12287" width="19" style="88" customWidth="1"/>
    <col min="12288" max="12288" width="20.140625" style="88" customWidth="1"/>
    <col min="12289" max="12289" width="9" style="88" hidden="1" customWidth="1"/>
    <col min="12290" max="12290" width="53.28515625" style="88" customWidth="1"/>
    <col min="12291" max="12291" width="22" style="88" customWidth="1"/>
    <col min="12292" max="12292" width="40" style="88" customWidth="1"/>
    <col min="12293" max="12293" width="37.140625" style="88" customWidth="1"/>
    <col min="12294" max="12294" width="21" style="88" customWidth="1"/>
    <col min="12295" max="12295" width="19.140625" style="88" customWidth="1"/>
    <col min="12296" max="12296" width="2.7109375" style="88" customWidth="1"/>
    <col min="12297" max="12540" width="9" style="88"/>
    <col min="12541" max="12541" width="8.7109375" style="88" customWidth="1"/>
    <col min="12542" max="12542" width="23.42578125" style="88" customWidth="1"/>
    <col min="12543" max="12543" width="19" style="88" customWidth="1"/>
    <col min="12544" max="12544" width="20.140625" style="88" customWidth="1"/>
    <col min="12545" max="12545" width="9" style="88" hidden="1" customWidth="1"/>
    <col min="12546" max="12546" width="53.28515625" style="88" customWidth="1"/>
    <col min="12547" max="12547" width="22" style="88" customWidth="1"/>
    <col min="12548" max="12548" width="40" style="88" customWidth="1"/>
    <col min="12549" max="12549" width="37.140625" style="88" customWidth="1"/>
    <col min="12550" max="12550" width="21" style="88" customWidth="1"/>
    <col min="12551" max="12551" width="19.140625" style="88" customWidth="1"/>
    <col min="12552" max="12552" width="2.7109375" style="88" customWidth="1"/>
    <col min="12553" max="12796" width="9" style="88"/>
    <col min="12797" max="12797" width="8.7109375" style="88" customWidth="1"/>
    <col min="12798" max="12798" width="23.42578125" style="88" customWidth="1"/>
    <col min="12799" max="12799" width="19" style="88" customWidth="1"/>
    <col min="12800" max="12800" width="20.140625" style="88" customWidth="1"/>
    <col min="12801" max="12801" width="9" style="88" hidden="1" customWidth="1"/>
    <col min="12802" max="12802" width="53.28515625" style="88" customWidth="1"/>
    <col min="12803" max="12803" width="22" style="88" customWidth="1"/>
    <col min="12804" max="12804" width="40" style="88" customWidth="1"/>
    <col min="12805" max="12805" width="37.140625" style="88" customWidth="1"/>
    <col min="12806" max="12806" width="21" style="88" customWidth="1"/>
    <col min="12807" max="12807" width="19.140625" style="88" customWidth="1"/>
    <col min="12808" max="12808" width="2.7109375" style="88" customWidth="1"/>
    <col min="12809" max="13052" width="9" style="88"/>
    <col min="13053" max="13053" width="8.7109375" style="88" customWidth="1"/>
    <col min="13054" max="13054" width="23.42578125" style="88" customWidth="1"/>
    <col min="13055" max="13055" width="19" style="88" customWidth="1"/>
    <col min="13056" max="13056" width="20.140625" style="88" customWidth="1"/>
    <col min="13057" max="13057" width="9" style="88" hidden="1" customWidth="1"/>
    <col min="13058" max="13058" width="53.28515625" style="88" customWidth="1"/>
    <col min="13059" max="13059" width="22" style="88" customWidth="1"/>
    <col min="13060" max="13060" width="40" style="88" customWidth="1"/>
    <col min="13061" max="13061" width="37.140625" style="88" customWidth="1"/>
    <col min="13062" max="13062" width="21" style="88" customWidth="1"/>
    <col min="13063" max="13063" width="19.140625" style="88" customWidth="1"/>
    <col min="13064" max="13064" width="2.7109375" style="88" customWidth="1"/>
    <col min="13065" max="13308" width="9" style="88"/>
    <col min="13309" max="13309" width="8.7109375" style="88" customWidth="1"/>
    <col min="13310" max="13310" width="23.42578125" style="88" customWidth="1"/>
    <col min="13311" max="13311" width="19" style="88" customWidth="1"/>
    <col min="13312" max="13312" width="20.140625" style="88" customWidth="1"/>
    <col min="13313" max="13313" width="9" style="88" hidden="1" customWidth="1"/>
    <col min="13314" max="13314" width="53.28515625" style="88" customWidth="1"/>
    <col min="13315" max="13315" width="22" style="88" customWidth="1"/>
    <col min="13316" max="13316" width="40" style="88" customWidth="1"/>
    <col min="13317" max="13317" width="37.140625" style="88" customWidth="1"/>
    <col min="13318" max="13318" width="21" style="88" customWidth="1"/>
    <col min="13319" max="13319" width="19.140625" style="88" customWidth="1"/>
    <col min="13320" max="13320" width="2.7109375" style="88" customWidth="1"/>
    <col min="13321" max="13564" width="9" style="88"/>
    <col min="13565" max="13565" width="8.7109375" style="88" customWidth="1"/>
    <col min="13566" max="13566" width="23.42578125" style="88" customWidth="1"/>
    <col min="13567" max="13567" width="19" style="88" customWidth="1"/>
    <col min="13568" max="13568" width="20.140625" style="88" customWidth="1"/>
    <col min="13569" max="13569" width="9" style="88" hidden="1" customWidth="1"/>
    <col min="13570" max="13570" width="53.28515625" style="88" customWidth="1"/>
    <col min="13571" max="13571" width="22" style="88" customWidth="1"/>
    <col min="13572" max="13572" width="40" style="88" customWidth="1"/>
    <col min="13573" max="13573" width="37.140625" style="88" customWidth="1"/>
    <col min="13574" max="13574" width="21" style="88" customWidth="1"/>
    <col min="13575" max="13575" width="19.140625" style="88" customWidth="1"/>
    <col min="13576" max="13576" width="2.7109375" style="88" customWidth="1"/>
    <col min="13577" max="13820" width="9" style="88"/>
    <col min="13821" max="13821" width="8.7109375" style="88" customWidth="1"/>
    <col min="13822" max="13822" width="23.42578125" style="88" customWidth="1"/>
    <col min="13823" max="13823" width="19" style="88" customWidth="1"/>
    <col min="13824" max="13824" width="20.140625" style="88" customWidth="1"/>
    <col min="13825" max="13825" width="9" style="88" hidden="1" customWidth="1"/>
    <col min="13826" max="13826" width="53.28515625" style="88" customWidth="1"/>
    <col min="13827" max="13827" width="22" style="88" customWidth="1"/>
    <col min="13828" max="13828" width="40" style="88" customWidth="1"/>
    <col min="13829" max="13829" width="37.140625" style="88" customWidth="1"/>
    <col min="13830" max="13830" width="21" style="88" customWidth="1"/>
    <col min="13831" max="13831" width="19.140625" style="88" customWidth="1"/>
    <col min="13832" max="13832" width="2.7109375" style="88" customWidth="1"/>
    <col min="13833" max="14076" width="9" style="88"/>
    <col min="14077" max="14077" width="8.7109375" style="88" customWidth="1"/>
    <col min="14078" max="14078" width="23.42578125" style="88" customWidth="1"/>
    <col min="14079" max="14079" width="19" style="88" customWidth="1"/>
    <col min="14080" max="14080" width="20.140625" style="88" customWidth="1"/>
    <col min="14081" max="14081" width="9" style="88" hidden="1" customWidth="1"/>
    <col min="14082" max="14082" width="53.28515625" style="88" customWidth="1"/>
    <col min="14083" max="14083" width="22" style="88" customWidth="1"/>
    <col min="14084" max="14084" width="40" style="88" customWidth="1"/>
    <col min="14085" max="14085" width="37.140625" style="88" customWidth="1"/>
    <col min="14086" max="14086" width="21" style="88" customWidth="1"/>
    <col min="14087" max="14087" width="19.140625" style="88" customWidth="1"/>
    <col min="14088" max="14088" width="2.7109375" style="88" customWidth="1"/>
    <col min="14089" max="14332" width="9" style="88"/>
    <col min="14333" max="14333" width="8.7109375" style="88" customWidth="1"/>
    <col min="14334" max="14334" width="23.42578125" style="88" customWidth="1"/>
    <col min="14335" max="14335" width="19" style="88" customWidth="1"/>
    <col min="14336" max="14336" width="20.140625" style="88" customWidth="1"/>
    <col min="14337" max="14337" width="9" style="88" hidden="1" customWidth="1"/>
    <col min="14338" max="14338" width="53.28515625" style="88" customWidth="1"/>
    <col min="14339" max="14339" width="22" style="88" customWidth="1"/>
    <col min="14340" max="14340" width="40" style="88" customWidth="1"/>
    <col min="14341" max="14341" width="37.140625" style="88" customWidth="1"/>
    <col min="14342" max="14342" width="21" style="88" customWidth="1"/>
    <col min="14343" max="14343" width="19.140625" style="88" customWidth="1"/>
    <col min="14344" max="14344" width="2.7109375" style="88" customWidth="1"/>
    <col min="14345" max="14588" width="9" style="88"/>
    <col min="14589" max="14589" width="8.7109375" style="88" customWidth="1"/>
    <col min="14590" max="14590" width="23.42578125" style="88" customWidth="1"/>
    <col min="14591" max="14591" width="19" style="88" customWidth="1"/>
    <col min="14592" max="14592" width="20.140625" style="88" customWidth="1"/>
    <col min="14593" max="14593" width="9" style="88" hidden="1" customWidth="1"/>
    <col min="14594" max="14594" width="53.28515625" style="88" customWidth="1"/>
    <col min="14595" max="14595" width="22" style="88" customWidth="1"/>
    <col min="14596" max="14596" width="40" style="88" customWidth="1"/>
    <col min="14597" max="14597" width="37.140625" style="88" customWidth="1"/>
    <col min="14598" max="14598" width="21" style="88" customWidth="1"/>
    <col min="14599" max="14599" width="19.140625" style="88" customWidth="1"/>
    <col min="14600" max="14600" width="2.7109375" style="88" customWidth="1"/>
    <col min="14601" max="14844" width="9" style="88"/>
    <col min="14845" max="14845" width="8.7109375" style="88" customWidth="1"/>
    <col min="14846" max="14846" width="23.42578125" style="88" customWidth="1"/>
    <col min="14847" max="14847" width="19" style="88" customWidth="1"/>
    <col min="14848" max="14848" width="20.140625" style="88" customWidth="1"/>
    <col min="14849" max="14849" width="9" style="88" hidden="1" customWidth="1"/>
    <col min="14850" max="14850" width="53.28515625" style="88" customWidth="1"/>
    <col min="14851" max="14851" width="22" style="88" customWidth="1"/>
    <col min="14852" max="14852" width="40" style="88" customWidth="1"/>
    <col min="14853" max="14853" width="37.140625" style="88" customWidth="1"/>
    <col min="14854" max="14854" width="21" style="88" customWidth="1"/>
    <col min="14855" max="14855" width="19.140625" style="88" customWidth="1"/>
    <col min="14856" max="14856" width="2.7109375" style="88" customWidth="1"/>
    <col min="14857" max="15100" width="9" style="88"/>
    <col min="15101" max="15101" width="8.7109375" style="88" customWidth="1"/>
    <col min="15102" max="15102" width="23.42578125" style="88" customWidth="1"/>
    <col min="15103" max="15103" width="19" style="88" customWidth="1"/>
    <col min="15104" max="15104" width="20.140625" style="88" customWidth="1"/>
    <col min="15105" max="15105" width="9" style="88" hidden="1" customWidth="1"/>
    <col min="15106" max="15106" width="53.28515625" style="88" customWidth="1"/>
    <col min="15107" max="15107" width="22" style="88" customWidth="1"/>
    <col min="15108" max="15108" width="40" style="88" customWidth="1"/>
    <col min="15109" max="15109" width="37.140625" style="88" customWidth="1"/>
    <col min="15110" max="15110" width="21" style="88" customWidth="1"/>
    <col min="15111" max="15111" width="19.140625" style="88" customWidth="1"/>
    <col min="15112" max="15112" width="2.7109375" style="88" customWidth="1"/>
    <col min="15113" max="15356" width="9" style="88"/>
    <col min="15357" max="15357" width="8.7109375" style="88" customWidth="1"/>
    <col min="15358" max="15358" width="23.42578125" style="88" customWidth="1"/>
    <col min="15359" max="15359" width="19" style="88" customWidth="1"/>
    <col min="15360" max="15360" width="20.140625" style="88" customWidth="1"/>
    <col min="15361" max="15361" width="9" style="88" hidden="1" customWidth="1"/>
    <col min="15362" max="15362" width="53.28515625" style="88" customWidth="1"/>
    <col min="15363" max="15363" width="22" style="88" customWidth="1"/>
    <col min="15364" max="15364" width="40" style="88" customWidth="1"/>
    <col min="15365" max="15365" width="37.140625" style="88" customWidth="1"/>
    <col min="15366" max="15366" width="21" style="88" customWidth="1"/>
    <col min="15367" max="15367" width="19.140625" style="88" customWidth="1"/>
    <col min="15368" max="15368" width="2.7109375" style="88" customWidth="1"/>
    <col min="15369" max="15612" width="9" style="88"/>
    <col min="15613" max="15613" width="8.7109375" style="88" customWidth="1"/>
    <col min="15614" max="15614" width="23.42578125" style="88" customWidth="1"/>
    <col min="15615" max="15615" width="19" style="88" customWidth="1"/>
    <col min="15616" max="15616" width="20.140625" style="88" customWidth="1"/>
    <col min="15617" max="15617" width="9" style="88" hidden="1" customWidth="1"/>
    <col min="15618" max="15618" width="53.28515625" style="88" customWidth="1"/>
    <col min="15619" max="15619" width="22" style="88" customWidth="1"/>
    <col min="15620" max="15620" width="40" style="88" customWidth="1"/>
    <col min="15621" max="15621" width="37.140625" style="88" customWidth="1"/>
    <col min="15622" max="15622" width="21" style="88" customWidth="1"/>
    <col min="15623" max="15623" width="19.140625" style="88" customWidth="1"/>
    <col min="15624" max="15624" width="2.7109375" style="88" customWidth="1"/>
    <col min="15625" max="15868" width="9" style="88"/>
    <col min="15869" max="15869" width="8.7109375" style="88" customWidth="1"/>
    <col min="15870" max="15870" width="23.42578125" style="88" customWidth="1"/>
    <col min="15871" max="15871" width="19" style="88" customWidth="1"/>
    <col min="15872" max="15872" width="20.140625" style="88" customWidth="1"/>
    <col min="15873" max="15873" width="9" style="88" hidden="1" customWidth="1"/>
    <col min="15874" max="15874" width="53.28515625" style="88" customWidth="1"/>
    <col min="15875" max="15875" width="22" style="88" customWidth="1"/>
    <col min="15876" max="15876" width="40" style="88" customWidth="1"/>
    <col min="15877" max="15877" width="37.140625" style="88" customWidth="1"/>
    <col min="15878" max="15878" width="21" style="88" customWidth="1"/>
    <col min="15879" max="15879" width="19.140625" style="88" customWidth="1"/>
    <col min="15880" max="15880" width="2.7109375" style="88" customWidth="1"/>
    <col min="15881" max="16124" width="9" style="88"/>
    <col min="16125" max="16125" width="8.7109375" style="88" customWidth="1"/>
    <col min="16126" max="16126" width="23.42578125" style="88" customWidth="1"/>
    <col min="16127" max="16127" width="19" style="88" customWidth="1"/>
    <col min="16128" max="16128" width="20.140625" style="88" customWidth="1"/>
    <col min="16129" max="16129" width="9" style="88" hidden="1" customWidth="1"/>
    <col min="16130" max="16130" width="53.28515625" style="88" customWidth="1"/>
    <col min="16131" max="16131" width="22" style="88" customWidth="1"/>
    <col min="16132" max="16132" width="40" style="88" customWidth="1"/>
    <col min="16133" max="16133" width="37.140625" style="88" customWidth="1"/>
    <col min="16134" max="16134" width="21" style="88" customWidth="1"/>
    <col min="16135" max="16135" width="19.140625" style="88" customWidth="1"/>
    <col min="16136" max="16136" width="2.7109375" style="88" customWidth="1"/>
    <col min="16137" max="16384" width="9" style="88"/>
  </cols>
  <sheetData>
    <row r="1" spans="1:15" ht="68.25" customHeight="1">
      <c r="A1" s="86"/>
      <c r="B1" s="87"/>
      <c r="C1" s="86"/>
      <c r="E1" s="86"/>
      <c r="F1" s="86"/>
      <c r="G1" s="86"/>
      <c r="H1" s="86"/>
      <c r="I1" s="86"/>
      <c r="J1" s="86"/>
    </row>
    <row r="2" spans="1:15" ht="47.25" customHeight="1">
      <c r="A2" s="433"/>
      <c r="B2" s="434"/>
      <c r="C2" s="433"/>
      <c r="D2" s="407"/>
      <c r="E2" s="433"/>
      <c r="F2" s="433"/>
      <c r="G2" s="433"/>
      <c r="H2" s="433"/>
      <c r="I2" s="433"/>
      <c r="J2" s="433"/>
    </row>
    <row r="3" spans="1:15" ht="129.75" customHeight="1">
      <c r="A3" s="550" t="s">
        <v>921</v>
      </c>
      <c r="B3" s="550"/>
      <c r="C3" s="550"/>
      <c r="D3" s="550"/>
      <c r="E3" s="550"/>
      <c r="F3" s="550"/>
      <c r="G3" s="550"/>
      <c r="H3" s="550"/>
      <c r="I3" s="550"/>
      <c r="J3" s="550"/>
      <c r="K3" s="550"/>
    </row>
    <row r="4" spans="1:15" ht="122.25" customHeight="1">
      <c r="A4" s="551" t="s">
        <v>906</v>
      </c>
      <c r="B4" s="551"/>
      <c r="C4" s="551"/>
      <c r="D4" s="551"/>
      <c r="E4" s="551"/>
      <c r="F4" s="551"/>
      <c r="G4" s="551"/>
      <c r="H4" s="551"/>
      <c r="I4" s="551"/>
      <c r="J4" s="551"/>
      <c r="K4" s="551"/>
    </row>
    <row r="5" spans="1:15" ht="52.5">
      <c r="A5" s="76" t="s">
        <v>183</v>
      </c>
      <c r="B5" s="76" t="s">
        <v>184</v>
      </c>
      <c r="C5" s="76" t="s">
        <v>5</v>
      </c>
      <c r="D5" s="76" t="s">
        <v>188</v>
      </c>
      <c r="E5" s="76" t="s">
        <v>578</v>
      </c>
      <c r="F5" s="79" t="s">
        <v>192</v>
      </c>
      <c r="G5" s="79" t="s">
        <v>1099</v>
      </c>
      <c r="H5" s="79" t="s">
        <v>193</v>
      </c>
      <c r="I5" s="79" t="s">
        <v>12</v>
      </c>
      <c r="J5" s="79" t="s">
        <v>579</v>
      </c>
      <c r="K5" s="405" t="s">
        <v>580</v>
      </c>
    </row>
    <row r="6" spans="1:15" ht="138" hidden="1">
      <c r="A6" s="323">
        <v>1</v>
      </c>
      <c r="B6" s="315" t="s">
        <v>546</v>
      </c>
      <c r="C6" s="425" t="s">
        <v>65</v>
      </c>
      <c r="D6" s="316" t="s">
        <v>435</v>
      </c>
      <c r="E6" s="317" t="s">
        <v>433</v>
      </c>
      <c r="F6" s="318">
        <v>46680</v>
      </c>
      <c r="G6" s="318" t="s">
        <v>587</v>
      </c>
      <c r="H6" s="319" t="s">
        <v>6</v>
      </c>
      <c r="I6" s="319" t="s">
        <v>581</v>
      </c>
      <c r="J6" s="320">
        <v>44264</v>
      </c>
      <c r="K6" s="321" t="s">
        <v>1070</v>
      </c>
    </row>
    <row r="7" spans="1:15" ht="273" hidden="1">
      <c r="A7" s="322">
        <v>2</v>
      </c>
      <c r="B7" s="315" t="s">
        <v>541</v>
      </c>
      <c r="C7" s="323" t="s">
        <v>65</v>
      </c>
      <c r="D7" s="316" t="s">
        <v>268</v>
      </c>
      <c r="E7" s="316" t="s">
        <v>209</v>
      </c>
      <c r="F7" s="318">
        <v>96000</v>
      </c>
      <c r="G7" s="318">
        <v>8000</v>
      </c>
      <c r="H7" s="324" t="s">
        <v>6</v>
      </c>
      <c r="I7" s="324" t="s">
        <v>581</v>
      </c>
      <c r="J7" s="320">
        <v>44271</v>
      </c>
      <c r="K7" s="321" t="s">
        <v>1100</v>
      </c>
    </row>
    <row r="8" spans="1:15" ht="321.75" hidden="1" customHeight="1">
      <c r="A8" s="322">
        <v>2</v>
      </c>
      <c r="B8" s="315" t="s">
        <v>986</v>
      </c>
      <c r="C8" s="323" t="s">
        <v>65</v>
      </c>
      <c r="D8" s="327" t="s">
        <v>1048</v>
      </c>
      <c r="E8" s="317" t="s">
        <v>1047</v>
      </c>
      <c r="F8" s="318">
        <v>114540</v>
      </c>
      <c r="G8" s="318" t="s">
        <v>587</v>
      </c>
      <c r="H8" s="324" t="s">
        <v>6</v>
      </c>
      <c r="I8" s="324" t="s">
        <v>581</v>
      </c>
      <c r="J8" s="320">
        <v>44252</v>
      </c>
      <c r="K8" s="321" t="s">
        <v>1101</v>
      </c>
    </row>
    <row r="9" spans="1:15" s="407" customFormat="1" ht="165">
      <c r="A9" s="322">
        <v>1</v>
      </c>
      <c r="B9" s="315" t="s">
        <v>987</v>
      </c>
      <c r="C9" s="323" t="s">
        <v>65</v>
      </c>
      <c r="D9" s="327" t="s">
        <v>1051</v>
      </c>
      <c r="E9" s="327" t="s">
        <v>1051</v>
      </c>
      <c r="F9" s="318">
        <v>17417</v>
      </c>
      <c r="G9" s="318"/>
      <c r="H9" s="324" t="s">
        <v>6</v>
      </c>
      <c r="I9" s="324" t="s">
        <v>581</v>
      </c>
      <c r="J9" s="320"/>
      <c r="K9" s="321" t="s">
        <v>1287</v>
      </c>
    </row>
    <row r="10" spans="1:15" s="407" customFormat="1" ht="219">
      <c r="A10" s="322">
        <v>2</v>
      </c>
      <c r="B10" s="315" t="s">
        <v>1085</v>
      </c>
      <c r="C10" s="323" t="s">
        <v>65</v>
      </c>
      <c r="D10" s="327" t="s">
        <v>1086</v>
      </c>
      <c r="E10" s="327" t="s">
        <v>1087</v>
      </c>
      <c r="F10" s="318">
        <v>643967.64</v>
      </c>
      <c r="G10" s="318"/>
      <c r="H10" s="324" t="s">
        <v>6</v>
      </c>
      <c r="I10" s="324" t="s">
        <v>587</v>
      </c>
      <c r="J10" s="320"/>
      <c r="K10" s="321" t="s">
        <v>1305</v>
      </c>
    </row>
    <row r="11" spans="1:15" s="407" customFormat="1" ht="183.75" customHeight="1">
      <c r="A11" s="322">
        <v>3</v>
      </c>
      <c r="B11" s="315" t="s">
        <v>991</v>
      </c>
      <c r="C11" s="323" t="s">
        <v>65</v>
      </c>
      <c r="D11" s="327" t="s">
        <v>1050</v>
      </c>
      <c r="E11" s="327" t="s">
        <v>1000</v>
      </c>
      <c r="F11" s="318">
        <v>16967.689999999999</v>
      </c>
      <c r="G11" s="318"/>
      <c r="H11" s="324" t="s">
        <v>6</v>
      </c>
      <c r="I11" s="324"/>
      <c r="J11" s="320"/>
      <c r="K11" s="321" t="s">
        <v>1236</v>
      </c>
    </row>
    <row r="12" spans="1:15" s="407" customFormat="1" ht="183.75" customHeight="1">
      <c r="A12" s="322">
        <v>4</v>
      </c>
      <c r="B12" s="315" t="s">
        <v>1151</v>
      </c>
      <c r="C12" s="323" t="s">
        <v>65</v>
      </c>
      <c r="D12" s="327" t="s">
        <v>1015</v>
      </c>
      <c r="E12" s="317" t="s">
        <v>1255</v>
      </c>
      <c r="F12" s="318">
        <v>4710</v>
      </c>
      <c r="G12" s="318"/>
      <c r="H12" s="324" t="s">
        <v>6</v>
      </c>
      <c r="I12" s="324"/>
      <c r="J12" s="320"/>
      <c r="K12" s="321" t="s">
        <v>1288</v>
      </c>
    </row>
    <row r="13" spans="1:15" s="407" customFormat="1" ht="108">
      <c r="A13" s="322">
        <v>5</v>
      </c>
      <c r="B13" s="315" t="s">
        <v>1186</v>
      </c>
      <c r="C13" s="323" t="s">
        <v>65</v>
      </c>
      <c r="D13" s="327" t="s">
        <v>1306</v>
      </c>
      <c r="E13" s="317" t="s">
        <v>1191</v>
      </c>
      <c r="F13" s="318">
        <v>0</v>
      </c>
      <c r="G13" s="318"/>
      <c r="H13" s="324" t="s">
        <v>6</v>
      </c>
      <c r="I13" s="324"/>
      <c r="J13" s="320"/>
      <c r="K13" s="321" t="s">
        <v>1237</v>
      </c>
    </row>
    <row r="14" spans="1:15" s="407" customFormat="1" ht="183.75" hidden="1" customHeight="1">
      <c r="A14" s="322">
        <v>6</v>
      </c>
      <c r="B14" s="315" t="s">
        <v>1190</v>
      </c>
      <c r="C14" s="323" t="s">
        <v>65</v>
      </c>
      <c r="D14" s="327" t="s">
        <v>1192</v>
      </c>
      <c r="E14" s="317" t="s">
        <v>1193</v>
      </c>
      <c r="F14" s="318">
        <v>4810.17</v>
      </c>
      <c r="G14" s="318"/>
      <c r="H14" s="324" t="s">
        <v>6</v>
      </c>
      <c r="I14" s="324"/>
      <c r="J14" s="320"/>
      <c r="K14" s="448" t="s">
        <v>1256</v>
      </c>
      <c r="O14" s="447"/>
    </row>
    <row r="15" spans="1:15" s="407" customFormat="1" ht="79.5" customHeight="1">
      <c r="A15" s="549" t="s">
        <v>905</v>
      </c>
      <c r="B15" s="549"/>
      <c r="C15" s="549"/>
      <c r="D15" s="549"/>
      <c r="E15" s="549"/>
      <c r="F15" s="430">
        <f>SUM(F9:F12)</f>
        <v>683062.33</v>
      </c>
      <c r="G15" s="332">
        <f>SUM(G6:G9)</f>
        <v>8000</v>
      </c>
      <c r="H15" s="332"/>
      <c r="I15" s="333"/>
      <c r="J15" s="334"/>
      <c r="K15" s="335"/>
    </row>
    <row r="16" spans="1:15" s="407" customFormat="1" ht="43.5" customHeight="1">
      <c r="A16" s="552"/>
      <c r="B16" s="553"/>
      <c r="C16" s="553"/>
      <c r="D16" s="553"/>
      <c r="E16" s="553"/>
      <c r="F16" s="553"/>
      <c r="G16" s="553"/>
      <c r="H16" s="553"/>
      <c r="I16" s="553"/>
      <c r="J16" s="553"/>
      <c r="K16" s="554"/>
    </row>
    <row r="17" spans="1:19" s="407" customFormat="1" ht="118.5" customHeight="1">
      <c r="A17" s="555" t="s">
        <v>903</v>
      </c>
      <c r="B17" s="555"/>
      <c r="C17" s="555"/>
      <c r="D17" s="555"/>
      <c r="E17" s="555"/>
      <c r="F17" s="555"/>
      <c r="G17" s="555"/>
      <c r="H17" s="555"/>
      <c r="I17" s="555"/>
      <c r="J17" s="555"/>
      <c r="K17" s="555"/>
    </row>
    <row r="18" spans="1:19" s="407" customFormat="1" ht="75.75" customHeight="1">
      <c r="A18" s="76" t="s">
        <v>183</v>
      </c>
      <c r="B18" s="76" t="s">
        <v>184</v>
      </c>
      <c r="C18" s="76" t="s">
        <v>5</v>
      </c>
      <c r="D18" s="76" t="s">
        <v>188</v>
      </c>
      <c r="E18" s="76" t="s">
        <v>578</v>
      </c>
      <c r="F18" s="79" t="s">
        <v>192</v>
      </c>
      <c r="G18" s="79" t="s">
        <v>1099</v>
      </c>
      <c r="H18" s="79" t="s">
        <v>193</v>
      </c>
      <c r="I18" s="79" t="s">
        <v>12</v>
      </c>
      <c r="J18" s="79" t="s">
        <v>579</v>
      </c>
      <c r="K18" s="405" t="s">
        <v>580</v>
      </c>
    </row>
    <row r="19" spans="1:19" s="407" customFormat="1" ht="75.75" hidden="1" customHeight="1">
      <c r="A19" s="323">
        <v>1</v>
      </c>
      <c r="B19" s="315" t="s">
        <v>908</v>
      </c>
      <c r="C19" s="322" t="s">
        <v>69</v>
      </c>
      <c r="D19" s="322" t="s">
        <v>909</v>
      </c>
      <c r="E19" s="322" t="s">
        <v>910</v>
      </c>
      <c r="F19" s="325">
        <v>137673</v>
      </c>
      <c r="G19" s="325"/>
      <c r="H19" s="325" t="s">
        <v>411</v>
      </c>
      <c r="I19" s="326" t="s">
        <v>587</v>
      </c>
      <c r="J19" s="326"/>
      <c r="K19" s="321" t="s">
        <v>1161</v>
      </c>
    </row>
    <row r="20" spans="1:19" s="407" customFormat="1" ht="162">
      <c r="A20" s="81">
        <v>1</v>
      </c>
      <c r="B20" s="315" t="s">
        <v>543</v>
      </c>
      <c r="C20" s="323" t="s">
        <v>69</v>
      </c>
      <c r="D20" s="327" t="s">
        <v>386</v>
      </c>
      <c r="E20" s="317" t="s">
        <v>598</v>
      </c>
      <c r="F20" s="318">
        <v>165000</v>
      </c>
      <c r="G20" s="318"/>
      <c r="H20" s="324" t="s">
        <v>6</v>
      </c>
      <c r="I20" s="328" t="s">
        <v>587</v>
      </c>
      <c r="J20" s="320">
        <v>44265</v>
      </c>
      <c r="K20" s="321" t="s">
        <v>1162</v>
      </c>
    </row>
    <row r="21" spans="1:19" s="407" customFormat="1" ht="135.75">
      <c r="A21" s="81">
        <v>2</v>
      </c>
      <c r="B21" s="315" t="s">
        <v>547</v>
      </c>
      <c r="C21" s="429" t="s">
        <v>69</v>
      </c>
      <c r="D21" s="316" t="s">
        <v>601</v>
      </c>
      <c r="E21" s="316" t="s">
        <v>602</v>
      </c>
      <c r="F21" s="318">
        <v>472276.5</v>
      </c>
      <c r="G21" s="318"/>
      <c r="H21" s="319" t="s">
        <v>6</v>
      </c>
      <c r="I21" s="319" t="s">
        <v>587</v>
      </c>
      <c r="J21" s="320">
        <v>44263</v>
      </c>
      <c r="K21" s="321" t="s">
        <v>1257</v>
      </c>
    </row>
    <row r="22" spans="1:19" s="407" customFormat="1" ht="191.25">
      <c r="A22" s="81">
        <v>3</v>
      </c>
      <c r="B22" s="315" t="s">
        <v>1154</v>
      </c>
      <c r="C22" s="429" t="s">
        <v>69</v>
      </c>
      <c r="D22" s="316" t="s">
        <v>1152</v>
      </c>
      <c r="E22" s="316" t="s">
        <v>1153</v>
      </c>
      <c r="F22" s="318" t="s">
        <v>587</v>
      </c>
      <c r="G22" s="318"/>
      <c r="H22" s="319" t="s">
        <v>6</v>
      </c>
      <c r="I22" s="319" t="s">
        <v>587</v>
      </c>
      <c r="J22" s="320"/>
      <c r="K22" s="321" t="s">
        <v>1258</v>
      </c>
    </row>
    <row r="23" spans="1:19" s="407" customFormat="1" ht="165">
      <c r="A23" s="81">
        <v>4</v>
      </c>
      <c r="B23" s="315" t="s">
        <v>1155</v>
      </c>
      <c r="C23" s="429" t="s">
        <v>69</v>
      </c>
      <c r="D23" s="316" t="s">
        <v>1156</v>
      </c>
      <c r="E23" s="316" t="s">
        <v>1157</v>
      </c>
      <c r="F23" s="318" t="s">
        <v>587</v>
      </c>
      <c r="G23" s="318"/>
      <c r="H23" s="319" t="s">
        <v>6</v>
      </c>
      <c r="I23" s="319" t="s">
        <v>587</v>
      </c>
      <c r="J23" s="320"/>
      <c r="K23" s="321" t="s">
        <v>1259</v>
      </c>
      <c r="S23" s="548"/>
    </row>
    <row r="24" spans="1:19" s="407" customFormat="1" ht="135.75" customHeight="1">
      <c r="A24" s="81">
        <v>5</v>
      </c>
      <c r="B24" s="315" t="s">
        <v>1158</v>
      </c>
      <c r="C24" s="429" t="s">
        <v>69</v>
      </c>
      <c r="D24" s="316" t="s">
        <v>1164</v>
      </c>
      <c r="E24" s="316" t="s">
        <v>1163</v>
      </c>
      <c r="F24" s="318" t="s">
        <v>587</v>
      </c>
      <c r="G24" s="318"/>
      <c r="H24" s="319" t="s">
        <v>6</v>
      </c>
      <c r="I24" s="319" t="s">
        <v>587</v>
      </c>
      <c r="J24" s="320"/>
      <c r="K24" s="321" t="s">
        <v>1260</v>
      </c>
      <c r="S24" s="548"/>
    </row>
    <row r="25" spans="1:19" s="407" customFormat="1" ht="114" customHeight="1">
      <c r="A25" s="549" t="s">
        <v>905</v>
      </c>
      <c r="B25" s="549"/>
      <c r="C25" s="549"/>
      <c r="D25" s="549"/>
      <c r="E25" s="549"/>
      <c r="F25" s="332">
        <f>SUM(F20:G24)</f>
        <v>637276.5</v>
      </c>
      <c r="G25" s="332">
        <f>SUM(G19:G21)</f>
        <v>0</v>
      </c>
      <c r="H25" s="332"/>
      <c r="I25" s="333"/>
      <c r="J25" s="334"/>
      <c r="K25" s="321"/>
    </row>
    <row r="26" spans="1:19" s="407" customFormat="1" ht="46.5" customHeight="1">
      <c r="A26" s="552"/>
      <c r="B26" s="553"/>
      <c r="C26" s="553"/>
      <c r="D26" s="553"/>
      <c r="E26" s="553"/>
      <c r="F26" s="553"/>
      <c r="G26" s="553"/>
      <c r="H26" s="553"/>
      <c r="I26" s="553"/>
      <c r="J26" s="553"/>
      <c r="K26" s="554"/>
    </row>
    <row r="27" spans="1:19" s="407" customFormat="1" ht="146.25" customHeight="1">
      <c r="A27" s="555" t="s">
        <v>904</v>
      </c>
      <c r="B27" s="555"/>
      <c r="C27" s="555"/>
      <c r="D27" s="555"/>
      <c r="E27" s="555"/>
      <c r="F27" s="555"/>
      <c r="G27" s="555"/>
      <c r="H27" s="555"/>
      <c r="I27" s="555"/>
      <c r="J27" s="555"/>
      <c r="K27" s="555"/>
    </row>
    <row r="28" spans="1:19" s="407" customFormat="1" ht="71.25" customHeight="1">
      <c r="A28" s="76" t="s">
        <v>183</v>
      </c>
      <c r="B28" s="76" t="s">
        <v>184</v>
      </c>
      <c r="C28" s="76" t="s">
        <v>5</v>
      </c>
      <c r="D28" s="76" t="s">
        <v>188</v>
      </c>
      <c r="E28" s="76" t="s">
        <v>578</v>
      </c>
      <c r="F28" s="79" t="s">
        <v>192</v>
      </c>
      <c r="G28" s="79" t="s">
        <v>1099</v>
      </c>
      <c r="H28" s="79" t="s">
        <v>193</v>
      </c>
      <c r="I28" s="79" t="s">
        <v>12</v>
      </c>
      <c r="J28" s="79" t="s">
        <v>579</v>
      </c>
      <c r="K28" s="405" t="s">
        <v>580</v>
      </c>
    </row>
    <row r="29" spans="1:19" s="407" customFormat="1" ht="215.25" hidden="1" customHeight="1">
      <c r="A29" s="81">
        <v>17</v>
      </c>
      <c r="B29" s="77" t="s">
        <v>754</v>
      </c>
      <c r="C29" s="85" t="s">
        <v>82</v>
      </c>
      <c r="D29" s="83" t="s">
        <v>813</v>
      </c>
      <c r="E29" s="83" t="s">
        <v>821</v>
      </c>
      <c r="F29" s="80">
        <v>154798.88</v>
      </c>
      <c r="G29" s="80">
        <v>149294.68</v>
      </c>
      <c r="H29" s="89" t="s">
        <v>411</v>
      </c>
      <c r="I29" s="93" t="s">
        <v>584</v>
      </c>
      <c r="J29" s="90"/>
      <c r="K29" s="92" t="s">
        <v>1103</v>
      </c>
    </row>
    <row r="30" spans="1:19" s="407" customFormat="1" ht="102" hidden="1">
      <c r="A30" s="84">
        <v>1</v>
      </c>
      <c r="B30" s="77" t="s">
        <v>588</v>
      </c>
      <c r="C30" s="85" t="s">
        <v>82</v>
      </c>
      <c r="D30" s="406" t="s">
        <v>642</v>
      </c>
      <c r="E30" s="415" t="s">
        <v>643</v>
      </c>
      <c r="F30" s="80">
        <v>220172.86</v>
      </c>
      <c r="G30" s="80"/>
      <c r="H30" s="89" t="s">
        <v>411</v>
      </c>
      <c r="I30" s="91" t="s">
        <v>589</v>
      </c>
      <c r="J30" s="90"/>
      <c r="K30" s="92" t="s">
        <v>1104</v>
      </c>
    </row>
    <row r="31" spans="1:19" s="407" customFormat="1" ht="255" hidden="1" customHeight="1">
      <c r="A31" s="81">
        <v>1</v>
      </c>
      <c r="B31" s="315" t="s">
        <v>632</v>
      </c>
      <c r="C31" s="78" t="s">
        <v>82</v>
      </c>
      <c r="D31" s="329" t="s">
        <v>635</v>
      </c>
      <c r="E31" s="330" t="s">
        <v>636</v>
      </c>
      <c r="F31" s="318">
        <v>3295</v>
      </c>
      <c r="G31" s="318">
        <v>3295</v>
      </c>
      <c r="H31" s="318" t="s">
        <v>411</v>
      </c>
      <c r="I31" s="328" t="s">
        <v>581</v>
      </c>
      <c r="J31" s="320"/>
      <c r="K31" s="92" t="s">
        <v>1105</v>
      </c>
    </row>
    <row r="32" spans="1:19" s="407" customFormat="1" ht="135.75" hidden="1">
      <c r="A32" s="81">
        <v>2</v>
      </c>
      <c r="B32" s="331" t="s">
        <v>551</v>
      </c>
      <c r="C32" s="78" t="s">
        <v>82</v>
      </c>
      <c r="D32" s="316" t="s">
        <v>527</v>
      </c>
      <c r="E32" s="316" t="s">
        <v>902</v>
      </c>
      <c r="F32" s="318">
        <v>4176</v>
      </c>
      <c r="G32" s="318"/>
      <c r="H32" s="318" t="s">
        <v>411</v>
      </c>
      <c r="I32" s="319" t="s">
        <v>581</v>
      </c>
      <c r="J32" s="320">
        <v>44267</v>
      </c>
      <c r="K32" s="321" t="s">
        <v>985</v>
      </c>
    </row>
    <row r="33" spans="1:11" s="407" customFormat="1" ht="134.25" hidden="1" customHeight="1">
      <c r="A33" s="84">
        <v>3</v>
      </c>
      <c r="B33" s="331" t="s">
        <v>550</v>
      </c>
      <c r="C33" s="78" t="s">
        <v>82</v>
      </c>
      <c r="D33" s="316" t="s">
        <v>741</v>
      </c>
      <c r="E33" s="316" t="s">
        <v>585</v>
      </c>
      <c r="F33" s="318">
        <v>2320</v>
      </c>
      <c r="G33" s="318"/>
      <c r="H33" s="318" t="s">
        <v>411</v>
      </c>
      <c r="I33" s="319" t="s">
        <v>581</v>
      </c>
      <c r="J33" s="320">
        <v>44271</v>
      </c>
      <c r="K33" s="321" t="s">
        <v>985</v>
      </c>
    </row>
    <row r="34" spans="1:11" s="407" customFormat="1" ht="135.75" hidden="1">
      <c r="A34" s="81">
        <v>4</v>
      </c>
      <c r="B34" s="331" t="s">
        <v>568</v>
      </c>
      <c r="C34" s="82" t="s">
        <v>82</v>
      </c>
      <c r="D34" s="316" t="s">
        <v>572</v>
      </c>
      <c r="E34" s="316" t="s">
        <v>572</v>
      </c>
      <c r="F34" s="318">
        <v>1470</v>
      </c>
      <c r="G34" s="318"/>
      <c r="H34" s="318" t="s">
        <v>411</v>
      </c>
      <c r="I34" s="318" t="s">
        <v>587</v>
      </c>
      <c r="J34" s="320">
        <v>44271</v>
      </c>
      <c r="K34" s="321" t="s">
        <v>985</v>
      </c>
    </row>
    <row r="35" spans="1:11" s="407" customFormat="1" ht="135.75" hidden="1">
      <c r="A35" s="84">
        <v>5</v>
      </c>
      <c r="B35" s="331" t="s">
        <v>552</v>
      </c>
      <c r="C35" s="78" t="s">
        <v>82</v>
      </c>
      <c r="D35" s="316" t="s">
        <v>534</v>
      </c>
      <c r="E35" s="322" t="s">
        <v>586</v>
      </c>
      <c r="F35" s="318">
        <v>6912</v>
      </c>
      <c r="G35" s="318"/>
      <c r="H35" s="318" t="s">
        <v>411</v>
      </c>
      <c r="I35" s="319" t="s">
        <v>581</v>
      </c>
      <c r="J35" s="320">
        <v>44270</v>
      </c>
      <c r="K35" s="321" t="s">
        <v>985</v>
      </c>
    </row>
    <row r="36" spans="1:11" s="407" customFormat="1" ht="216" hidden="1" customHeight="1">
      <c r="A36" s="416">
        <v>5</v>
      </c>
      <c r="B36" s="417" t="s">
        <v>549</v>
      </c>
      <c r="C36" s="419" t="s">
        <v>82</v>
      </c>
      <c r="D36" s="417" t="s">
        <v>454</v>
      </c>
      <c r="E36" s="417" t="s">
        <v>583</v>
      </c>
      <c r="F36" s="420">
        <v>59552.6</v>
      </c>
      <c r="G36" s="420"/>
      <c r="H36" s="420" t="s">
        <v>411</v>
      </c>
      <c r="I36" s="421" t="s">
        <v>584</v>
      </c>
      <c r="J36" s="320">
        <v>44271</v>
      </c>
      <c r="K36" s="321" t="s">
        <v>1069</v>
      </c>
    </row>
    <row r="37" spans="1:11" s="407" customFormat="1" ht="299.25" hidden="1">
      <c r="A37" s="81">
        <v>1</v>
      </c>
      <c r="B37" s="331" t="s">
        <v>948</v>
      </c>
      <c r="C37" s="78" t="s">
        <v>82</v>
      </c>
      <c r="D37" s="327" t="s">
        <v>949</v>
      </c>
      <c r="E37" s="317" t="s">
        <v>961</v>
      </c>
      <c r="F37" s="318">
        <v>31058.01</v>
      </c>
      <c r="G37" s="318"/>
      <c r="H37" s="318" t="s">
        <v>411</v>
      </c>
      <c r="I37" s="328" t="s">
        <v>584</v>
      </c>
      <c r="J37" s="320"/>
      <c r="K37" s="321" t="s">
        <v>1238</v>
      </c>
    </row>
    <row r="38" spans="1:11" s="407" customFormat="1" ht="244.5" hidden="1">
      <c r="A38" s="81">
        <v>2</v>
      </c>
      <c r="B38" s="331" t="s">
        <v>1194</v>
      </c>
      <c r="C38" s="78" t="s">
        <v>82</v>
      </c>
      <c r="D38" s="327" t="s">
        <v>1205</v>
      </c>
      <c r="E38" s="327" t="s">
        <v>1205</v>
      </c>
      <c r="F38" s="318">
        <v>1370</v>
      </c>
      <c r="G38" s="318"/>
      <c r="H38" s="318" t="s">
        <v>411</v>
      </c>
      <c r="I38" s="328"/>
      <c r="J38" s="320"/>
      <c r="K38" s="321" t="s">
        <v>1261</v>
      </c>
    </row>
    <row r="39" spans="1:11" s="407" customFormat="1" ht="234.75" customHeight="1">
      <c r="A39" s="81">
        <v>3</v>
      </c>
      <c r="B39" s="331" t="s">
        <v>1226</v>
      </c>
      <c r="C39" s="78" t="s">
        <v>82</v>
      </c>
      <c r="D39" s="327" t="s">
        <v>813</v>
      </c>
      <c r="E39" s="327" t="s">
        <v>813</v>
      </c>
      <c r="F39" s="318">
        <v>34488.400000000001</v>
      </c>
      <c r="G39" s="318"/>
      <c r="H39" s="318" t="s">
        <v>411</v>
      </c>
      <c r="I39" s="328"/>
      <c r="J39" s="320"/>
      <c r="K39" s="321" t="s">
        <v>1265</v>
      </c>
    </row>
    <row r="40" spans="1:11" s="407" customFormat="1" ht="234.75" customHeight="1">
      <c r="A40" s="81">
        <v>4</v>
      </c>
      <c r="B40" s="331" t="s">
        <v>1307</v>
      </c>
      <c r="C40" s="78" t="s">
        <v>82</v>
      </c>
      <c r="D40" s="327" t="s">
        <v>1264</v>
      </c>
      <c r="E40" s="327" t="s">
        <v>1264</v>
      </c>
      <c r="F40" s="318">
        <v>943.3</v>
      </c>
      <c r="G40" s="318"/>
      <c r="H40" s="318" t="s">
        <v>411</v>
      </c>
      <c r="I40" s="328"/>
      <c r="J40" s="451"/>
      <c r="K40" s="321" t="s">
        <v>1268</v>
      </c>
    </row>
    <row r="41" spans="1:11" s="407" customFormat="1" ht="234.75" customHeight="1">
      <c r="A41" s="81">
        <v>5</v>
      </c>
      <c r="B41" s="331" t="s">
        <v>1294</v>
      </c>
      <c r="C41" s="78" t="s">
        <v>82</v>
      </c>
      <c r="D41" s="327" t="s">
        <v>1295</v>
      </c>
      <c r="E41" s="327" t="s">
        <v>1295</v>
      </c>
      <c r="F41" s="318">
        <v>16558.8</v>
      </c>
      <c r="G41" s="318"/>
      <c r="H41" s="318" t="s">
        <v>411</v>
      </c>
      <c r="I41" s="328"/>
      <c r="J41" s="451"/>
      <c r="K41" s="321" t="s">
        <v>1299</v>
      </c>
    </row>
    <row r="42" spans="1:11" s="407" customFormat="1" ht="234.75" customHeight="1">
      <c r="A42" s="81">
        <v>6</v>
      </c>
      <c r="B42" s="331" t="s">
        <v>1317</v>
      </c>
      <c r="C42" s="78" t="s">
        <v>82</v>
      </c>
      <c r="D42" s="327" t="s">
        <v>1319</v>
      </c>
      <c r="E42" s="327" t="s">
        <v>1320</v>
      </c>
      <c r="F42" s="318">
        <v>1681</v>
      </c>
      <c r="G42" s="318"/>
      <c r="H42" s="318" t="s">
        <v>411</v>
      </c>
      <c r="I42" s="328"/>
      <c r="J42" s="451"/>
      <c r="K42" s="321" t="s">
        <v>1321</v>
      </c>
    </row>
    <row r="43" spans="1:11" s="407" customFormat="1" ht="234.75" customHeight="1">
      <c r="A43" s="81">
        <v>7</v>
      </c>
      <c r="B43" s="331" t="s">
        <v>1328</v>
      </c>
      <c r="C43" s="78" t="s">
        <v>82</v>
      </c>
      <c r="D43" s="327" t="s">
        <v>1318</v>
      </c>
      <c r="E43" s="327" t="s">
        <v>76</v>
      </c>
      <c r="F43" s="465">
        <v>57317.5</v>
      </c>
      <c r="G43" s="318"/>
      <c r="H43" s="318" t="s">
        <v>411</v>
      </c>
      <c r="I43" s="328"/>
      <c r="J43" s="451"/>
      <c r="K43" s="321" t="s">
        <v>1329</v>
      </c>
    </row>
    <row r="44" spans="1:11" s="407" customFormat="1" ht="234.75" customHeight="1">
      <c r="A44" s="81">
        <v>8</v>
      </c>
      <c r="B44" s="331" t="s">
        <v>1333</v>
      </c>
      <c r="C44" s="78" t="s">
        <v>82</v>
      </c>
      <c r="D44" s="327" t="s">
        <v>1318</v>
      </c>
      <c r="E44" s="327" t="s">
        <v>76</v>
      </c>
      <c r="F44" s="465">
        <v>9397.5</v>
      </c>
      <c r="G44" s="318"/>
      <c r="H44" s="318" t="s">
        <v>411</v>
      </c>
      <c r="I44" s="328"/>
      <c r="J44" s="451"/>
      <c r="K44" s="321" t="s">
        <v>1337</v>
      </c>
    </row>
    <row r="45" spans="1:11" s="407" customFormat="1" ht="234.75" customHeight="1">
      <c r="A45" s="81">
        <v>9</v>
      </c>
      <c r="B45" s="331" t="s">
        <v>1330</v>
      </c>
      <c r="C45" s="78" t="s">
        <v>82</v>
      </c>
      <c r="D45" s="327" t="s">
        <v>1318</v>
      </c>
      <c r="E45" s="327" t="s">
        <v>76</v>
      </c>
      <c r="F45" s="465">
        <v>960</v>
      </c>
      <c r="G45" s="318"/>
      <c r="H45" s="318" t="s">
        <v>411</v>
      </c>
      <c r="I45" s="328"/>
      <c r="J45" s="451"/>
      <c r="K45" s="321" t="s">
        <v>1337</v>
      </c>
    </row>
    <row r="46" spans="1:11" s="407" customFormat="1" ht="234.75" customHeight="1">
      <c r="A46" s="81">
        <v>10</v>
      </c>
      <c r="B46" s="331" t="s">
        <v>1338</v>
      </c>
      <c r="C46" s="78" t="s">
        <v>82</v>
      </c>
      <c r="D46" s="327" t="s">
        <v>1339</v>
      </c>
      <c r="E46" s="327" t="s">
        <v>1340</v>
      </c>
      <c r="F46" s="465">
        <v>4302</v>
      </c>
      <c r="G46" s="318"/>
      <c r="H46" s="318" t="s">
        <v>411</v>
      </c>
      <c r="I46" s="328"/>
      <c r="J46" s="451"/>
      <c r="K46" s="321" t="s">
        <v>1341</v>
      </c>
    </row>
    <row r="47" spans="1:11" s="407" customFormat="1" ht="234.75" customHeight="1">
      <c r="A47" s="81">
        <v>11</v>
      </c>
      <c r="B47" s="331" t="s">
        <v>1344</v>
      </c>
      <c r="C47" s="78" t="s">
        <v>82</v>
      </c>
      <c r="D47" s="327" t="s">
        <v>1318</v>
      </c>
      <c r="E47" s="327" t="s">
        <v>76</v>
      </c>
      <c r="F47" s="465">
        <v>2424</v>
      </c>
      <c r="G47" s="318"/>
      <c r="H47" s="318" t="s">
        <v>411</v>
      </c>
      <c r="I47" s="328"/>
      <c r="J47" s="451"/>
      <c r="K47" s="321" t="s">
        <v>1345</v>
      </c>
    </row>
    <row r="48" spans="1:11" s="407" customFormat="1" ht="58.5" customHeight="1">
      <c r="A48" s="549" t="s">
        <v>905</v>
      </c>
      <c r="B48" s="549"/>
      <c r="C48" s="549"/>
      <c r="D48" s="549"/>
      <c r="E48" s="549"/>
      <c r="F48" s="332">
        <f>SUM(F39:F46)</f>
        <v>125648.5</v>
      </c>
      <c r="G48" s="332">
        <f>SUM(G29:G37)</f>
        <v>152589.68</v>
      </c>
      <c r="H48" s="332"/>
      <c r="I48" s="333"/>
      <c r="J48" s="334"/>
      <c r="K48" s="335"/>
    </row>
    <row r="49" spans="1:11" s="407" customFormat="1" ht="59.25" customHeight="1">
      <c r="K49" s="408"/>
    </row>
    <row r="50" spans="1:11" s="407" customFormat="1" ht="82.5" customHeight="1">
      <c r="A50" s="555" t="s">
        <v>920</v>
      </c>
      <c r="B50" s="555"/>
      <c r="C50" s="555"/>
      <c r="D50" s="555"/>
      <c r="E50" s="555"/>
      <c r="F50" s="555"/>
      <c r="G50" s="555"/>
      <c r="H50" s="555"/>
      <c r="I50" s="555"/>
      <c r="J50" s="555"/>
      <c r="K50" s="555"/>
    </row>
    <row r="51" spans="1:11" s="407" customFormat="1" ht="52.5">
      <c r="A51" s="76" t="s">
        <v>183</v>
      </c>
      <c r="B51" s="76" t="s">
        <v>184</v>
      </c>
      <c r="C51" s="76" t="s">
        <v>5</v>
      </c>
      <c r="D51" s="76" t="s">
        <v>188</v>
      </c>
      <c r="E51" s="76" t="s">
        <v>578</v>
      </c>
      <c r="F51" s="79" t="s">
        <v>192</v>
      </c>
      <c r="G51" s="79" t="s">
        <v>1099</v>
      </c>
      <c r="H51" s="79" t="s">
        <v>193</v>
      </c>
      <c r="I51" s="79" t="s">
        <v>12</v>
      </c>
      <c r="J51" s="79" t="s">
        <v>579</v>
      </c>
      <c r="K51" s="405" t="s">
        <v>580</v>
      </c>
    </row>
    <row r="52" spans="1:11" s="407" customFormat="1" ht="158.25" hidden="1" customHeight="1">
      <c r="A52" s="81">
        <v>1</v>
      </c>
      <c r="B52" s="331" t="s">
        <v>593</v>
      </c>
      <c r="C52" s="323" t="s">
        <v>17</v>
      </c>
      <c r="D52" s="327" t="s">
        <v>317</v>
      </c>
      <c r="E52" s="317" t="s">
        <v>590</v>
      </c>
      <c r="F52" s="318">
        <v>16370</v>
      </c>
      <c r="G52" s="318"/>
      <c r="H52" s="324" t="s">
        <v>6</v>
      </c>
      <c r="I52" s="324" t="s">
        <v>587</v>
      </c>
      <c r="J52" s="320">
        <v>44270</v>
      </c>
      <c r="K52" s="321" t="s">
        <v>1239</v>
      </c>
    </row>
    <row r="53" spans="1:11" s="407" customFormat="1" ht="164.25">
      <c r="A53" s="84">
        <v>2</v>
      </c>
      <c r="B53" s="315" t="s">
        <v>548</v>
      </c>
      <c r="C53" s="323" t="s">
        <v>17</v>
      </c>
      <c r="D53" s="327" t="s">
        <v>591</v>
      </c>
      <c r="E53" s="317" t="s">
        <v>592</v>
      </c>
      <c r="F53" s="420">
        <v>3184.11</v>
      </c>
      <c r="G53" s="318"/>
      <c r="H53" s="324" t="s">
        <v>411</v>
      </c>
      <c r="I53" s="324" t="s">
        <v>587</v>
      </c>
      <c r="J53" s="320">
        <v>44252</v>
      </c>
      <c r="K53" s="422" t="s">
        <v>1269</v>
      </c>
    </row>
    <row r="54" spans="1:11" s="407" customFormat="1" ht="192.75" hidden="1">
      <c r="A54" s="84">
        <v>4</v>
      </c>
      <c r="B54" s="315" t="s">
        <v>637</v>
      </c>
      <c r="C54" s="323" t="s">
        <v>17</v>
      </c>
      <c r="D54" s="327" t="s">
        <v>949</v>
      </c>
      <c r="E54" s="317" t="s">
        <v>961</v>
      </c>
      <c r="F54" s="318">
        <v>10017.42</v>
      </c>
      <c r="G54" s="318">
        <v>8671.35</v>
      </c>
      <c r="H54" s="324" t="s">
        <v>411</v>
      </c>
      <c r="I54" s="328" t="s">
        <v>584</v>
      </c>
      <c r="J54" s="320"/>
      <c r="K54" s="321" t="s">
        <v>1270</v>
      </c>
    </row>
    <row r="55" spans="1:11" s="407" customFormat="1" ht="216.75">
      <c r="A55" s="84">
        <v>6</v>
      </c>
      <c r="B55" s="315" t="s">
        <v>1228</v>
      </c>
      <c r="C55" s="323" t="s">
        <v>17</v>
      </c>
      <c r="D55" s="327" t="s">
        <v>1227</v>
      </c>
      <c r="E55" s="317" t="s">
        <v>1229</v>
      </c>
      <c r="F55" s="420">
        <v>16766</v>
      </c>
      <c r="G55" s="318"/>
      <c r="H55" s="324" t="s">
        <v>6</v>
      </c>
      <c r="I55" s="328"/>
      <c r="J55" s="320"/>
      <c r="K55" s="321" t="s">
        <v>1289</v>
      </c>
    </row>
    <row r="56" spans="1:11" s="407" customFormat="1" ht="162.75">
      <c r="A56" s="84">
        <v>7</v>
      </c>
      <c r="B56" s="315" t="s">
        <v>1231</v>
      </c>
      <c r="C56" s="323" t="s">
        <v>17</v>
      </c>
      <c r="D56" s="327" t="s">
        <v>1234</v>
      </c>
      <c r="E56" s="317" t="s">
        <v>1235</v>
      </c>
      <c r="F56" s="420">
        <v>8774.73</v>
      </c>
      <c r="G56" s="318"/>
      <c r="H56" s="324" t="s">
        <v>6</v>
      </c>
      <c r="I56" s="328"/>
      <c r="J56" s="320"/>
      <c r="K56" s="321" t="s">
        <v>1271</v>
      </c>
    </row>
    <row r="57" spans="1:11" s="407" customFormat="1" ht="153" customHeight="1">
      <c r="A57" s="84">
        <v>8</v>
      </c>
      <c r="B57" s="442" t="s">
        <v>1244</v>
      </c>
      <c r="C57" s="323" t="s">
        <v>17</v>
      </c>
      <c r="D57" s="327" t="s">
        <v>902</v>
      </c>
      <c r="E57" s="317" t="s">
        <v>1245</v>
      </c>
      <c r="F57" s="445">
        <v>4146.8</v>
      </c>
      <c r="G57" s="318"/>
      <c r="H57" s="324" t="s">
        <v>411</v>
      </c>
      <c r="I57" s="328"/>
      <c r="J57" s="320"/>
      <c r="K57" s="321" t="s">
        <v>1290</v>
      </c>
    </row>
    <row r="58" spans="1:11" s="407" customFormat="1" ht="108.75">
      <c r="A58" s="84">
        <v>9</v>
      </c>
      <c r="B58" s="443" t="s">
        <v>1246</v>
      </c>
      <c r="C58" s="323" t="s">
        <v>17</v>
      </c>
      <c r="D58" s="449" t="s">
        <v>1248</v>
      </c>
      <c r="E58" s="444" t="s">
        <v>1247</v>
      </c>
      <c r="F58" s="450">
        <v>9880</v>
      </c>
      <c r="G58" s="318"/>
      <c r="H58" s="324" t="s">
        <v>411</v>
      </c>
      <c r="I58" s="328"/>
      <c r="J58" s="320"/>
      <c r="K58" s="321" t="s">
        <v>1291</v>
      </c>
    </row>
    <row r="59" spans="1:11" s="407" customFormat="1" ht="153" customHeight="1">
      <c r="A59" s="84">
        <v>10</v>
      </c>
      <c r="B59" s="443" t="s">
        <v>1253</v>
      </c>
      <c r="C59" s="323" t="s">
        <v>17</v>
      </c>
      <c r="D59" s="327" t="s">
        <v>1254</v>
      </c>
      <c r="E59" s="327" t="s">
        <v>1254</v>
      </c>
      <c r="F59" s="446">
        <v>16786.849999999999</v>
      </c>
      <c r="G59" s="318"/>
      <c r="H59" s="324" t="s">
        <v>411</v>
      </c>
      <c r="I59" s="328"/>
      <c r="J59" s="320"/>
      <c r="K59" s="452" t="s">
        <v>1272</v>
      </c>
    </row>
    <row r="60" spans="1:11" s="407" customFormat="1" ht="153" customHeight="1">
      <c r="A60" s="84">
        <v>11</v>
      </c>
      <c r="B60" s="443" t="s">
        <v>1313</v>
      </c>
      <c r="C60" s="323" t="s">
        <v>17</v>
      </c>
      <c r="D60" s="327" t="s">
        <v>1314</v>
      </c>
      <c r="E60" s="327" t="s">
        <v>1315</v>
      </c>
      <c r="F60" s="446">
        <v>15521.9</v>
      </c>
      <c r="G60" s="318"/>
      <c r="H60" s="324" t="s">
        <v>411</v>
      </c>
      <c r="I60" s="328"/>
      <c r="J60" s="320"/>
      <c r="K60" s="452" t="s">
        <v>1316</v>
      </c>
    </row>
    <row r="61" spans="1:11" s="407" customFormat="1" ht="153" customHeight="1">
      <c r="A61" s="84">
        <v>12</v>
      </c>
      <c r="B61" s="443" t="s">
        <v>1331</v>
      </c>
      <c r="C61" s="323" t="s">
        <v>17</v>
      </c>
      <c r="D61" s="327" t="s">
        <v>1314</v>
      </c>
      <c r="E61" s="327" t="s">
        <v>1315</v>
      </c>
      <c r="F61" s="446">
        <v>5507.68</v>
      </c>
      <c r="G61" s="318"/>
      <c r="H61" s="324" t="s">
        <v>411</v>
      </c>
      <c r="I61" s="328"/>
      <c r="J61" s="320"/>
      <c r="K61" s="452" t="s">
        <v>1332</v>
      </c>
    </row>
    <row r="62" spans="1:11" s="407" customFormat="1" ht="153" customHeight="1">
      <c r="A62" s="84">
        <v>13</v>
      </c>
      <c r="B62" s="443" t="s">
        <v>1353</v>
      </c>
      <c r="C62" s="323" t="s">
        <v>17</v>
      </c>
      <c r="D62" s="327" t="s">
        <v>1233</v>
      </c>
      <c r="E62" s="327" t="s">
        <v>1354</v>
      </c>
      <c r="F62" s="446">
        <v>16720</v>
      </c>
      <c r="G62" s="318"/>
      <c r="H62" s="324" t="s">
        <v>411</v>
      </c>
      <c r="I62" s="328"/>
      <c r="J62" s="320"/>
      <c r="K62" s="452" t="s">
        <v>1355</v>
      </c>
    </row>
    <row r="63" spans="1:11" s="407" customFormat="1" ht="153" customHeight="1">
      <c r="A63" s="84">
        <v>14</v>
      </c>
      <c r="B63" s="443" t="s">
        <v>1342</v>
      </c>
      <c r="C63" s="323" t="s">
        <v>17</v>
      </c>
      <c r="D63" s="327" t="s">
        <v>902</v>
      </c>
      <c r="E63" s="317" t="s">
        <v>1245</v>
      </c>
      <c r="F63" s="446">
        <v>4550</v>
      </c>
      <c r="G63" s="318"/>
      <c r="H63" s="324" t="s">
        <v>411</v>
      </c>
      <c r="I63" s="328"/>
      <c r="J63" s="320"/>
      <c r="K63" s="452" t="s">
        <v>1343</v>
      </c>
    </row>
    <row r="64" spans="1:11" s="407" customFormat="1" ht="153" customHeight="1">
      <c r="A64" s="84">
        <v>15</v>
      </c>
      <c r="B64" s="443" t="s">
        <v>1346</v>
      </c>
      <c r="C64" s="323" t="s">
        <v>17</v>
      </c>
      <c r="D64" s="327" t="s">
        <v>1347</v>
      </c>
      <c r="E64" s="317" t="s">
        <v>1348</v>
      </c>
      <c r="F64" s="446">
        <v>12000</v>
      </c>
      <c r="G64" s="318"/>
      <c r="H64" s="324" t="s">
        <v>411</v>
      </c>
      <c r="I64" s="328"/>
      <c r="J64" s="320"/>
      <c r="K64" s="452" t="s">
        <v>1349</v>
      </c>
    </row>
    <row r="65" spans="1:11" s="407" customFormat="1" ht="153" customHeight="1">
      <c r="A65" s="84">
        <v>16</v>
      </c>
      <c r="B65" s="443" t="s">
        <v>1333</v>
      </c>
      <c r="C65" s="323" t="s">
        <v>17</v>
      </c>
      <c r="D65" s="327" t="s">
        <v>1318</v>
      </c>
      <c r="E65" s="317" t="s">
        <v>1356</v>
      </c>
      <c r="F65" s="446">
        <v>9397.5</v>
      </c>
      <c r="G65" s="318"/>
      <c r="H65" s="324" t="s">
        <v>411</v>
      </c>
      <c r="I65" s="328"/>
      <c r="J65" s="320"/>
      <c r="K65" s="452" t="s">
        <v>1357</v>
      </c>
    </row>
    <row r="66" spans="1:11" s="407" customFormat="1" ht="153" customHeight="1">
      <c r="A66" s="84">
        <v>17</v>
      </c>
      <c r="B66" s="443" t="s">
        <v>1398</v>
      </c>
      <c r="C66" s="323" t="s">
        <v>17</v>
      </c>
      <c r="D66" s="327" t="s">
        <v>635</v>
      </c>
      <c r="E66" s="317" t="s">
        <v>1399</v>
      </c>
      <c r="F66" s="446">
        <v>4700</v>
      </c>
      <c r="G66" s="318" t="s">
        <v>1400</v>
      </c>
      <c r="H66" s="324" t="s">
        <v>411</v>
      </c>
      <c r="I66" s="328"/>
      <c r="J66" s="320"/>
      <c r="K66" s="452" t="s">
        <v>1403</v>
      </c>
    </row>
    <row r="67" spans="1:11" s="407" customFormat="1" ht="153" customHeight="1">
      <c r="A67" s="84">
        <v>18</v>
      </c>
      <c r="B67" s="443" t="s">
        <v>1401</v>
      </c>
      <c r="C67" s="323" t="s">
        <v>17</v>
      </c>
      <c r="D67" s="327" t="s">
        <v>1347</v>
      </c>
      <c r="E67" s="317" t="s">
        <v>1402</v>
      </c>
      <c r="F67" s="446">
        <v>11127.5</v>
      </c>
      <c r="G67" s="318"/>
      <c r="H67" s="428" t="s">
        <v>1347</v>
      </c>
      <c r="I67" s="328"/>
      <c r="J67" s="320"/>
      <c r="K67" s="452" t="s">
        <v>1404</v>
      </c>
    </row>
    <row r="68" spans="1:11" s="407" customFormat="1" ht="153" customHeight="1">
      <c r="A68" s="84">
        <v>19</v>
      </c>
      <c r="B68" s="443" t="s">
        <v>1405</v>
      </c>
      <c r="C68" s="323" t="s">
        <v>17</v>
      </c>
      <c r="D68" s="327" t="s">
        <v>1233</v>
      </c>
      <c r="E68" s="317" t="s">
        <v>1406</v>
      </c>
      <c r="F68" s="446">
        <v>16160</v>
      </c>
      <c r="G68" s="318"/>
      <c r="H68" s="428" t="s">
        <v>411</v>
      </c>
      <c r="I68" s="328"/>
      <c r="J68" s="320"/>
      <c r="K68" s="452" t="s">
        <v>1407</v>
      </c>
    </row>
    <row r="69" spans="1:11" s="407" customFormat="1" ht="153" customHeight="1">
      <c r="A69" s="84">
        <v>20</v>
      </c>
      <c r="B69" s="443" t="s">
        <v>1409</v>
      </c>
      <c r="C69" s="323" t="s">
        <v>17</v>
      </c>
      <c r="D69" s="327" t="s">
        <v>1233</v>
      </c>
      <c r="E69" s="317" t="s">
        <v>1408</v>
      </c>
      <c r="F69" s="446">
        <v>16823</v>
      </c>
      <c r="G69" s="318"/>
      <c r="H69" s="428" t="s">
        <v>411</v>
      </c>
      <c r="I69" s="328"/>
      <c r="J69" s="320"/>
      <c r="K69" s="452" t="s">
        <v>1434</v>
      </c>
    </row>
    <row r="70" spans="1:11" s="407" customFormat="1" ht="153" customHeight="1">
      <c r="A70" s="84">
        <v>21</v>
      </c>
      <c r="B70" s="443" t="s">
        <v>1418</v>
      </c>
      <c r="C70" s="323" t="s">
        <v>17</v>
      </c>
      <c r="D70" s="327" t="s">
        <v>1233</v>
      </c>
      <c r="E70" s="317" t="s">
        <v>1419</v>
      </c>
      <c r="F70" s="446">
        <v>28244</v>
      </c>
      <c r="G70" s="318"/>
      <c r="H70" s="428" t="s">
        <v>411</v>
      </c>
      <c r="I70" s="328"/>
      <c r="J70" s="320"/>
      <c r="K70" s="452" t="s">
        <v>1433</v>
      </c>
    </row>
    <row r="71" spans="1:11" s="407" customFormat="1" ht="51" customHeight="1">
      <c r="A71" s="549" t="s">
        <v>905</v>
      </c>
      <c r="B71" s="549"/>
      <c r="C71" s="549"/>
      <c r="D71" s="549"/>
      <c r="E71" s="549"/>
      <c r="F71" s="332">
        <f>F53+F55+F56+F57+F58+F59+F60+F61+F63+F64+F65</f>
        <v>106515.57</v>
      </c>
      <c r="G71" s="332">
        <f>SUM(G52:G54)</f>
        <v>8671.35</v>
      </c>
      <c r="H71" s="332"/>
      <c r="I71" s="333"/>
      <c r="J71" s="334"/>
      <c r="K71" s="335"/>
    </row>
    <row r="72" spans="1:11" s="407" customFormat="1" ht="51" customHeight="1">
      <c r="A72" s="423"/>
      <c r="B72" s="423"/>
      <c r="C72" s="424"/>
      <c r="D72" s="423"/>
      <c r="E72" s="423"/>
      <c r="F72" s="411"/>
      <c r="G72" s="411"/>
      <c r="H72" s="411"/>
      <c r="I72" s="412"/>
      <c r="J72" s="413"/>
      <c r="K72" s="414"/>
    </row>
    <row r="73" spans="1:11" s="407" customFormat="1" ht="117" customHeight="1">
      <c r="A73" s="555" t="s">
        <v>1232</v>
      </c>
      <c r="B73" s="555"/>
      <c r="C73" s="555"/>
      <c r="D73" s="555"/>
      <c r="E73" s="555"/>
      <c r="F73" s="555"/>
      <c r="G73" s="555"/>
      <c r="H73" s="555"/>
      <c r="I73" s="555"/>
      <c r="J73" s="555"/>
      <c r="K73" s="555"/>
    </row>
    <row r="74" spans="1:11" s="407" customFormat="1" ht="51" customHeight="1">
      <c r="A74" s="76" t="s">
        <v>183</v>
      </c>
      <c r="B74" s="76" t="s">
        <v>184</v>
      </c>
      <c r="C74" s="76" t="s">
        <v>5</v>
      </c>
      <c r="D74" s="76" t="s">
        <v>188</v>
      </c>
      <c r="E74" s="76" t="s">
        <v>578</v>
      </c>
      <c r="F74" s="79" t="s">
        <v>192</v>
      </c>
      <c r="G74" s="79" t="s">
        <v>1099</v>
      </c>
      <c r="H74" s="79" t="s">
        <v>193</v>
      </c>
      <c r="I74" s="79" t="s">
        <v>12</v>
      </c>
      <c r="J74" s="79" t="s">
        <v>579</v>
      </c>
      <c r="K74" s="405" t="s">
        <v>580</v>
      </c>
    </row>
    <row r="75" spans="1:11" s="407" customFormat="1" ht="216.75" hidden="1">
      <c r="A75" s="322">
        <v>1</v>
      </c>
      <c r="B75" s="331" t="s">
        <v>596</v>
      </c>
      <c r="C75" s="425" t="s">
        <v>43</v>
      </c>
      <c r="D75" s="327" t="s">
        <v>386</v>
      </c>
      <c r="E75" s="426" t="s">
        <v>597</v>
      </c>
      <c r="F75" s="318">
        <v>35880</v>
      </c>
      <c r="G75" s="318"/>
      <c r="H75" s="319" t="s">
        <v>6</v>
      </c>
      <c r="I75" s="319" t="s">
        <v>587</v>
      </c>
      <c r="J75" s="427">
        <v>44263</v>
      </c>
      <c r="K75" s="321" t="s">
        <v>1106</v>
      </c>
    </row>
    <row r="76" spans="1:11" s="407" customFormat="1" ht="163.5" hidden="1">
      <c r="A76" s="323">
        <v>2</v>
      </c>
      <c r="B76" s="315" t="s">
        <v>538</v>
      </c>
      <c r="C76" s="323" t="s">
        <v>43</v>
      </c>
      <c r="D76" s="327" t="s">
        <v>276</v>
      </c>
      <c r="E76" s="317" t="s">
        <v>594</v>
      </c>
      <c r="F76" s="318">
        <v>720000</v>
      </c>
      <c r="G76" s="318">
        <v>720000</v>
      </c>
      <c r="H76" s="324" t="s">
        <v>6</v>
      </c>
      <c r="I76" s="428" t="s">
        <v>595</v>
      </c>
      <c r="J76" s="320">
        <v>44267</v>
      </c>
      <c r="K76" s="321" t="s">
        <v>1107</v>
      </c>
    </row>
    <row r="77" spans="1:11" s="407" customFormat="1" ht="164.25">
      <c r="A77" s="323">
        <v>1</v>
      </c>
      <c r="B77" s="315" t="s">
        <v>1049</v>
      </c>
      <c r="C77" s="323" t="s">
        <v>43</v>
      </c>
      <c r="D77" s="327" t="s">
        <v>999</v>
      </c>
      <c r="E77" s="317" t="s">
        <v>998</v>
      </c>
      <c r="F77" s="318">
        <v>575532</v>
      </c>
      <c r="G77" s="318"/>
      <c r="H77" s="324" t="s">
        <v>6</v>
      </c>
      <c r="I77" s="328" t="s">
        <v>587</v>
      </c>
      <c r="J77" s="320"/>
      <c r="K77" s="321" t="s">
        <v>1262</v>
      </c>
    </row>
    <row r="78" spans="1:11" s="407" customFormat="1" ht="135">
      <c r="A78" s="323">
        <v>2</v>
      </c>
      <c r="B78" s="315" t="s">
        <v>1366</v>
      </c>
      <c r="C78" s="323" t="s">
        <v>43</v>
      </c>
      <c r="D78" s="327" t="s">
        <v>1397</v>
      </c>
      <c r="E78" s="466"/>
      <c r="F78" s="467"/>
      <c r="G78" s="318"/>
      <c r="H78" s="324" t="s">
        <v>6</v>
      </c>
      <c r="I78" s="328" t="s">
        <v>587</v>
      </c>
      <c r="J78" s="320"/>
      <c r="K78" s="321" t="s">
        <v>1432</v>
      </c>
    </row>
    <row r="79" spans="1:11" s="407" customFormat="1" ht="51" customHeight="1">
      <c r="A79" s="549" t="s">
        <v>905</v>
      </c>
      <c r="B79" s="549"/>
      <c r="C79" s="549"/>
      <c r="D79" s="549"/>
      <c r="E79" s="549"/>
      <c r="F79" s="332">
        <f>F77</f>
        <v>575532</v>
      </c>
      <c r="G79" s="332">
        <f>SUM(G75:G77)</f>
        <v>720000</v>
      </c>
      <c r="H79" s="332"/>
      <c r="I79" s="333"/>
      <c r="J79" s="334"/>
      <c r="K79" s="335"/>
    </row>
    <row r="80" spans="1:11" s="407" customFormat="1" ht="51" customHeight="1">
      <c r="A80" s="423"/>
      <c r="B80" s="423"/>
      <c r="C80" s="424"/>
      <c r="D80" s="423"/>
      <c r="E80" s="423"/>
      <c r="F80" s="411"/>
      <c r="G80" s="411"/>
      <c r="H80" s="411"/>
      <c r="I80" s="412"/>
      <c r="J80" s="413"/>
      <c r="K80" s="414"/>
    </row>
    <row r="81" spans="1:11" s="407" customFormat="1" ht="122.25" customHeight="1">
      <c r="A81" s="555" t="s">
        <v>1108</v>
      </c>
      <c r="B81" s="555"/>
      <c r="C81" s="555"/>
      <c r="D81" s="555"/>
      <c r="E81" s="555"/>
      <c r="F81" s="555"/>
      <c r="G81" s="555"/>
      <c r="H81" s="555"/>
      <c r="I81" s="555"/>
      <c r="J81" s="555"/>
      <c r="K81" s="555"/>
    </row>
    <row r="82" spans="1:11" s="407" customFormat="1" ht="51" customHeight="1">
      <c r="A82" s="76" t="s">
        <v>183</v>
      </c>
      <c r="B82" s="76" t="s">
        <v>184</v>
      </c>
      <c r="C82" s="76" t="s">
        <v>5</v>
      </c>
      <c r="D82" s="76" t="s">
        <v>188</v>
      </c>
      <c r="E82" s="76" t="s">
        <v>578</v>
      </c>
      <c r="F82" s="79" t="s">
        <v>192</v>
      </c>
      <c r="G82" s="79" t="s">
        <v>1099</v>
      </c>
      <c r="H82" s="79" t="s">
        <v>193</v>
      </c>
      <c r="I82" s="79" t="s">
        <v>12</v>
      </c>
      <c r="J82" s="79" t="s">
        <v>579</v>
      </c>
      <c r="K82" s="405" t="s">
        <v>580</v>
      </c>
    </row>
    <row r="83" spans="1:11" s="407" customFormat="1" ht="300.75" hidden="1">
      <c r="A83" s="322">
        <v>1</v>
      </c>
      <c r="B83" s="315" t="s">
        <v>544</v>
      </c>
      <c r="C83" s="323" t="s">
        <v>69</v>
      </c>
      <c r="D83" s="327" t="s">
        <v>410</v>
      </c>
      <c r="E83" s="327" t="s">
        <v>599</v>
      </c>
      <c r="F83" s="318">
        <v>66828.12</v>
      </c>
      <c r="G83" s="318"/>
      <c r="H83" s="318" t="s">
        <v>411</v>
      </c>
      <c r="I83" s="328" t="s">
        <v>584</v>
      </c>
      <c r="J83" s="320">
        <v>44271</v>
      </c>
      <c r="K83" s="321" t="s">
        <v>1263</v>
      </c>
    </row>
    <row r="84" spans="1:11" ht="210.75" hidden="1" customHeight="1">
      <c r="A84" s="323">
        <v>2</v>
      </c>
      <c r="B84" s="315" t="s">
        <v>545</v>
      </c>
      <c r="C84" s="323" t="s">
        <v>69</v>
      </c>
      <c r="D84" s="327" t="s">
        <v>430</v>
      </c>
      <c r="E84" s="327" t="s">
        <v>600</v>
      </c>
      <c r="F84" s="318">
        <v>161506.1</v>
      </c>
      <c r="G84" s="318"/>
      <c r="H84" s="318" t="s">
        <v>411</v>
      </c>
      <c r="I84" s="328" t="s">
        <v>584</v>
      </c>
      <c r="J84" s="320">
        <v>44271</v>
      </c>
      <c r="K84" s="321" t="s">
        <v>1102</v>
      </c>
    </row>
    <row r="85" spans="1:11" ht="210.75" customHeight="1">
      <c r="A85" s="78">
        <v>2</v>
      </c>
      <c r="B85" s="315" t="s">
        <v>1041</v>
      </c>
      <c r="C85" s="425" t="s">
        <v>69</v>
      </c>
      <c r="D85" s="322" t="s">
        <v>949</v>
      </c>
      <c r="E85" s="322" t="s">
        <v>961</v>
      </c>
      <c r="F85" s="420">
        <v>31690.48</v>
      </c>
      <c r="G85" s="325"/>
      <c r="H85" s="432" t="s">
        <v>411</v>
      </c>
      <c r="I85" s="324" t="s">
        <v>581</v>
      </c>
      <c r="J85" s="418"/>
      <c r="K85" s="431" t="s">
        <v>1266</v>
      </c>
    </row>
    <row r="86" spans="1:11" ht="210.75" customHeight="1">
      <c r="A86" s="322">
        <v>3</v>
      </c>
      <c r="B86" s="315" t="s">
        <v>1230</v>
      </c>
      <c r="C86" s="323" t="s">
        <v>69</v>
      </c>
      <c r="D86" s="327" t="s">
        <v>1233</v>
      </c>
      <c r="E86" s="327" t="s">
        <v>1233</v>
      </c>
      <c r="F86" s="420">
        <v>72743.5</v>
      </c>
      <c r="G86" s="318"/>
      <c r="H86" s="318" t="s">
        <v>411</v>
      </c>
      <c r="I86" s="328" t="s">
        <v>587</v>
      </c>
      <c r="J86" s="320">
        <v>44271</v>
      </c>
      <c r="K86" s="321" t="s">
        <v>1267</v>
      </c>
    </row>
    <row r="87" spans="1:11" ht="210.75" customHeight="1">
      <c r="A87" s="322">
        <v>4</v>
      </c>
      <c r="B87" s="315" t="s">
        <v>1251</v>
      </c>
      <c r="C87" s="323" t="s">
        <v>69</v>
      </c>
      <c r="D87" s="327" t="s">
        <v>572</v>
      </c>
      <c r="E87" s="327" t="s">
        <v>1252</v>
      </c>
      <c r="F87" s="420">
        <v>19502.8</v>
      </c>
      <c r="G87" s="318"/>
      <c r="H87" s="318" t="s">
        <v>411</v>
      </c>
      <c r="I87" s="328" t="s">
        <v>587</v>
      </c>
      <c r="J87" s="320"/>
      <c r="K87" s="321" t="s">
        <v>1286</v>
      </c>
    </row>
    <row r="88" spans="1:11" ht="210.75" customHeight="1">
      <c r="A88" s="322">
        <v>5</v>
      </c>
      <c r="B88" s="315" t="s">
        <v>1242</v>
      </c>
      <c r="C88" s="323" t="s">
        <v>69</v>
      </c>
      <c r="D88" s="327" t="s">
        <v>1292</v>
      </c>
      <c r="E88" s="327" t="s">
        <v>1293</v>
      </c>
      <c r="F88" s="420">
        <v>114271.85</v>
      </c>
      <c r="G88" s="318"/>
      <c r="H88" s="324" t="s">
        <v>6</v>
      </c>
      <c r="I88" s="328" t="s">
        <v>1296</v>
      </c>
      <c r="J88" s="320"/>
      <c r="K88" s="321" t="s">
        <v>1298</v>
      </c>
    </row>
    <row r="89" spans="1:11" ht="210.75" customHeight="1">
      <c r="A89" s="322">
        <v>6</v>
      </c>
      <c r="B89" s="315" t="s">
        <v>547</v>
      </c>
      <c r="C89" s="323" t="s">
        <v>69</v>
      </c>
      <c r="D89" s="327" t="s">
        <v>1292</v>
      </c>
      <c r="E89" s="327" t="s">
        <v>1293</v>
      </c>
      <c r="F89" s="420">
        <v>472276.5</v>
      </c>
      <c r="G89" s="318"/>
      <c r="H89" s="324" t="s">
        <v>6</v>
      </c>
      <c r="I89" s="328" t="s">
        <v>1296</v>
      </c>
      <c r="J89" s="320"/>
      <c r="K89" s="321" t="s">
        <v>1297</v>
      </c>
    </row>
    <row r="90" spans="1:11" ht="210.75" customHeight="1">
      <c r="A90" s="322">
        <v>7</v>
      </c>
      <c r="B90" s="315" t="s">
        <v>1300</v>
      </c>
      <c r="C90" s="323" t="s">
        <v>69</v>
      </c>
      <c r="D90" s="327" t="s">
        <v>1295</v>
      </c>
      <c r="E90" s="327" t="s">
        <v>1295</v>
      </c>
      <c r="F90" s="462">
        <v>68900</v>
      </c>
      <c r="G90" s="318"/>
      <c r="H90" s="324" t="s">
        <v>411</v>
      </c>
      <c r="I90" s="328"/>
      <c r="J90" s="320"/>
      <c r="K90" s="321" t="s">
        <v>1324</v>
      </c>
    </row>
    <row r="91" spans="1:11" ht="210.75" customHeight="1">
      <c r="A91" s="322">
        <v>8</v>
      </c>
      <c r="B91" s="315" t="s">
        <v>1308</v>
      </c>
      <c r="C91" s="323" t="s">
        <v>69</v>
      </c>
      <c r="D91" s="327" t="s">
        <v>902</v>
      </c>
      <c r="E91" s="327" t="s">
        <v>1325</v>
      </c>
      <c r="F91" s="462">
        <v>52500</v>
      </c>
      <c r="G91" s="318"/>
      <c r="H91" s="324" t="s">
        <v>411</v>
      </c>
      <c r="I91" s="328"/>
      <c r="J91" s="320"/>
      <c r="K91" s="321" t="s">
        <v>1326</v>
      </c>
    </row>
    <row r="92" spans="1:11" ht="210.75" customHeight="1">
      <c r="A92" s="322">
        <v>9</v>
      </c>
      <c r="B92" s="315" t="s">
        <v>1243</v>
      </c>
      <c r="C92" s="323" t="s">
        <v>69</v>
      </c>
      <c r="D92" s="327" t="s">
        <v>76</v>
      </c>
      <c r="E92" s="327" t="s">
        <v>76</v>
      </c>
      <c r="F92" s="462">
        <v>244472.3</v>
      </c>
      <c r="G92" s="318"/>
      <c r="H92" s="324" t="s">
        <v>411</v>
      </c>
      <c r="I92" s="328"/>
      <c r="J92" s="320"/>
      <c r="K92" s="321" t="s">
        <v>1312</v>
      </c>
    </row>
    <row r="93" spans="1:11" ht="210.75" customHeight="1">
      <c r="A93" s="322">
        <v>10</v>
      </c>
      <c r="B93" s="315" t="s">
        <v>1351</v>
      </c>
      <c r="C93" s="323" t="s">
        <v>69</v>
      </c>
      <c r="D93" s="327" t="s">
        <v>1350</v>
      </c>
      <c r="E93" s="327" t="s">
        <v>1352</v>
      </c>
      <c r="F93" s="462">
        <v>21941.05</v>
      </c>
      <c r="G93" s="318"/>
      <c r="H93" s="324" t="s">
        <v>411</v>
      </c>
      <c r="I93" s="328"/>
      <c r="J93" s="320"/>
      <c r="K93" s="321" t="s">
        <v>1431</v>
      </c>
    </row>
    <row r="94" spans="1:11" s="407" customFormat="1" ht="153" customHeight="1">
      <c r="A94" s="84">
        <v>11</v>
      </c>
      <c r="B94" s="443" t="s">
        <v>1410</v>
      </c>
      <c r="C94" s="323" t="s">
        <v>69</v>
      </c>
      <c r="D94" s="327" t="s">
        <v>1347</v>
      </c>
      <c r="E94" s="317" t="s">
        <v>635</v>
      </c>
      <c r="F94" s="446">
        <v>40166</v>
      </c>
      <c r="G94" s="318"/>
      <c r="H94" s="428" t="s">
        <v>411</v>
      </c>
      <c r="I94" s="328"/>
      <c r="J94" s="320"/>
      <c r="K94" s="452" t="s">
        <v>1430</v>
      </c>
    </row>
    <row r="95" spans="1:11" s="407" customFormat="1" ht="153" customHeight="1">
      <c r="A95" s="407">
        <v>12</v>
      </c>
      <c r="B95" s="443" t="s">
        <v>1412</v>
      </c>
      <c r="C95" s="323" t="s">
        <v>69</v>
      </c>
      <c r="D95" s="327" t="s">
        <v>1413</v>
      </c>
      <c r="E95" s="317" t="s">
        <v>1417</v>
      </c>
      <c r="F95" s="446">
        <v>9833.61</v>
      </c>
      <c r="G95" s="318"/>
      <c r="H95" s="428" t="s">
        <v>6</v>
      </c>
      <c r="I95" s="328"/>
      <c r="J95" s="320"/>
      <c r="K95" s="452" t="s">
        <v>1429</v>
      </c>
    </row>
    <row r="96" spans="1:11" s="407" customFormat="1" ht="153" customHeight="1">
      <c r="A96" s="84">
        <v>13</v>
      </c>
      <c r="B96" s="443" t="s">
        <v>1414</v>
      </c>
      <c r="C96" s="323" t="s">
        <v>69</v>
      </c>
      <c r="D96" s="327" t="s">
        <v>1415</v>
      </c>
      <c r="E96" s="317" t="s">
        <v>1416</v>
      </c>
      <c r="F96" s="446">
        <v>47835</v>
      </c>
      <c r="G96" s="318"/>
      <c r="H96" s="428" t="s">
        <v>6</v>
      </c>
      <c r="I96" s="328"/>
      <c r="J96" s="320"/>
      <c r="K96" s="452" t="s">
        <v>1426</v>
      </c>
    </row>
    <row r="97" spans="1:11" s="407" customFormat="1" ht="153" customHeight="1">
      <c r="A97" s="84">
        <v>14</v>
      </c>
      <c r="B97" s="443" t="s">
        <v>1427</v>
      </c>
      <c r="C97" s="323" t="s">
        <v>69</v>
      </c>
      <c r="D97" s="327" t="s">
        <v>6</v>
      </c>
      <c r="E97" s="317" t="s">
        <v>1411</v>
      </c>
      <c r="F97" s="446">
        <v>3780.5</v>
      </c>
      <c r="G97" s="318"/>
      <c r="H97" s="428" t="s">
        <v>6</v>
      </c>
      <c r="I97" s="328"/>
      <c r="J97" s="320"/>
      <c r="K97" s="452" t="s">
        <v>1428</v>
      </c>
    </row>
    <row r="98" spans="1:11" s="407" customFormat="1" ht="153" customHeight="1">
      <c r="A98" s="84">
        <v>15</v>
      </c>
      <c r="B98" s="443" t="s">
        <v>1435</v>
      </c>
      <c r="C98" s="323" t="s">
        <v>69</v>
      </c>
      <c r="D98" s="327" t="s">
        <v>6</v>
      </c>
      <c r="E98" s="317" t="s">
        <v>1436</v>
      </c>
      <c r="F98" s="446"/>
      <c r="G98" s="318"/>
      <c r="H98" s="428" t="s">
        <v>6</v>
      </c>
      <c r="I98" s="328"/>
      <c r="J98" s="320"/>
      <c r="K98" s="452" t="s">
        <v>1437</v>
      </c>
    </row>
    <row r="99" spans="1:11" ht="51" customHeight="1">
      <c r="A99" s="549" t="s">
        <v>905</v>
      </c>
      <c r="B99" s="549"/>
      <c r="C99" s="549"/>
      <c r="D99" s="549"/>
      <c r="E99" s="549"/>
      <c r="F99" s="332">
        <f>F85+F86+F87+F88+F89+F90+F92+F93+F91</f>
        <v>1098298.48</v>
      </c>
      <c r="G99" s="332">
        <f>SUM(G83:G84)</f>
        <v>0</v>
      </c>
      <c r="H99" s="332"/>
      <c r="I99" s="333"/>
      <c r="J99" s="334"/>
      <c r="K99" s="335"/>
    </row>
    <row r="100" spans="1:11">
      <c r="A100" s="407"/>
      <c r="B100" s="407"/>
      <c r="C100" s="407"/>
      <c r="D100" s="407"/>
      <c r="E100" s="407"/>
      <c r="F100" s="407"/>
      <c r="G100" s="407"/>
      <c r="H100" s="407"/>
      <c r="I100" s="407"/>
      <c r="J100" s="407"/>
    </row>
    <row r="101" spans="1:11" ht="54.75" customHeight="1">
      <c r="A101" s="549" t="s">
        <v>603</v>
      </c>
      <c r="B101" s="549"/>
      <c r="C101" s="549"/>
      <c r="D101" s="549"/>
      <c r="E101" s="549"/>
      <c r="F101" s="332">
        <f>SUM(F79,F71,F48,F25,F15,F99)</f>
        <v>3226333.38</v>
      </c>
      <c r="G101" s="332">
        <f>SUM(G79,G71,G48,G25,G15)</f>
        <v>889261.03</v>
      </c>
      <c r="H101" s="332"/>
      <c r="I101" s="333"/>
      <c r="J101" s="334"/>
      <c r="K101" s="335"/>
    </row>
    <row r="113" spans="9:9">
      <c r="I113" s="409"/>
    </row>
    <row r="117" spans="9:9">
      <c r="I117" s="409"/>
    </row>
    <row r="120" spans="9:9">
      <c r="I120" s="410"/>
    </row>
    <row r="122" spans="9:9">
      <c r="I122" s="410"/>
    </row>
  </sheetData>
  <autoFilter ref="A5:K48"/>
  <mergeCells count="17">
    <mergeCell ref="A101:E101"/>
    <mergeCell ref="A16:K16"/>
    <mergeCell ref="A26:K26"/>
    <mergeCell ref="A17:K17"/>
    <mergeCell ref="A27:K27"/>
    <mergeCell ref="A50:K50"/>
    <mergeCell ref="A71:E71"/>
    <mergeCell ref="A25:E25"/>
    <mergeCell ref="A48:E48"/>
    <mergeCell ref="A73:K73"/>
    <mergeCell ref="A79:E79"/>
    <mergeCell ref="A81:K81"/>
    <mergeCell ref="S23:S24"/>
    <mergeCell ref="A99:E99"/>
    <mergeCell ref="A3:K3"/>
    <mergeCell ref="A4:K4"/>
    <mergeCell ref="A15:E15"/>
  </mergeCells>
  <pageMargins left="0.15" right="7.874015748031496E-2" top="0.6692913385826772" bottom="0.78740157480314965" header="0.31496062992125984" footer="0.31496062992125984"/>
  <pageSetup paperSize="9" scale="30" orientation="landscape" horizontalDpi="1200" verticalDpi="1200" r:id="rId1"/>
  <headerFooter>
    <oddHeader>&amp;C&amp;G</oddHeader>
    <oddFooter>&amp;C&amp;G</oddFooter>
  </headerFooter>
  <rowBreaks count="3" manualBreakCount="3">
    <brk id="16" max="10" man="1"/>
    <brk id="25" min="1" max="12" man="1"/>
    <brk id="72" max="10"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I68"/>
  <sheetViews>
    <sheetView view="pageBreakPreview" zoomScale="55" zoomScaleNormal="40" zoomScaleSheetLayoutView="55" workbookViewId="0">
      <selection activeCell="H6" sqref="H6"/>
    </sheetView>
  </sheetViews>
  <sheetFormatPr defaultColWidth="9" defaultRowHeight="25.5"/>
  <cols>
    <col min="1" max="1" width="31.140625" style="88" customWidth="1"/>
    <col min="2" max="2" width="48.140625" style="88" customWidth="1"/>
    <col min="3" max="3" width="29.85546875" style="88" customWidth="1"/>
    <col min="4" max="4" width="45.140625" style="88" customWidth="1"/>
    <col min="5" max="5" width="88.5703125" style="88" customWidth="1"/>
    <col min="6" max="6" width="41.85546875" style="88" customWidth="1"/>
    <col min="7" max="7" width="41.85546875" style="88" hidden="1" customWidth="1"/>
    <col min="8" max="8" width="26.7109375" style="88" customWidth="1"/>
    <col min="9" max="9" width="34.42578125" style="88" customWidth="1"/>
    <col min="10" max="10" width="30.85546875" style="88" hidden="1" customWidth="1"/>
    <col min="11" max="11" width="85.85546875" style="408" customWidth="1"/>
    <col min="12" max="12" width="3.28515625" style="88" customWidth="1"/>
    <col min="13" max="18" width="9" style="88"/>
    <col min="19" max="19" width="18" style="88" bestFit="1" customWidth="1"/>
    <col min="20" max="252" width="9" style="88"/>
    <col min="253" max="253" width="8.7109375" style="88" customWidth="1"/>
    <col min="254" max="254" width="23.42578125" style="88" customWidth="1"/>
    <col min="255" max="255" width="19" style="88" customWidth="1"/>
    <col min="256" max="256" width="20.140625" style="88" customWidth="1"/>
    <col min="257" max="257" width="9" style="88" hidden="1" customWidth="1"/>
    <col min="258" max="258" width="53.28515625" style="88" customWidth="1"/>
    <col min="259" max="259" width="22" style="88" customWidth="1"/>
    <col min="260" max="260" width="40" style="88" customWidth="1"/>
    <col min="261" max="261" width="37.140625" style="88" customWidth="1"/>
    <col min="262" max="262" width="21" style="88" customWidth="1"/>
    <col min="263" max="263" width="19.140625" style="88" customWidth="1"/>
    <col min="264" max="264" width="2.7109375" style="88" customWidth="1"/>
    <col min="265" max="508" width="9" style="88"/>
    <col min="509" max="509" width="8.7109375" style="88" customWidth="1"/>
    <col min="510" max="510" width="23.42578125" style="88" customWidth="1"/>
    <col min="511" max="511" width="19" style="88" customWidth="1"/>
    <col min="512" max="512" width="20.140625" style="88" customWidth="1"/>
    <col min="513" max="513" width="9" style="88" hidden="1" customWidth="1"/>
    <col min="514" max="514" width="53.28515625" style="88" customWidth="1"/>
    <col min="515" max="515" width="22" style="88" customWidth="1"/>
    <col min="516" max="516" width="40" style="88" customWidth="1"/>
    <col min="517" max="517" width="37.140625" style="88" customWidth="1"/>
    <col min="518" max="518" width="21" style="88" customWidth="1"/>
    <col min="519" max="519" width="19.140625" style="88" customWidth="1"/>
    <col min="520" max="520" width="2.7109375" style="88" customWidth="1"/>
    <col min="521" max="764" width="9" style="88"/>
    <col min="765" max="765" width="8.7109375" style="88" customWidth="1"/>
    <col min="766" max="766" width="23.42578125" style="88" customWidth="1"/>
    <col min="767" max="767" width="19" style="88" customWidth="1"/>
    <col min="768" max="768" width="20.140625" style="88" customWidth="1"/>
    <col min="769" max="769" width="9" style="88" hidden="1" customWidth="1"/>
    <col min="770" max="770" width="53.28515625" style="88" customWidth="1"/>
    <col min="771" max="771" width="22" style="88" customWidth="1"/>
    <col min="772" max="772" width="40" style="88" customWidth="1"/>
    <col min="773" max="773" width="37.140625" style="88" customWidth="1"/>
    <col min="774" max="774" width="21" style="88" customWidth="1"/>
    <col min="775" max="775" width="19.140625" style="88" customWidth="1"/>
    <col min="776" max="776" width="2.7109375" style="88" customWidth="1"/>
    <col min="777" max="1020" width="9" style="88"/>
    <col min="1021" max="1021" width="8.7109375" style="88" customWidth="1"/>
    <col min="1022" max="1022" width="23.42578125" style="88" customWidth="1"/>
    <col min="1023" max="1023" width="19" style="88" customWidth="1"/>
    <col min="1024" max="1024" width="20.140625" style="88" customWidth="1"/>
    <col min="1025" max="1025" width="9" style="88" hidden="1" customWidth="1"/>
    <col min="1026" max="1026" width="53.28515625" style="88" customWidth="1"/>
    <col min="1027" max="1027" width="22" style="88" customWidth="1"/>
    <col min="1028" max="1028" width="40" style="88" customWidth="1"/>
    <col min="1029" max="1029" width="37.140625" style="88" customWidth="1"/>
    <col min="1030" max="1030" width="21" style="88" customWidth="1"/>
    <col min="1031" max="1031" width="19.140625" style="88" customWidth="1"/>
    <col min="1032" max="1032" width="2.7109375" style="88" customWidth="1"/>
    <col min="1033" max="1276" width="9" style="88"/>
    <col min="1277" max="1277" width="8.7109375" style="88" customWidth="1"/>
    <col min="1278" max="1278" width="23.42578125" style="88" customWidth="1"/>
    <col min="1279" max="1279" width="19" style="88" customWidth="1"/>
    <col min="1280" max="1280" width="20.140625" style="88" customWidth="1"/>
    <col min="1281" max="1281" width="9" style="88" hidden="1" customWidth="1"/>
    <col min="1282" max="1282" width="53.28515625" style="88" customWidth="1"/>
    <col min="1283" max="1283" width="22" style="88" customWidth="1"/>
    <col min="1284" max="1284" width="40" style="88" customWidth="1"/>
    <col min="1285" max="1285" width="37.140625" style="88" customWidth="1"/>
    <col min="1286" max="1286" width="21" style="88" customWidth="1"/>
    <col min="1287" max="1287" width="19.140625" style="88" customWidth="1"/>
    <col min="1288" max="1288" width="2.7109375" style="88" customWidth="1"/>
    <col min="1289" max="1532" width="9" style="88"/>
    <col min="1533" max="1533" width="8.7109375" style="88" customWidth="1"/>
    <col min="1534" max="1534" width="23.42578125" style="88" customWidth="1"/>
    <col min="1535" max="1535" width="19" style="88" customWidth="1"/>
    <col min="1536" max="1536" width="20.140625" style="88" customWidth="1"/>
    <col min="1537" max="1537" width="9" style="88" hidden="1" customWidth="1"/>
    <col min="1538" max="1538" width="53.28515625" style="88" customWidth="1"/>
    <col min="1539" max="1539" width="22" style="88" customWidth="1"/>
    <col min="1540" max="1540" width="40" style="88" customWidth="1"/>
    <col min="1541" max="1541" width="37.140625" style="88" customWidth="1"/>
    <col min="1542" max="1542" width="21" style="88" customWidth="1"/>
    <col min="1543" max="1543" width="19.140625" style="88" customWidth="1"/>
    <col min="1544" max="1544" width="2.7109375" style="88" customWidth="1"/>
    <col min="1545" max="1788" width="9" style="88"/>
    <col min="1789" max="1789" width="8.7109375" style="88" customWidth="1"/>
    <col min="1790" max="1790" width="23.42578125" style="88" customWidth="1"/>
    <col min="1791" max="1791" width="19" style="88" customWidth="1"/>
    <col min="1792" max="1792" width="20.140625" style="88" customWidth="1"/>
    <col min="1793" max="1793" width="9" style="88" hidden="1" customWidth="1"/>
    <col min="1794" max="1794" width="53.28515625" style="88" customWidth="1"/>
    <col min="1795" max="1795" width="22" style="88" customWidth="1"/>
    <col min="1796" max="1796" width="40" style="88" customWidth="1"/>
    <col min="1797" max="1797" width="37.140625" style="88" customWidth="1"/>
    <col min="1798" max="1798" width="21" style="88" customWidth="1"/>
    <col min="1799" max="1799" width="19.140625" style="88" customWidth="1"/>
    <col min="1800" max="1800" width="2.7109375" style="88" customWidth="1"/>
    <col min="1801" max="2044" width="9" style="88"/>
    <col min="2045" max="2045" width="8.7109375" style="88" customWidth="1"/>
    <col min="2046" max="2046" width="23.42578125" style="88" customWidth="1"/>
    <col min="2047" max="2047" width="19" style="88" customWidth="1"/>
    <col min="2048" max="2048" width="20.140625" style="88" customWidth="1"/>
    <col min="2049" max="2049" width="9" style="88" hidden="1" customWidth="1"/>
    <col min="2050" max="2050" width="53.28515625" style="88" customWidth="1"/>
    <col min="2051" max="2051" width="22" style="88" customWidth="1"/>
    <col min="2052" max="2052" width="40" style="88" customWidth="1"/>
    <col min="2053" max="2053" width="37.140625" style="88" customWidth="1"/>
    <col min="2054" max="2054" width="21" style="88" customWidth="1"/>
    <col min="2055" max="2055" width="19.140625" style="88" customWidth="1"/>
    <col min="2056" max="2056" width="2.7109375" style="88" customWidth="1"/>
    <col min="2057" max="2300" width="9" style="88"/>
    <col min="2301" max="2301" width="8.7109375" style="88" customWidth="1"/>
    <col min="2302" max="2302" width="23.42578125" style="88" customWidth="1"/>
    <col min="2303" max="2303" width="19" style="88" customWidth="1"/>
    <col min="2304" max="2304" width="20.140625" style="88" customWidth="1"/>
    <col min="2305" max="2305" width="9" style="88" hidden="1" customWidth="1"/>
    <col min="2306" max="2306" width="53.28515625" style="88" customWidth="1"/>
    <col min="2307" max="2307" width="22" style="88" customWidth="1"/>
    <col min="2308" max="2308" width="40" style="88" customWidth="1"/>
    <col min="2309" max="2309" width="37.140625" style="88" customWidth="1"/>
    <col min="2310" max="2310" width="21" style="88" customWidth="1"/>
    <col min="2311" max="2311" width="19.140625" style="88" customWidth="1"/>
    <col min="2312" max="2312" width="2.7109375" style="88" customWidth="1"/>
    <col min="2313" max="2556" width="9" style="88"/>
    <col min="2557" max="2557" width="8.7109375" style="88" customWidth="1"/>
    <col min="2558" max="2558" width="23.42578125" style="88" customWidth="1"/>
    <col min="2559" max="2559" width="19" style="88" customWidth="1"/>
    <col min="2560" max="2560" width="20.140625" style="88" customWidth="1"/>
    <col min="2561" max="2561" width="9" style="88" hidden="1" customWidth="1"/>
    <col min="2562" max="2562" width="53.28515625" style="88" customWidth="1"/>
    <col min="2563" max="2563" width="22" style="88" customWidth="1"/>
    <col min="2564" max="2564" width="40" style="88" customWidth="1"/>
    <col min="2565" max="2565" width="37.140625" style="88" customWidth="1"/>
    <col min="2566" max="2566" width="21" style="88" customWidth="1"/>
    <col min="2567" max="2567" width="19.140625" style="88" customWidth="1"/>
    <col min="2568" max="2568" width="2.7109375" style="88" customWidth="1"/>
    <col min="2569" max="2812" width="9" style="88"/>
    <col min="2813" max="2813" width="8.7109375" style="88" customWidth="1"/>
    <col min="2814" max="2814" width="23.42578125" style="88" customWidth="1"/>
    <col min="2815" max="2815" width="19" style="88" customWidth="1"/>
    <col min="2816" max="2816" width="20.140625" style="88" customWidth="1"/>
    <col min="2817" max="2817" width="9" style="88" hidden="1" customWidth="1"/>
    <col min="2818" max="2818" width="53.28515625" style="88" customWidth="1"/>
    <col min="2819" max="2819" width="22" style="88" customWidth="1"/>
    <col min="2820" max="2820" width="40" style="88" customWidth="1"/>
    <col min="2821" max="2821" width="37.140625" style="88" customWidth="1"/>
    <col min="2822" max="2822" width="21" style="88" customWidth="1"/>
    <col min="2823" max="2823" width="19.140625" style="88" customWidth="1"/>
    <col min="2824" max="2824" width="2.7109375" style="88" customWidth="1"/>
    <col min="2825" max="3068" width="9" style="88"/>
    <col min="3069" max="3069" width="8.7109375" style="88" customWidth="1"/>
    <col min="3070" max="3070" width="23.42578125" style="88" customWidth="1"/>
    <col min="3071" max="3071" width="19" style="88" customWidth="1"/>
    <col min="3072" max="3072" width="20.140625" style="88" customWidth="1"/>
    <col min="3073" max="3073" width="9" style="88" hidden="1" customWidth="1"/>
    <col min="3074" max="3074" width="53.28515625" style="88" customWidth="1"/>
    <col min="3075" max="3075" width="22" style="88" customWidth="1"/>
    <col min="3076" max="3076" width="40" style="88" customWidth="1"/>
    <col min="3077" max="3077" width="37.140625" style="88" customWidth="1"/>
    <col min="3078" max="3078" width="21" style="88" customWidth="1"/>
    <col min="3079" max="3079" width="19.140625" style="88" customWidth="1"/>
    <col min="3080" max="3080" width="2.7109375" style="88" customWidth="1"/>
    <col min="3081" max="3324" width="9" style="88"/>
    <col min="3325" max="3325" width="8.7109375" style="88" customWidth="1"/>
    <col min="3326" max="3326" width="23.42578125" style="88" customWidth="1"/>
    <col min="3327" max="3327" width="19" style="88" customWidth="1"/>
    <col min="3328" max="3328" width="20.140625" style="88" customWidth="1"/>
    <col min="3329" max="3329" width="9" style="88" hidden="1" customWidth="1"/>
    <col min="3330" max="3330" width="53.28515625" style="88" customWidth="1"/>
    <col min="3331" max="3331" width="22" style="88" customWidth="1"/>
    <col min="3332" max="3332" width="40" style="88" customWidth="1"/>
    <col min="3333" max="3333" width="37.140625" style="88" customWidth="1"/>
    <col min="3334" max="3334" width="21" style="88" customWidth="1"/>
    <col min="3335" max="3335" width="19.140625" style="88" customWidth="1"/>
    <col min="3336" max="3336" width="2.7109375" style="88" customWidth="1"/>
    <col min="3337" max="3580" width="9" style="88"/>
    <col min="3581" max="3581" width="8.7109375" style="88" customWidth="1"/>
    <col min="3582" max="3582" width="23.42578125" style="88" customWidth="1"/>
    <col min="3583" max="3583" width="19" style="88" customWidth="1"/>
    <col min="3584" max="3584" width="20.140625" style="88" customWidth="1"/>
    <col min="3585" max="3585" width="9" style="88" hidden="1" customWidth="1"/>
    <col min="3586" max="3586" width="53.28515625" style="88" customWidth="1"/>
    <col min="3587" max="3587" width="22" style="88" customWidth="1"/>
    <col min="3588" max="3588" width="40" style="88" customWidth="1"/>
    <col min="3589" max="3589" width="37.140625" style="88" customWidth="1"/>
    <col min="3590" max="3590" width="21" style="88" customWidth="1"/>
    <col min="3591" max="3591" width="19.140625" style="88" customWidth="1"/>
    <col min="3592" max="3592" width="2.7109375" style="88" customWidth="1"/>
    <col min="3593" max="3836" width="9" style="88"/>
    <col min="3837" max="3837" width="8.7109375" style="88" customWidth="1"/>
    <col min="3838" max="3838" width="23.42578125" style="88" customWidth="1"/>
    <col min="3839" max="3839" width="19" style="88" customWidth="1"/>
    <col min="3840" max="3840" width="20.140625" style="88" customWidth="1"/>
    <col min="3841" max="3841" width="9" style="88" hidden="1" customWidth="1"/>
    <col min="3842" max="3842" width="53.28515625" style="88" customWidth="1"/>
    <col min="3843" max="3843" width="22" style="88" customWidth="1"/>
    <col min="3844" max="3844" width="40" style="88" customWidth="1"/>
    <col min="3845" max="3845" width="37.140625" style="88" customWidth="1"/>
    <col min="3846" max="3846" width="21" style="88" customWidth="1"/>
    <col min="3847" max="3847" width="19.140625" style="88" customWidth="1"/>
    <col min="3848" max="3848" width="2.7109375" style="88" customWidth="1"/>
    <col min="3849" max="4092" width="9" style="88"/>
    <col min="4093" max="4093" width="8.7109375" style="88" customWidth="1"/>
    <col min="4094" max="4094" width="23.42578125" style="88" customWidth="1"/>
    <col min="4095" max="4095" width="19" style="88" customWidth="1"/>
    <col min="4096" max="4096" width="20.140625" style="88" customWidth="1"/>
    <col min="4097" max="4097" width="9" style="88" hidden="1" customWidth="1"/>
    <col min="4098" max="4098" width="53.28515625" style="88" customWidth="1"/>
    <col min="4099" max="4099" width="22" style="88" customWidth="1"/>
    <col min="4100" max="4100" width="40" style="88" customWidth="1"/>
    <col min="4101" max="4101" width="37.140625" style="88" customWidth="1"/>
    <col min="4102" max="4102" width="21" style="88" customWidth="1"/>
    <col min="4103" max="4103" width="19.140625" style="88" customWidth="1"/>
    <col min="4104" max="4104" width="2.7109375" style="88" customWidth="1"/>
    <col min="4105" max="4348" width="9" style="88"/>
    <col min="4349" max="4349" width="8.7109375" style="88" customWidth="1"/>
    <col min="4350" max="4350" width="23.42578125" style="88" customWidth="1"/>
    <col min="4351" max="4351" width="19" style="88" customWidth="1"/>
    <col min="4352" max="4352" width="20.140625" style="88" customWidth="1"/>
    <col min="4353" max="4353" width="9" style="88" hidden="1" customWidth="1"/>
    <col min="4354" max="4354" width="53.28515625" style="88" customWidth="1"/>
    <col min="4355" max="4355" width="22" style="88" customWidth="1"/>
    <col min="4356" max="4356" width="40" style="88" customWidth="1"/>
    <col min="4357" max="4357" width="37.140625" style="88" customWidth="1"/>
    <col min="4358" max="4358" width="21" style="88" customWidth="1"/>
    <col min="4359" max="4359" width="19.140625" style="88" customWidth="1"/>
    <col min="4360" max="4360" width="2.7109375" style="88" customWidth="1"/>
    <col min="4361" max="4604" width="9" style="88"/>
    <col min="4605" max="4605" width="8.7109375" style="88" customWidth="1"/>
    <col min="4606" max="4606" width="23.42578125" style="88" customWidth="1"/>
    <col min="4607" max="4607" width="19" style="88" customWidth="1"/>
    <col min="4608" max="4608" width="20.140625" style="88" customWidth="1"/>
    <col min="4609" max="4609" width="9" style="88" hidden="1" customWidth="1"/>
    <col min="4610" max="4610" width="53.28515625" style="88" customWidth="1"/>
    <col min="4611" max="4611" width="22" style="88" customWidth="1"/>
    <col min="4612" max="4612" width="40" style="88" customWidth="1"/>
    <col min="4613" max="4613" width="37.140625" style="88" customWidth="1"/>
    <col min="4614" max="4614" width="21" style="88" customWidth="1"/>
    <col min="4615" max="4615" width="19.140625" style="88" customWidth="1"/>
    <col min="4616" max="4616" width="2.7109375" style="88" customWidth="1"/>
    <col min="4617" max="4860" width="9" style="88"/>
    <col min="4861" max="4861" width="8.7109375" style="88" customWidth="1"/>
    <col min="4862" max="4862" width="23.42578125" style="88" customWidth="1"/>
    <col min="4863" max="4863" width="19" style="88" customWidth="1"/>
    <col min="4864" max="4864" width="20.140625" style="88" customWidth="1"/>
    <col min="4865" max="4865" width="9" style="88" hidden="1" customWidth="1"/>
    <col min="4866" max="4866" width="53.28515625" style="88" customWidth="1"/>
    <col min="4867" max="4867" width="22" style="88" customWidth="1"/>
    <col min="4868" max="4868" width="40" style="88" customWidth="1"/>
    <col min="4869" max="4869" width="37.140625" style="88" customWidth="1"/>
    <col min="4870" max="4870" width="21" style="88" customWidth="1"/>
    <col min="4871" max="4871" width="19.140625" style="88" customWidth="1"/>
    <col min="4872" max="4872" width="2.7109375" style="88" customWidth="1"/>
    <col min="4873" max="5116" width="9" style="88"/>
    <col min="5117" max="5117" width="8.7109375" style="88" customWidth="1"/>
    <col min="5118" max="5118" width="23.42578125" style="88" customWidth="1"/>
    <col min="5119" max="5119" width="19" style="88" customWidth="1"/>
    <col min="5120" max="5120" width="20.140625" style="88" customWidth="1"/>
    <col min="5121" max="5121" width="9" style="88" hidden="1" customWidth="1"/>
    <col min="5122" max="5122" width="53.28515625" style="88" customWidth="1"/>
    <col min="5123" max="5123" width="22" style="88" customWidth="1"/>
    <col min="5124" max="5124" width="40" style="88" customWidth="1"/>
    <col min="5125" max="5125" width="37.140625" style="88" customWidth="1"/>
    <col min="5126" max="5126" width="21" style="88" customWidth="1"/>
    <col min="5127" max="5127" width="19.140625" style="88" customWidth="1"/>
    <col min="5128" max="5128" width="2.7109375" style="88" customWidth="1"/>
    <col min="5129" max="5372" width="9" style="88"/>
    <col min="5373" max="5373" width="8.7109375" style="88" customWidth="1"/>
    <col min="5374" max="5374" width="23.42578125" style="88" customWidth="1"/>
    <col min="5375" max="5375" width="19" style="88" customWidth="1"/>
    <col min="5376" max="5376" width="20.140625" style="88" customWidth="1"/>
    <col min="5377" max="5377" width="9" style="88" hidden="1" customWidth="1"/>
    <col min="5378" max="5378" width="53.28515625" style="88" customWidth="1"/>
    <col min="5379" max="5379" width="22" style="88" customWidth="1"/>
    <col min="5380" max="5380" width="40" style="88" customWidth="1"/>
    <col min="5381" max="5381" width="37.140625" style="88" customWidth="1"/>
    <col min="5382" max="5382" width="21" style="88" customWidth="1"/>
    <col min="5383" max="5383" width="19.140625" style="88" customWidth="1"/>
    <col min="5384" max="5384" width="2.7109375" style="88" customWidth="1"/>
    <col min="5385" max="5628" width="9" style="88"/>
    <col min="5629" max="5629" width="8.7109375" style="88" customWidth="1"/>
    <col min="5630" max="5630" width="23.42578125" style="88" customWidth="1"/>
    <col min="5631" max="5631" width="19" style="88" customWidth="1"/>
    <col min="5632" max="5632" width="20.140625" style="88" customWidth="1"/>
    <col min="5633" max="5633" width="9" style="88" hidden="1" customWidth="1"/>
    <col min="5634" max="5634" width="53.28515625" style="88" customWidth="1"/>
    <col min="5635" max="5635" width="22" style="88" customWidth="1"/>
    <col min="5636" max="5636" width="40" style="88" customWidth="1"/>
    <col min="5637" max="5637" width="37.140625" style="88" customWidth="1"/>
    <col min="5638" max="5638" width="21" style="88" customWidth="1"/>
    <col min="5639" max="5639" width="19.140625" style="88" customWidth="1"/>
    <col min="5640" max="5640" width="2.7109375" style="88" customWidth="1"/>
    <col min="5641" max="5884" width="9" style="88"/>
    <col min="5885" max="5885" width="8.7109375" style="88" customWidth="1"/>
    <col min="5886" max="5886" width="23.42578125" style="88" customWidth="1"/>
    <col min="5887" max="5887" width="19" style="88" customWidth="1"/>
    <col min="5888" max="5888" width="20.140625" style="88" customWidth="1"/>
    <col min="5889" max="5889" width="9" style="88" hidden="1" customWidth="1"/>
    <col min="5890" max="5890" width="53.28515625" style="88" customWidth="1"/>
    <col min="5891" max="5891" width="22" style="88" customWidth="1"/>
    <col min="5892" max="5892" width="40" style="88" customWidth="1"/>
    <col min="5893" max="5893" width="37.140625" style="88" customWidth="1"/>
    <col min="5894" max="5894" width="21" style="88" customWidth="1"/>
    <col min="5895" max="5895" width="19.140625" style="88" customWidth="1"/>
    <col min="5896" max="5896" width="2.7109375" style="88" customWidth="1"/>
    <col min="5897" max="6140" width="9" style="88"/>
    <col min="6141" max="6141" width="8.7109375" style="88" customWidth="1"/>
    <col min="6142" max="6142" width="23.42578125" style="88" customWidth="1"/>
    <col min="6143" max="6143" width="19" style="88" customWidth="1"/>
    <col min="6144" max="6144" width="20.140625" style="88" customWidth="1"/>
    <col min="6145" max="6145" width="9" style="88" hidden="1" customWidth="1"/>
    <col min="6146" max="6146" width="53.28515625" style="88" customWidth="1"/>
    <col min="6147" max="6147" width="22" style="88" customWidth="1"/>
    <col min="6148" max="6148" width="40" style="88" customWidth="1"/>
    <col min="6149" max="6149" width="37.140625" style="88" customWidth="1"/>
    <col min="6150" max="6150" width="21" style="88" customWidth="1"/>
    <col min="6151" max="6151" width="19.140625" style="88" customWidth="1"/>
    <col min="6152" max="6152" width="2.7109375" style="88" customWidth="1"/>
    <col min="6153" max="6396" width="9" style="88"/>
    <col min="6397" max="6397" width="8.7109375" style="88" customWidth="1"/>
    <col min="6398" max="6398" width="23.42578125" style="88" customWidth="1"/>
    <col min="6399" max="6399" width="19" style="88" customWidth="1"/>
    <col min="6400" max="6400" width="20.140625" style="88" customWidth="1"/>
    <col min="6401" max="6401" width="9" style="88" hidden="1" customWidth="1"/>
    <col min="6402" max="6402" width="53.28515625" style="88" customWidth="1"/>
    <col min="6403" max="6403" width="22" style="88" customWidth="1"/>
    <col min="6404" max="6404" width="40" style="88" customWidth="1"/>
    <col min="6405" max="6405" width="37.140625" style="88" customWidth="1"/>
    <col min="6406" max="6406" width="21" style="88" customWidth="1"/>
    <col min="6407" max="6407" width="19.140625" style="88" customWidth="1"/>
    <col min="6408" max="6408" width="2.7109375" style="88" customWidth="1"/>
    <col min="6409" max="6652" width="9" style="88"/>
    <col min="6653" max="6653" width="8.7109375" style="88" customWidth="1"/>
    <col min="6654" max="6654" width="23.42578125" style="88" customWidth="1"/>
    <col min="6655" max="6655" width="19" style="88" customWidth="1"/>
    <col min="6656" max="6656" width="20.140625" style="88" customWidth="1"/>
    <col min="6657" max="6657" width="9" style="88" hidden="1" customWidth="1"/>
    <col min="6658" max="6658" width="53.28515625" style="88" customWidth="1"/>
    <col min="6659" max="6659" width="22" style="88" customWidth="1"/>
    <col min="6660" max="6660" width="40" style="88" customWidth="1"/>
    <col min="6661" max="6661" width="37.140625" style="88" customWidth="1"/>
    <col min="6662" max="6662" width="21" style="88" customWidth="1"/>
    <col min="6663" max="6663" width="19.140625" style="88" customWidth="1"/>
    <col min="6664" max="6664" width="2.7109375" style="88" customWidth="1"/>
    <col min="6665" max="6908" width="9" style="88"/>
    <col min="6909" max="6909" width="8.7109375" style="88" customWidth="1"/>
    <col min="6910" max="6910" width="23.42578125" style="88" customWidth="1"/>
    <col min="6911" max="6911" width="19" style="88" customWidth="1"/>
    <col min="6912" max="6912" width="20.140625" style="88" customWidth="1"/>
    <col min="6913" max="6913" width="9" style="88" hidden="1" customWidth="1"/>
    <col min="6914" max="6914" width="53.28515625" style="88" customWidth="1"/>
    <col min="6915" max="6915" width="22" style="88" customWidth="1"/>
    <col min="6916" max="6916" width="40" style="88" customWidth="1"/>
    <col min="6917" max="6917" width="37.140625" style="88" customWidth="1"/>
    <col min="6918" max="6918" width="21" style="88" customWidth="1"/>
    <col min="6919" max="6919" width="19.140625" style="88" customWidth="1"/>
    <col min="6920" max="6920" width="2.7109375" style="88" customWidth="1"/>
    <col min="6921" max="7164" width="9" style="88"/>
    <col min="7165" max="7165" width="8.7109375" style="88" customWidth="1"/>
    <col min="7166" max="7166" width="23.42578125" style="88" customWidth="1"/>
    <col min="7167" max="7167" width="19" style="88" customWidth="1"/>
    <col min="7168" max="7168" width="20.140625" style="88" customWidth="1"/>
    <col min="7169" max="7169" width="9" style="88" hidden="1" customWidth="1"/>
    <col min="7170" max="7170" width="53.28515625" style="88" customWidth="1"/>
    <col min="7171" max="7171" width="22" style="88" customWidth="1"/>
    <col min="7172" max="7172" width="40" style="88" customWidth="1"/>
    <col min="7173" max="7173" width="37.140625" style="88" customWidth="1"/>
    <col min="7174" max="7174" width="21" style="88" customWidth="1"/>
    <col min="7175" max="7175" width="19.140625" style="88" customWidth="1"/>
    <col min="7176" max="7176" width="2.7109375" style="88" customWidth="1"/>
    <col min="7177" max="7420" width="9" style="88"/>
    <col min="7421" max="7421" width="8.7109375" style="88" customWidth="1"/>
    <col min="7422" max="7422" width="23.42578125" style="88" customWidth="1"/>
    <col min="7423" max="7423" width="19" style="88" customWidth="1"/>
    <col min="7424" max="7424" width="20.140625" style="88" customWidth="1"/>
    <col min="7425" max="7425" width="9" style="88" hidden="1" customWidth="1"/>
    <col min="7426" max="7426" width="53.28515625" style="88" customWidth="1"/>
    <col min="7427" max="7427" width="22" style="88" customWidth="1"/>
    <col min="7428" max="7428" width="40" style="88" customWidth="1"/>
    <col min="7429" max="7429" width="37.140625" style="88" customWidth="1"/>
    <col min="7430" max="7430" width="21" style="88" customWidth="1"/>
    <col min="7431" max="7431" width="19.140625" style="88" customWidth="1"/>
    <col min="7432" max="7432" width="2.7109375" style="88" customWidth="1"/>
    <col min="7433" max="7676" width="9" style="88"/>
    <col min="7677" max="7677" width="8.7109375" style="88" customWidth="1"/>
    <col min="7678" max="7678" width="23.42578125" style="88" customWidth="1"/>
    <col min="7679" max="7679" width="19" style="88" customWidth="1"/>
    <col min="7680" max="7680" width="20.140625" style="88" customWidth="1"/>
    <col min="7681" max="7681" width="9" style="88" hidden="1" customWidth="1"/>
    <col min="7682" max="7682" width="53.28515625" style="88" customWidth="1"/>
    <col min="7683" max="7683" width="22" style="88" customWidth="1"/>
    <col min="7684" max="7684" width="40" style="88" customWidth="1"/>
    <col min="7685" max="7685" width="37.140625" style="88" customWidth="1"/>
    <col min="7686" max="7686" width="21" style="88" customWidth="1"/>
    <col min="7687" max="7687" width="19.140625" style="88" customWidth="1"/>
    <col min="7688" max="7688" width="2.7109375" style="88" customWidth="1"/>
    <col min="7689" max="7932" width="9" style="88"/>
    <col min="7933" max="7933" width="8.7109375" style="88" customWidth="1"/>
    <col min="7934" max="7934" width="23.42578125" style="88" customWidth="1"/>
    <col min="7935" max="7935" width="19" style="88" customWidth="1"/>
    <col min="7936" max="7936" width="20.140625" style="88" customWidth="1"/>
    <col min="7937" max="7937" width="9" style="88" hidden="1" customWidth="1"/>
    <col min="7938" max="7938" width="53.28515625" style="88" customWidth="1"/>
    <col min="7939" max="7939" width="22" style="88" customWidth="1"/>
    <col min="7940" max="7940" width="40" style="88" customWidth="1"/>
    <col min="7941" max="7941" width="37.140625" style="88" customWidth="1"/>
    <col min="7942" max="7942" width="21" style="88" customWidth="1"/>
    <col min="7943" max="7943" width="19.140625" style="88" customWidth="1"/>
    <col min="7944" max="7944" width="2.7109375" style="88" customWidth="1"/>
    <col min="7945" max="8188" width="9" style="88"/>
    <col min="8189" max="8189" width="8.7109375" style="88" customWidth="1"/>
    <col min="8190" max="8190" width="23.42578125" style="88" customWidth="1"/>
    <col min="8191" max="8191" width="19" style="88" customWidth="1"/>
    <col min="8192" max="8192" width="20.140625" style="88" customWidth="1"/>
    <col min="8193" max="8193" width="9" style="88" hidden="1" customWidth="1"/>
    <col min="8194" max="8194" width="53.28515625" style="88" customWidth="1"/>
    <col min="8195" max="8195" width="22" style="88" customWidth="1"/>
    <col min="8196" max="8196" width="40" style="88" customWidth="1"/>
    <col min="8197" max="8197" width="37.140625" style="88" customWidth="1"/>
    <col min="8198" max="8198" width="21" style="88" customWidth="1"/>
    <col min="8199" max="8199" width="19.140625" style="88" customWidth="1"/>
    <col min="8200" max="8200" width="2.7109375" style="88" customWidth="1"/>
    <col min="8201" max="8444" width="9" style="88"/>
    <col min="8445" max="8445" width="8.7109375" style="88" customWidth="1"/>
    <col min="8446" max="8446" width="23.42578125" style="88" customWidth="1"/>
    <col min="8447" max="8447" width="19" style="88" customWidth="1"/>
    <col min="8448" max="8448" width="20.140625" style="88" customWidth="1"/>
    <col min="8449" max="8449" width="9" style="88" hidden="1" customWidth="1"/>
    <col min="8450" max="8450" width="53.28515625" style="88" customWidth="1"/>
    <col min="8451" max="8451" width="22" style="88" customWidth="1"/>
    <col min="8452" max="8452" width="40" style="88" customWidth="1"/>
    <col min="8453" max="8453" width="37.140625" style="88" customWidth="1"/>
    <col min="8454" max="8454" width="21" style="88" customWidth="1"/>
    <col min="8455" max="8455" width="19.140625" style="88" customWidth="1"/>
    <col min="8456" max="8456" width="2.7109375" style="88" customWidth="1"/>
    <col min="8457" max="8700" width="9" style="88"/>
    <col min="8701" max="8701" width="8.7109375" style="88" customWidth="1"/>
    <col min="8702" max="8702" width="23.42578125" style="88" customWidth="1"/>
    <col min="8703" max="8703" width="19" style="88" customWidth="1"/>
    <col min="8704" max="8704" width="20.140625" style="88" customWidth="1"/>
    <col min="8705" max="8705" width="9" style="88" hidden="1" customWidth="1"/>
    <col min="8706" max="8706" width="53.28515625" style="88" customWidth="1"/>
    <col min="8707" max="8707" width="22" style="88" customWidth="1"/>
    <col min="8708" max="8708" width="40" style="88" customWidth="1"/>
    <col min="8709" max="8709" width="37.140625" style="88" customWidth="1"/>
    <col min="8710" max="8710" width="21" style="88" customWidth="1"/>
    <col min="8711" max="8711" width="19.140625" style="88" customWidth="1"/>
    <col min="8712" max="8712" width="2.7109375" style="88" customWidth="1"/>
    <col min="8713" max="8956" width="9" style="88"/>
    <col min="8957" max="8957" width="8.7109375" style="88" customWidth="1"/>
    <col min="8958" max="8958" width="23.42578125" style="88" customWidth="1"/>
    <col min="8959" max="8959" width="19" style="88" customWidth="1"/>
    <col min="8960" max="8960" width="20.140625" style="88" customWidth="1"/>
    <col min="8961" max="8961" width="9" style="88" hidden="1" customWidth="1"/>
    <col min="8962" max="8962" width="53.28515625" style="88" customWidth="1"/>
    <col min="8963" max="8963" width="22" style="88" customWidth="1"/>
    <col min="8964" max="8964" width="40" style="88" customWidth="1"/>
    <col min="8965" max="8965" width="37.140625" style="88" customWidth="1"/>
    <col min="8966" max="8966" width="21" style="88" customWidth="1"/>
    <col min="8967" max="8967" width="19.140625" style="88" customWidth="1"/>
    <col min="8968" max="8968" width="2.7109375" style="88" customWidth="1"/>
    <col min="8969" max="9212" width="9" style="88"/>
    <col min="9213" max="9213" width="8.7109375" style="88" customWidth="1"/>
    <col min="9214" max="9214" width="23.42578125" style="88" customWidth="1"/>
    <col min="9215" max="9215" width="19" style="88" customWidth="1"/>
    <col min="9216" max="9216" width="20.140625" style="88" customWidth="1"/>
    <col min="9217" max="9217" width="9" style="88" hidden="1" customWidth="1"/>
    <col min="9218" max="9218" width="53.28515625" style="88" customWidth="1"/>
    <col min="9219" max="9219" width="22" style="88" customWidth="1"/>
    <col min="9220" max="9220" width="40" style="88" customWidth="1"/>
    <col min="9221" max="9221" width="37.140625" style="88" customWidth="1"/>
    <col min="9222" max="9222" width="21" style="88" customWidth="1"/>
    <col min="9223" max="9223" width="19.140625" style="88" customWidth="1"/>
    <col min="9224" max="9224" width="2.7109375" style="88" customWidth="1"/>
    <col min="9225" max="9468" width="9" style="88"/>
    <col min="9469" max="9469" width="8.7109375" style="88" customWidth="1"/>
    <col min="9470" max="9470" width="23.42578125" style="88" customWidth="1"/>
    <col min="9471" max="9471" width="19" style="88" customWidth="1"/>
    <col min="9472" max="9472" width="20.140625" style="88" customWidth="1"/>
    <col min="9473" max="9473" width="9" style="88" hidden="1" customWidth="1"/>
    <col min="9474" max="9474" width="53.28515625" style="88" customWidth="1"/>
    <col min="9475" max="9475" width="22" style="88" customWidth="1"/>
    <col min="9476" max="9476" width="40" style="88" customWidth="1"/>
    <col min="9477" max="9477" width="37.140625" style="88" customWidth="1"/>
    <col min="9478" max="9478" width="21" style="88" customWidth="1"/>
    <col min="9479" max="9479" width="19.140625" style="88" customWidth="1"/>
    <col min="9480" max="9480" width="2.7109375" style="88" customWidth="1"/>
    <col min="9481" max="9724" width="9" style="88"/>
    <col min="9725" max="9725" width="8.7109375" style="88" customWidth="1"/>
    <col min="9726" max="9726" width="23.42578125" style="88" customWidth="1"/>
    <col min="9727" max="9727" width="19" style="88" customWidth="1"/>
    <col min="9728" max="9728" width="20.140625" style="88" customWidth="1"/>
    <col min="9729" max="9729" width="9" style="88" hidden="1" customWidth="1"/>
    <col min="9730" max="9730" width="53.28515625" style="88" customWidth="1"/>
    <col min="9731" max="9731" width="22" style="88" customWidth="1"/>
    <col min="9732" max="9732" width="40" style="88" customWidth="1"/>
    <col min="9733" max="9733" width="37.140625" style="88" customWidth="1"/>
    <col min="9734" max="9734" width="21" style="88" customWidth="1"/>
    <col min="9735" max="9735" width="19.140625" style="88" customWidth="1"/>
    <col min="9736" max="9736" width="2.7109375" style="88" customWidth="1"/>
    <col min="9737" max="9980" width="9" style="88"/>
    <col min="9981" max="9981" width="8.7109375" style="88" customWidth="1"/>
    <col min="9982" max="9982" width="23.42578125" style="88" customWidth="1"/>
    <col min="9983" max="9983" width="19" style="88" customWidth="1"/>
    <col min="9984" max="9984" width="20.140625" style="88" customWidth="1"/>
    <col min="9985" max="9985" width="9" style="88" hidden="1" customWidth="1"/>
    <col min="9986" max="9986" width="53.28515625" style="88" customWidth="1"/>
    <col min="9987" max="9987" width="22" style="88" customWidth="1"/>
    <col min="9988" max="9988" width="40" style="88" customWidth="1"/>
    <col min="9989" max="9989" width="37.140625" style="88" customWidth="1"/>
    <col min="9990" max="9990" width="21" style="88" customWidth="1"/>
    <col min="9991" max="9991" width="19.140625" style="88" customWidth="1"/>
    <col min="9992" max="9992" width="2.7109375" style="88" customWidth="1"/>
    <col min="9993" max="10236" width="9" style="88"/>
    <col min="10237" max="10237" width="8.7109375" style="88" customWidth="1"/>
    <col min="10238" max="10238" width="23.42578125" style="88" customWidth="1"/>
    <col min="10239" max="10239" width="19" style="88" customWidth="1"/>
    <col min="10240" max="10240" width="20.140625" style="88" customWidth="1"/>
    <col min="10241" max="10241" width="9" style="88" hidden="1" customWidth="1"/>
    <col min="10242" max="10242" width="53.28515625" style="88" customWidth="1"/>
    <col min="10243" max="10243" width="22" style="88" customWidth="1"/>
    <col min="10244" max="10244" width="40" style="88" customWidth="1"/>
    <col min="10245" max="10245" width="37.140625" style="88" customWidth="1"/>
    <col min="10246" max="10246" width="21" style="88" customWidth="1"/>
    <col min="10247" max="10247" width="19.140625" style="88" customWidth="1"/>
    <col min="10248" max="10248" width="2.7109375" style="88" customWidth="1"/>
    <col min="10249" max="10492" width="9" style="88"/>
    <col min="10493" max="10493" width="8.7109375" style="88" customWidth="1"/>
    <col min="10494" max="10494" width="23.42578125" style="88" customWidth="1"/>
    <col min="10495" max="10495" width="19" style="88" customWidth="1"/>
    <col min="10496" max="10496" width="20.140625" style="88" customWidth="1"/>
    <col min="10497" max="10497" width="9" style="88" hidden="1" customWidth="1"/>
    <col min="10498" max="10498" width="53.28515625" style="88" customWidth="1"/>
    <col min="10499" max="10499" width="22" style="88" customWidth="1"/>
    <col min="10500" max="10500" width="40" style="88" customWidth="1"/>
    <col min="10501" max="10501" width="37.140625" style="88" customWidth="1"/>
    <col min="10502" max="10502" width="21" style="88" customWidth="1"/>
    <col min="10503" max="10503" width="19.140625" style="88" customWidth="1"/>
    <col min="10504" max="10504" width="2.7109375" style="88" customWidth="1"/>
    <col min="10505" max="10748" width="9" style="88"/>
    <col min="10749" max="10749" width="8.7109375" style="88" customWidth="1"/>
    <col min="10750" max="10750" width="23.42578125" style="88" customWidth="1"/>
    <col min="10751" max="10751" width="19" style="88" customWidth="1"/>
    <col min="10752" max="10752" width="20.140625" style="88" customWidth="1"/>
    <col min="10753" max="10753" width="9" style="88" hidden="1" customWidth="1"/>
    <col min="10754" max="10754" width="53.28515625" style="88" customWidth="1"/>
    <col min="10755" max="10755" width="22" style="88" customWidth="1"/>
    <col min="10756" max="10756" width="40" style="88" customWidth="1"/>
    <col min="10757" max="10757" width="37.140625" style="88" customWidth="1"/>
    <col min="10758" max="10758" width="21" style="88" customWidth="1"/>
    <col min="10759" max="10759" width="19.140625" style="88" customWidth="1"/>
    <col min="10760" max="10760" width="2.7109375" style="88" customWidth="1"/>
    <col min="10761" max="11004" width="9" style="88"/>
    <col min="11005" max="11005" width="8.7109375" style="88" customWidth="1"/>
    <col min="11006" max="11006" width="23.42578125" style="88" customWidth="1"/>
    <col min="11007" max="11007" width="19" style="88" customWidth="1"/>
    <col min="11008" max="11008" width="20.140625" style="88" customWidth="1"/>
    <col min="11009" max="11009" width="9" style="88" hidden="1" customWidth="1"/>
    <col min="11010" max="11010" width="53.28515625" style="88" customWidth="1"/>
    <col min="11011" max="11011" width="22" style="88" customWidth="1"/>
    <col min="11012" max="11012" width="40" style="88" customWidth="1"/>
    <col min="11013" max="11013" width="37.140625" style="88" customWidth="1"/>
    <col min="11014" max="11014" width="21" style="88" customWidth="1"/>
    <col min="11015" max="11015" width="19.140625" style="88" customWidth="1"/>
    <col min="11016" max="11016" width="2.7109375" style="88" customWidth="1"/>
    <col min="11017" max="11260" width="9" style="88"/>
    <col min="11261" max="11261" width="8.7109375" style="88" customWidth="1"/>
    <col min="11262" max="11262" width="23.42578125" style="88" customWidth="1"/>
    <col min="11263" max="11263" width="19" style="88" customWidth="1"/>
    <col min="11264" max="11264" width="20.140625" style="88" customWidth="1"/>
    <col min="11265" max="11265" width="9" style="88" hidden="1" customWidth="1"/>
    <col min="11266" max="11266" width="53.28515625" style="88" customWidth="1"/>
    <col min="11267" max="11267" width="22" style="88" customWidth="1"/>
    <col min="11268" max="11268" width="40" style="88" customWidth="1"/>
    <col min="11269" max="11269" width="37.140625" style="88" customWidth="1"/>
    <col min="11270" max="11270" width="21" style="88" customWidth="1"/>
    <col min="11271" max="11271" width="19.140625" style="88" customWidth="1"/>
    <col min="11272" max="11272" width="2.7109375" style="88" customWidth="1"/>
    <col min="11273" max="11516" width="9" style="88"/>
    <col min="11517" max="11517" width="8.7109375" style="88" customWidth="1"/>
    <col min="11518" max="11518" width="23.42578125" style="88" customWidth="1"/>
    <col min="11519" max="11519" width="19" style="88" customWidth="1"/>
    <col min="11520" max="11520" width="20.140625" style="88" customWidth="1"/>
    <col min="11521" max="11521" width="9" style="88" hidden="1" customWidth="1"/>
    <col min="11522" max="11522" width="53.28515625" style="88" customWidth="1"/>
    <col min="11523" max="11523" width="22" style="88" customWidth="1"/>
    <col min="11524" max="11524" width="40" style="88" customWidth="1"/>
    <col min="11525" max="11525" width="37.140625" style="88" customWidth="1"/>
    <col min="11526" max="11526" width="21" style="88" customWidth="1"/>
    <col min="11527" max="11527" width="19.140625" style="88" customWidth="1"/>
    <col min="11528" max="11528" width="2.7109375" style="88" customWidth="1"/>
    <col min="11529" max="11772" width="9" style="88"/>
    <col min="11773" max="11773" width="8.7109375" style="88" customWidth="1"/>
    <col min="11774" max="11774" width="23.42578125" style="88" customWidth="1"/>
    <col min="11775" max="11775" width="19" style="88" customWidth="1"/>
    <col min="11776" max="11776" width="20.140625" style="88" customWidth="1"/>
    <col min="11777" max="11777" width="9" style="88" hidden="1" customWidth="1"/>
    <col min="11778" max="11778" width="53.28515625" style="88" customWidth="1"/>
    <col min="11779" max="11779" width="22" style="88" customWidth="1"/>
    <col min="11780" max="11780" width="40" style="88" customWidth="1"/>
    <col min="11781" max="11781" width="37.140625" style="88" customWidth="1"/>
    <col min="11782" max="11782" width="21" style="88" customWidth="1"/>
    <col min="11783" max="11783" width="19.140625" style="88" customWidth="1"/>
    <col min="11784" max="11784" width="2.7109375" style="88" customWidth="1"/>
    <col min="11785" max="12028" width="9" style="88"/>
    <col min="12029" max="12029" width="8.7109375" style="88" customWidth="1"/>
    <col min="12030" max="12030" width="23.42578125" style="88" customWidth="1"/>
    <col min="12031" max="12031" width="19" style="88" customWidth="1"/>
    <col min="12032" max="12032" width="20.140625" style="88" customWidth="1"/>
    <col min="12033" max="12033" width="9" style="88" hidden="1" customWidth="1"/>
    <col min="12034" max="12034" width="53.28515625" style="88" customWidth="1"/>
    <col min="12035" max="12035" width="22" style="88" customWidth="1"/>
    <col min="12036" max="12036" width="40" style="88" customWidth="1"/>
    <col min="12037" max="12037" width="37.140625" style="88" customWidth="1"/>
    <col min="12038" max="12038" width="21" style="88" customWidth="1"/>
    <col min="12039" max="12039" width="19.140625" style="88" customWidth="1"/>
    <col min="12040" max="12040" width="2.7109375" style="88" customWidth="1"/>
    <col min="12041" max="12284" width="9" style="88"/>
    <col min="12285" max="12285" width="8.7109375" style="88" customWidth="1"/>
    <col min="12286" max="12286" width="23.42578125" style="88" customWidth="1"/>
    <col min="12287" max="12287" width="19" style="88" customWidth="1"/>
    <col min="12288" max="12288" width="20.140625" style="88" customWidth="1"/>
    <col min="12289" max="12289" width="9" style="88" hidden="1" customWidth="1"/>
    <col min="12290" max="12290" width="53.28515625" style="88" customWidth="1"/>
    <col min="12291" max="12291" width="22" style="88" customWidth="1"/>
    <col min="12292" max="12292" width="40" style="88" customWidth="1"/>
    <col min="12293" max="12293" width="37.140625" style="88" customWidth="1"/>
    <col min="12294" max="12294" width="21" style="88" customWidth="1"/>
    <col min="12295" max="12295" width="19.140625" style="88" customWidth="1"/>
    <col min="12296" max="12296" width="2.7109375" style="88" customWidth="1"/>
    <col min="12297" max="12540" width="9" style="88"/>
    <col min="12541" max="12541" width="8.7109375" style="88" customWidth="1"/>
    <col min="12542" max="12542" width="23.42578125" style="88" customWidth="1"/>
    <col min="12543" max="12543" width="19" style="88" customWidth="1"/>
    <col min="12544" max="12544" width="20.140625" style="88" customWidth="1"/>
    <col min="12545" max="12545" width="9" style="88" hidden="1" customWidth="1"/>
    <col min="12546" max="12546" width="53.28515625" style="88" customWidth="1"/>
    <col min="12547" max="12547" width="22" style="88" customWidth="1"/>
    <col min="12548" max="12548" width="40" style="88" customWidth="1"/>
    <col min="12549" max="12549" width="37.140625" style="88" customWidth="1"/>
    <col min="12550" max="12550" width="21" style="88" customWidth="1"/>
    <col min="12551" max="12551" width="19.140625" style="88" customWidth="1"/>
    <col min="12552" max="12552" width="2.7109375" style="88" customWidth="1"/>
    <col min="12553" max="12796" width="9" style="88"/>
    <col min="12797" max="12797" width="8.7109375" style="88" customWidth="1"/>
    <col min="12798" max="12798" width="23.42578125" style="88" customWidth="1"/>
    <col min="12799" max="12799" width="19" style="88" customWidth="1"/>
    <col min="12800" max="12800" width="20.140625" style="88" customWidth="1"/>
    <col min="12801" max="12801" width="9" style="88" hidden="1" customWidth="1"/>
    <col min="12802" max="12802" width="53.28515625" style="88" customWidth="1"/>
    <col min="12803" max="12803" width="22" style="88" customWidth="1"/>
    <col min="12804" max="12804" width="40" style="88" customWidth="1"/>
    <col min="12805" max="12805" width="37.140625" style="88" customWidth="1"/>
    <col min="12806" max="12806" width="21" style="88" customWidth="1"/>
    <col min="12807" max="12807" width="19.140625" style="88" customWidth="1"/>
    <col min="12808" max="12808" width="2.7109375" style="88" customWidth="1"/>
    <col min="12809" max="13052" width="9" style="88"/>
    <col min="13053" max="13053" width="8.7109375" style="88" customWidth="1"/>
    <col min="13054" max="13054" width="23.42578125" style="88" customWidth="1"/>
    <col min="13055" max="13055" width="19" style="88" customWidth="1"/>
    <col min="13056" max="13056" width="20.140625" style="88" customWidth="1"/>
    <col min="13057" max="13057" width="9" style="88" hidden="1" customWidth="1"/>
    <col min="13058" max="13058" width="53.28515625" style="88" customWidth="1"/>
    <col min="13059" max="13059" width="22" style="88" customWidth="1"/>
    <col min="13060" max="13060" width="40" style="88" customWidth="1"/>
    <col min="13061" max="13061" width="37.140625" style="88" customWidth="1"/>
    <col min="13062" max="13062" width="21" style="88" customWidth="1"/>
    <col min="13063" max="13063" width="19.140625" style="88" customWidth="1"/>
    <col min="13064" max="13064" width="2.7109375" style="88" customWidth="1"/>
    <col min="13065" max="13308" width="9" style="88"/>
    <col min="13309" max="13309" width="8.7109375" style="88" customWidth="1"/>
    <col min="13310" max="13310" width="23.42578125" style="88" customWidth="1"/>
    <col min="13311" max="13311" width="19" style="88" customWidth="1"/>
    <col min="13312" max="13312" width="20.140625" style="88" customWidth="1"/>
    <col min="13313" max="13313" width="9" style="88" hidden="1" customWidth="1"/>
    <col min="13314" max="13314" width="53.28515625" style="88" customWidth="1"/>
    <col min="13315" max="13315" width="22" style="88" customWidth="1"/>
    <col min="13316" max="13316" width="40" style="88" customWidth="1"/>
    <col min="13317" max="13317" width="37.140625" style="88" customWidth="1"/>
    <col min="13318" max="13318" width="21" style="88" customWidth="1"/>
    <col min="13319" max="13319" width="19.140625" style="88" customWidth="1"/>
    <col min="13320" max="13320" width="2.7109375" style="88" customWidth="1"/>
    <col min="13321" max="13564" width="9" style="88"/>
    <col min="13565" max="13565" width="8.7109375" style="88" customWidth="1"/>
    <col min="13566" max="13566" width="23.42578125" style="88" customWidth="1"/>
    <col min="13567" max="13567" width="19" style="88" customWidth="1"/>
    <col min="13568" max="13568" width="20.140625" style="88" customWidth="1"/>
    <col min="13569" max="13569" width="9" style="88" hidden="1" customWidth="1"/>
    <col min="13570" max="13570" width="53.28515625" style="88" customWidth="1"/>
    <col min="13571" max="13571" width="22" style="88" customWidth="1"/>
    <col min="13572" max="13572" width="40" style="88" customWidth="1"/>
    <col min="13573" max="13573" width="37.140625" style="88" customWidth="1"/>
    <col min="13574" max="13574" width="21" style="88" customWidth="1"/>
    <col min="13575" max="13575" width="19.140625" style="88" customWidth="1"/>
    <col min="13576" max="13576" width="2.7109375" style="88" customWidth="1"/>
    <col min="13577" max="13820" width="9" style="88"/>
    <col min="13821" max="13821" width="8.7109375" style="88" customWidth="1"/>
    <col min="13822" max="13822" width="23.42578125" style="88" customWidth="1"/>
    <col min="13823" max="13823" width="19" style="88" customWidth="1"/>
    <col min="13824" max="13824" width="20.140625" style="88" customWidth="1"/>
    <col min="13825" max="13825" width="9" style="88" hidden="1" customWidth="1"/>
    <col min="13826" max="13826" width="53.28515625" style="88" customWidth="1"/>
    <col min="13827" max="13827" width="22" style="88" customWidth="1"/>
    <col min="13828" max="13828" width="40" style="88" customWidth="1"/>
    <col min="13829" max="13829" width="37.140625" style="88" customWidth="1"/>
    <col min="13830" max="13830" width="21" style="88" customWidth="1"/>
    <col min="13831" max="13831" width="19.140625" style="88" customWidth="1"/>
    <col min="13832" max="13832" width="2.7109375" style="88" customWidth="1"/>
    <col min="13833" max="14076" width="9" style="88"/>
    <col min="14077" max="14077" width="8.7109375" style="88" customWidth="1"/>
    <col min="14078" max="14078" width="23.42578125" style="88" customWidth="1"/>
    <col min="14079" max="14079" width="19" style="88" customWidth="1"/>
    <col min="14080" max="14080" width="20.140625" style="88" customWidth="1"/>
    <col min="14081" max="14081" width="9" style="88" hidden="1" customWidth="1"/>
    <col min="14082" max="14082" width="53.28515625" style="88" customWidth="1"/>
    <col min="14083" max="14083" width="22" style="88" customWidth="1"/>
    <col min="14084" max="14084" width="40" style="88" customWidth="1"/>
    <col min="14085" max="14085" width="37.140625" style="88" customWidth="1"/>
    <col min="14086" max="14086" width="21" style="88" customWidth="1"/>
    <col min="14087" max="14087" width="19.140625" style="88" customWidth="1"/>
    <col min="14088" max="14088" width="2.7109375" style="88" customWidth="1"/>
    <col min="14089" max="14332" width="9" style="88"/>
    <col min="14333" max="14333" width="8.7109375" style="88" customWidth="1"/>
    <col min="14334" max="14334" width="23.42578125" style="88" customWidth="1"/>
    <col min="14335" max="14335" width="19" style="88" customWidth="1"/>
    <col min="14336" max="14336" width="20.140625" style="88" customWidth="1"/>
    <col min="14337" max="14337" width="9" style="88" hidden="1" customWidth="1"/>
    <col min="14338" max="14338" width="53.28515625" style="88" customWidth="1"/>
    <col min="14339" max="14339" width="22" style="88" customWidth="1"/>
    <col min="14340" max="14340" width="40" style="88" customWidth="1"/>
    <col min="14341" max="14341" width="37.140625" style="88" customWidth="1"/>
    <col min="14342" max="14342" width="21" style="88" customWidth="1"/>
    <col min="14343" max="14343" width="19.140625" style="88" customWidth="1"/>
    <col min="14344" max="14344" width="2.7109375" style="88" customWidth="1"/>
    <col min="14345" max="14588" width="9" style="88"/>
    <col min="14589" max="14589" width="8.7109375" style="88" customWidth="1"/>
    <col min="14590" max="14590" width="23.42578125" style="88" customWidth="1"/>
    <col min="14591" max="14591" width="19" style="88" customWidth="1"/>
    <col min="14592" max="14592" width="20.140625" style="88" customWidth="1"/>
    <col min="14593" max="14593" width="9" style="88" hidden="1" customWidth="1"/>
    <col min="14594" max="14594" width="53.28515625" style="88" customWidth="1"/>
    <col min="14595" max="14595" width="22" style="88" customWidth="1"/>
    <col min="14596" max="14596" width="40" style="88" customWidth="1"/>
    <col min="14597" max="14597" width="37.140625" style="88" customWidth="1"/>
    <col min="14598" max="14598" width="21" style="88" customWidth="1"/>
    <col min="14599" max="14599" width="19.140625" style="88" customWidth="1"/>
    <col min="14600" max="14600" width="2.7109375" style="88" customWidth="1"/>
    <col min="14601" max="14844" width="9" style="88"/>
    <col min="14845" max="14845" width="8.7109375" style="88" customWidth="1"/>
    <col min="14846" max="14846" width="23.42578125" style="88" customWidth="1"/>
    <col min="14847" max="14847" width="19" style="88" customWidth="1"/>
    <col min="14848" max="14848" width="20.140625" style="88" customWidth="1"/>
    <col min="14849" max="14849" width="9" style="88" hidden="1" customWidth="1"/>
    <col min="14850" max="14850" width="53.28515625" style="88" customWidth="1"/>
    <col min="14851" max="14851" width="22" style="88" customWidth="1"/>
    <col min="14852" max="14852" width="40" style="88" customWidth="1"/>
    <col min="14853" max="14853" width="37.140625" style="88" customWidth="1"/>
    <col min="14854" max="14854" width="21" style="88" customWidth="1"/>
    <col min="14855" max="14855" width="19.140625" style="88" customWidth="1"/>
    <col min="14856" max="14856" width="2.7109375" style="88" customWidth="1"/>
    <col min="14857" max="15100" width="9" style="88"/>
    <col min="15101" max="15101" width="8.7109375" style="88" customWidth="1"/>
    <col min="15102" max="15102" width="23.42578125" style="88" customWidth="1"/>
    <col min="15103" max="15103" width="19" style="88" customWidth="1"/>
    <col min="15104" max="15104" width="20.140625" style="88" customWidth="1"/>
    <col min="15105" max="15105" width="9" style="88" hidden="1" customWidth="1"/>
    <col min="15106" max="15106" width="53.28515625" style="88" customWidth="1"/>
    <col min="15107" max="15107" width="22" style="88" customWidth="1"/>
    <col min="15108" max="15108" width="40" style="88" customWidth="1"/>
    <col min="15109" max="15109" width="37.140625" style="88" customWidth="1"/>
    <col min="15110" max="15110" width="21" style="88" customWidth="1"/>
    <col min="15111" max="15111" width="19.140625" style="88" customWidth="1"/>
    <col min="15112" max="15112" width="2.7109375" style="88" customWidth="1"/>
    <col min="15113" max="15356" width="9" style="88"/>
    <col min="15357" max="15357" width="8.7109375" style="88" customWidth="1"/>
    <col min="15358" max="15358" width="23.42578125" style="88" customWidth="1"/>
    <col min="15359" max="15359" width="19" style="88" customWidth="1"/>
    <col min="15360" max="15360" width="20.140625" style="88" customWidth="1"/>
    <col min="15361" max="15361" width="9" style="88" hidden="1" customWidth="1"/>
    <col min="15362" max="15362" width="53.28515625" style="88" customWidth="1"/>
    <col min="15363" max="15363" width="22" style="88" customWidth="1"/>
    <col min="15364" max="15364" width="40" style="88" customWidth="1"/>
    <col min="15365" max="15365" width="37.140625" style="88" customWidth="1"/>
    <col min="15366" max="15366" width="21" style="88" customWidth="1"/>
    <col min="15367" max="15367" width="19.140625" style="88" customWidth="1"/>
    <col min="15368" max="15368" width="2.7109375" style="88" customWidth="1"/>
    <col min="15369" max="15612" width="9" style="88"/>
    <col min="15613" max="15613" width="8.7109375" style="88" customWidth="1"/>
    <col min="15614" max="15614" width="23.42578125" style="88" customWidth="1"/>
    <col min="15615" max="15615" width="19" style="88" customWidth="1"/>
    <col min="15616" max="15616" width="20.140625" style="88" customWidth="1"/>
    <col min="15617" max="15617" width="9" style="88" hidden="1" customWidth="1"/>
    <col min="15618" max="15618" width="53.28515625" style="88" customWidth="1"/>
    <col min="15619" max="15619" width="22" style="88" customWidth="1"/>
    <col min="15620" max="15620" width="40" style="88" customWidth="1"/>
    <col min="15621" max="15621" width="37.140625" style="88" customWidth="1"/>
    <col min="15622" max="15622" width="21" style="88" customWidth="1"/>
    <col min="15623" max="15623" width="19.140625" style="88" customWidth="1"/>
    <col min="15624" max="15624" width="2.7109375" style="88" customWidth="1"/>
    <col min="15625" max="15868" width="9" style="88"/>
    <col min="15869" max="15869" width="8.7109375" style="88" customWidth="1"/>
    <col min="15870" max="15870" width="23.42578125" style="88" customWidth="1"/>
    <col min="15871" max="15871" width="19" style="88" customWidth="1"/>
    <col min="15872" max="15872" width="20.140625" style="88" customWidth="1"/>
    <col min="15873" max="15873" width="9" style="88" hidden="1" customWidth="1"/>
    <col min="15874" max="15874" width="53.28515625" style="88" customWidth="1"/>
    <col min="15875" max="15875" width="22" style="88" customWidth="1"/>
    <col min="15876" max="15876" width="40" style="88" customWidth="1"/>
    <col min="15877" max="15877" width="37.140625" style="88" customWidth="1"/>
    <col min="15878" max="15878" width="21" style="88" customWidth="1"/>
    <col min="15879" max="15879" width="19.140625" style="88" customWidth="1"/>
    <col min="15880" max="15880" width="2.7109375" style="88" customWidth="1"/>
    <col min="15881" max="16124" width="9" style="88"/>
    <col min="16125" max="16125" width="8.7109375" style="88" customWidth="1"/>
    <col min="16126" max="16126" width="23.42578125" style="88" customWidth="1"/>
    <col min="16127" max="16127" width="19" style="88" customWidth="1"/>
    <col min="16128" max="16128" width="20.140625" style="88" customWidth="1"/>
    <col min="16129" max="16129" width="9" style="88" hidden="1" customWidth="1"/>
    <col min="16130" max="16130" width="53.28515625" style="88" customWidth="1"/>
    <col min="16131" max="16131" width="22" style="88" customWidth="1"/>
    <col min="16132" max="16132" width="40" style="88" customWidth="1"/>
    <col min="16133" max="16133" width="37.140625" style="88" customWidth="1"/>
    <col min="16134" max="16134" width="21" style="88" customWidth="1"/>
    <col min="16135" max="16135" width="19.140625" style="88" customWidth="1"/>
    <col min="16136" max="16136" width="2.7109375" style="88" customWidth="1"/>
    <col min="16137" max="16384" width="9" style="88"/>
  </cols>
  <sheetData>
    <row r="1" spans="1:19" ht="26.25">
      <c r="A1" s="86"/>
      <c r="B1" s="87"/>
      <c r="C1" s="86"/>
      <c r="E1" s="86"/>
      <c r="F1" s="86"/>
      <c r="G1" s="86"/>
      <c r="H1" s="86"/>
      <c r="I1" s="86"/>
      <c r="J1" s="86"/>
    </row>
    <row r="2" spans="1:19" ht="26.25">
      <c r="A2" s="433"/>
      <c r="B2" s="434"/>
      <c r="C2" s="433"/>
      <c r="D2" s="407"/>
      <c r="E2" s="433"/>
      <c r="F2" s="433"/>
      <c r="G2" s="433"/>
      <c r="H2" s="433"/>
      <c r="I2" s="433"/>
      <c r="J2" s="433"/>
    </row>
    <row r="3" spans="1:19" ht="27.75">
      <c r="A3" s="550" t="s">
        <v>921</v>
      </c>
      <c r="B3" s="550"/>
      <c r="C3" s="550"/>
      <c r="D3" s="550"/>
      <c r="E3" s="550"/>
      <c r="F3" s="550"/>
      <c r="G3" s="550"/>
      <c r="H3" s="550"/>
      <c r="I3" s="550"/>
      <c r="J3" s="550"/>
      <c r="K3" s="550"/>
    </row>
    <row r="4" spans="1:19" ht="30">
      <c r="A4" s="551" t="s">
        <v>906</v>
      </c>
      <c r="B4" s="551"/>
      <c r="C4" s="551"/>
      <c r="D4" s="551"/>
      <c r="E4" s="551"/>
      <c r="F4" s="551"/>
      <c r="G4" s="551"/>
      <c r="H4" s="551"/>
      <c r="I4" s="551"/>
      <c r="J4" s="551"/>
      <c r="K4" s="551"/>
    </row>
    <row r="5" spans="1:19" ht="26.25">
      <c r="A5" s="76" t="s">
        <v>183</v>
      </c>
      <c r="B5" s="76" t="s">
        <v>184</v>
      </c>
      <c r="C5" s="76" t="s">
        <v>5</v>
      </c>
      <c r="D5" s="76" t="s">
        <v>188</v>
      </c>
      <c r="E5" s="76" t="s">
        <v>578</v>
      </c>
      <c r="F5" s="79" t="s">
        <v>192</v>
      </c>
      <c r="G5" s="79" t="s">
        <v>1099</v>
      </c>
      <c r="H5" s="79" t="s">
        <v>193</v>
      </c>
      <c r="I5" s="79" t="s">
        <v>12</v>
      </c>
      <c r="J5" s="79" t="s">
        <v>579</v>
      </c>
      <c r="K5" s="405" t="s">
        <v>580</v>
      </c>
    </row>
    <row r="6" spans="1:19" s="407" customFormat="1" ht="137.25">
      <c r="A6" s="81">
        <v>1</v>
      </c>
      <c r="B6" s="315" t="s">
        <v>1151</v>
      </c>
      <c r="C6" s="323" t="s">
        <v>65</v>
      </c>
      <c r="D6" s="327" t="s">
        <v>1015</v>
      </c>
      <c r="E6" s="317" t="s">
        <v>1255</v>
      </c>
      <c r="F6" s="420">
        <v>4710</v>
      </c>
      <c r="G6" s="318"/>
      <c r="H6" s="324" t="s">
        <v>6</v>
      </c>
      <c r="I6" s="324"/>
      <c r="J6" s="320"/>
      <c r="K6" s="321" t="s">
        <v>1288</v>
      </c>
    </row>
    <row r="7" spans="1:19" s="407" customFormat="1" ht="27.75">
      <c r="A7" s="549" t="s">
        <v>905</v>
      </c>
      <c r="B7" s="549"/>
      <c r="C7" s="549"/>
      <c r="D7" s="549"/>
      <c r="E7" s="549"/>
      <c r="F7" s="430">
        <f>SUM(F6:F6)</f>
        <v>4710</v>
      </c>
      <c r="G7" s="332" t="e">
        <f>SUM(#REF!)</f>
        <v>#REF!</v>
      </c>
      <c r="H7" s="332"/>
      <c r="I7" s="333"/>
      <c r="J7" s="334"/>
      <c r="K7" s="335"/>
    </row>
    <row r="8" spans="1:19" s="407" customFormat="1" ht="26.25">
      <c r="A8" s="552"/>
      <c r="B8" s="553"/>
      <c r="C8" s="553"/>
      <c r="D8" s="553"/>
      <c r="E8" s="553"/>
      <c r="F8" s="553"/>
      <c r="G8" s="553"/>
      <c r="H8" s="553"/>
      <c r="I8" s="553"/>
      <c r="J8" s="553"/>
      <c r="K8" s="554"/>
    </row>
    <row r="9" spans="1:19" s="407" customFormat="1" ht="30">
      <c r="A9" s="555" t="s">
        <v>903</v>
      </c>
      <c r="B9" s="555"/>
      <c r="C9" s="555"/>
      <c r="D9" s="555"/>
      <c r="E9" s="555"/>
      <c r="F9" s="555"/>
      <c r="G9" s="555"/>
      <c r="H9" s="555"/>
      <c r="I9" s="555"/>
      <c r="J9" s="555"/>
      <c r="K9" s="555"/>
    </row>
    <row r="10" spans="1:19" s="407" customFormat="1" ht="26.25">
      <c r="A10" s="76" t="s">
        <v>183</v>
      </c>
      <c r="B10" s="76" t="s">
        <v>184</v>
      </c>
      <c r="C10" s="76" t="s">
        <v>5</v>
      </c>
      <c r="D10" s="76" t="s">
        <v>188</v>
      </c>
      <c r="E10" s="76" t="s">
        <v>578</v>
      </c>
      <c r="F10" s="79" t="s">
        <v>192</v>
      </c>
      <c r="G10" s="79" t="s">
        <v>1099</v>
      </c>
      <c r="H10" s="79" t="s">
        <v>193</v>
      </c>
      <c r="I10" s="79" t="s">
        <v>12</v>
      </c>
      <c r="J10" s="79" t="s">
        <v>579</v>
      </c>
      <c r="K10" s="405" t="s">
        <v>580</v>
      </c>
    </row>
    <row r="11" spans="1:19" s="407" customFormat="1" ht="162">
      <c r="A11" s="81">
        <v>1</v>
      </c>
      <c r="B11" s="315" t="s">
        <v>543</v>
      </c>
      <c r="C11" s="323" t="s">
        <v>69</v>
      </c>
      <c r="D11" s="327" t="s">
        <v>386</v>
      </c>
      <c r="E11" s="317" t="s">
        <v>598</v>
      </c>
      <c r="F11" s="420">
        <v>165000</v>
      </c>
      <c r="G11" s="318"/>
      <c r="H11" s="324" t="s">
        <v>6</v>
      </c>
      <c r="I11" s="328" t="s">
        <v>587</v>
      </c>
      <c r="J11" s="320">
        <v>44265</v>
      </c>
      <c r="K11" s="321" t="s">
        <v>1162</v>
      </c>
    </row>
    <row r="12" spans="1:19" s="407" customFormat="1" ht="109.5">
      <c r="A12" s="81">
        <v>2</v>
      </c>
      <c r="B12" s="315" t="s">
        <v>1242</v>
      </c>
      <c r="C12" s="323" t="s">
        <v>69</v>
      </c>
      <c r="D12" s="327" t="s">
        <v>1292</v>
      </c>
      <c r="E12" s="327" t="s">
        <v>1293</v>
      </c>
      <c r="F12" s="420">
        <v>114271.85</v>
      </c>
      <c r="G12" s="318"/>
      <c r="H12" s="324" t="s">
        <v>6</v>
      </c>
      <c r="I12" s="328" t="s">
        <v>1296</v>
      </c>
      <c r="J12" s="320"/>
      <c r="K12" s="321" t="s">
        <v>1298</v>
      </c>
    </row>
    <row r="13" spans="1:19" s="407" customFormat="1" ht="137.25">
      <c r="A13" s="81">
        <v>3</v>
      </c>
      <c r="B13" s="315" t="s">
        <v>547</v>
      </c>
      <c r="C13" s="323" t="s">
        <v>69</v>
      </c>
      <c r="D13" s="327" t="s">
        <v>1292</v>
      </c>
      <c r="E13" s="327" t="s">
        <v>1293</v>
      </c>
      <c r="F13" s="420">
        <v>236138.22</v>
      </c>
      <c r="G13" s="318"/>
      <c r="H13" s="324" t="s">
        <v>6</v>
      </c>
      <c r="I13" s="328" t="s">
        <v>1296</v>
      </c>
      <c r="J13" s="320"/>
      <c r="K13" s="321" t="s">
        <v>1297</v>
      </c>
    </row>
    <row r="14" spans="1:19" s="407" customFormat="1" ht="191.25">
      <c r="A14" s="81">
        <v>4</v>
      </c>
      <c r="B14" s="315" t="s">
        <v>1154</v>
      </c>
      <c r="C14" s="429" t="s">
        <v>69</v>
      </c>
      <c r="D14" s="316" t="s">
        <v>1152</v>
      </c>
      <c r="E14" s="316" t="s">
        <v>1153</v>
      </c>
      <c r="F14" s="420">
        <v>1623082.48</v>
      </c>
      <c r="G14" s="318"/>
      <c r="H14" s="319" t="s">
        <v>6</v>
      </c>
      <c r="I14" s="319" t="s">
        <v>587</v>
      </c>
      <c r="J14" s="320"/>
      <c r="K14" s="321" t="s">
        <v>1302</v>
      </c>
    </row>
    <row r="15" spans="1:19" s="407" customFormat="1" ht="137.25">
      <c r="A15" s="81">
        <v>6</v>
      </c>
      <c r="B15" s="315" t="s">
        <v>1158</v>
      </c>
      <c r="C15" s="429" t="s">
        <v>69</v>
      </c>
      <c r="D15" s="316" t="s">
        <v>1164</v>
      </c>
      <c r="E15" s="316" t="s">
        <v>1163</v>
      </c>
      <c r="F15" s="420">
        <v>101000</v>
      </c>
      <c r="G15" s="318"/>
      <c r="H15" s="319" t="s">
        <v>6</v>
      </c>
      <c r="I15" s="319" t="s">
        <v>587</v>
      </c>
      <c r="J15" s="320"/>
      <c r="K15" s="321" t="s">
        <v>1303</v>
      </c>
      <c r="S15" s="459"/>
    </row>
    <row r="16" spans="1:19" s="407" customFormat="1" ht="27.75">
      <c r="A16" s="549" t="s">
        <v>905</v>
      </c>
      <c r="B16" s="549"/>
      <c r="C16" s="549"/>
      <c r="D16" s="549"/>
      <c r="E16" s="549"/>
      <c r="F16" s="332">
        <f>SUM(F11:G15)</f>
        <v>2239492.5499999998</v>
      </c>
      <c r="G16" s="332">
        <f>SUM(G11:G11)</f>
        <v>0</v>
      </c>
      <c r="H16" s="332"/>
      <c r="I16" s="333"/>
      <c r="J16" s="334"/>
      <c r="K16" s="321"/>
    </row>
    <row r="17" spans="1:11" s="407" customFormat="1" ht="26.25">
      <c r="A17" s="552"/>
      <c r="B17" s="553"/>
      <c r="C17" s="553"/>
      <c r="D17" s="553"/>
      <c r="E17" s="553"/>
      <c r="F17" s="553"/>
      <c r="G17" s="553"/>
      <c r="H17" s="553"/>
      <c r="I17" s="553"/>
      <c r="J17" s="553"/>
      <c r="K17" s="554"/>
    </row>
    <row r="18" spans="1:11" s="407" customFormat="1">
      <c r="K18" s="408"/>
    </row>
    <row r="19" spans="1:11" s="407" customFormat="1" ht="30">
      <c r="A19" s="555" t="s">
        <v>920</v>
      </c>
      <c r="B19" s="555"/>
      <c r="C19" s="555"/>
      <c r="D19" s="555"/>
      <c r="E19" s="555"/>
      <c r="F19" s="555"/>
      <c r="G19" s="555"/>
      <c r="H19" s="555"/>
      <c r="I19" s="555"/>
      <c r="J19" s="555"/>
      <c r="K19" s="555"/>
    </row>
    <row r="20" spans="1:11" s="407" customFormat="1" ht="26.25">
      <c r="A20" s="76" t="s">
        <v>183</v>
      </c>
      <c r="B20" s="76" t="s">
        <v>184</v>
      </c>
      <c r="C20" s="76" t="s">
        <v>5</v>
      </c>
      <c r="D20" s="76" t="s">
        <v>188</v>
      </c>
      <c r="E20" s="76" t="s">
        <v>578</v>
      </c>
      <c r="F20" s="79" t="s">
        <v>192</v>
      </c>
      <c r="G20" s="79" t="s">
        <v>1099</v>
      </c>
      <c r="H20" s="79" t="s">
        <v>193</v>
      </c>
      <c r="I20" s="79" t="s">
        <v>12</v>
      </c>
      <c r="J20" s="79" t="s">
        <v>579</v>
      </c>
      <c r="K20" s="405" t="s">
        <v>580</v>
      </c>
    </row>
    <row r="21" spans="1:11" s="407" customFormat="1" ht="164.25">
      <c r="A21" s="84">
        <v>2</v>
      </c>
      <c r="B21" s="315" t="s">
        <v>548</v>
      </c>
      <c r="C21" s="323" t="s">
        <v>17</v>
      </c>
      <c r="D21" s="327" t="s">
        <v>591</v>
      </c>
      <c r="E21" s="317" t="s">
        <v>592</v>
      </c>
      <c r="F21" s="460">
        <v>3184.11</v>
      </c>
      <c r="G21" s="318"/>
      <c r="H21" s="324" t="s">
        <v>411</v>
      </c>
      <c r="I21" s="324" t="s">
        <v>587</v>
      </c>
      <c r="J21" s="320">
        <v>44252</v>
      </c>
      <c r="K21" s="422" t="s">
        <v>1269</v>
      </c>
    </row>
    <row r="22" spans="1:11" s="407" customFormat="1" ht="136.5">
      <c r="A22" s="84">
        <v>8</v>
      </c>
      <c r="B22" s="442" t="s">
        <v>1244</v>
      </c>
      <c r="C22" s="323" t="s">
        <v>17</v>
      </c>
      <c r="D22" s="327" t="s">
        <v>902</v>
      </c>
      <c r="E22" s="317" t="s">
        <v>1245</v>
      </c>
      <c r="F22" s="461">
        <v>4146.8</v>
      </c>
      <c r="G22" s="318"/>
      <c r="H22" s="324" t="s">
        <v>411</v>
      </c>
      <c r="I22" s="328"/>
      <c r="J22" s="320"/>
      <c r="K22" s="321" t="s">
        <v>1290</v>
      </c>
    </row>
    <row r="23" spans="1:11" s="407" customFormat="1" ht="27.75">
      <c r="A23" s="549" t="s">
        <v>905</v>
      </c>
      <c r="B23" s="549"/>
      <c r="C23" s="549"/>
      <c r="D23" s="549"/>
      <c r="E23" s="549"/>
      <c r="F23" s="332">
        <f>F21+F22</f>
        <v>7330.91</v>
      </c>
      <c r="G23" s="332">
        <f>SUM(G21:G21)</f>
        <v>0</v>
      </c>
      <c r="H23" s="332"/>
      <c r="I23" s="333"/>
      <c r="J23" s="334"/>
      <c r="K23" s="335"/>
    </row>
    <row r="24" spans="1:11" s="407" customFormat="1" ht="27.75">
      <c r="A24" s="423"/>
      <c r="B24" s="423"/>
      <c r="C24" s="424"/>
      <c r="D24" s="423"/>
      <c r="E24" s="423"/>
      <c r="F24" s="411"/>
      <c r="G24" s="411"/>
      <c r="H24" s="411"/>
      <c r="I24" s="412"/>
      <c r="J24" s="413"/>
      <c r="K24" s="414"/>
    </row>
    <row r="25" spans="1:11" s="407" customFormat="1" ht="30">
      <c r="A25" s="555" t="s">
        <v>1232</v>
      </c>
      <c r="B25" s="555"/>
      <c r="C25" s="555"/>
      <c r="D25" s="555"/>
      <c r="E25" s="555"/>
      <c r="F25" s="555"/>
      <c r="G25" s="555"/>
      <c r="H25" s="555"/>
      <c r="I25" s="555"/>
      <c r="J25" s="555"/>
      <c r="K25" s="555"/>
    </row>
    <row r="26" spans="1:11" s="407" customFormat="1" ht="26.25">
      <c r="A26" s="76" t="s">
        <v>183</v>
      </c>
      <c r="B26" s="76" t="s">
        <v>184</v>
      </c>
      <c r="C26" s="76" t="s">
        <v>5</v>
      </c>
      <c r="D26" s="76" t="s">
        <v>188</v>
      </c>
      <c r="E26" s="76" t="s">
        <v>578</v>
      </c>
      <c r="F26" s="79" t="s">
        <v>192</v>
      </c>
      <c r="G26" s="79" t="s">
        <v>1099</v>
      </c>
      <c r="H26" s="79" t="s">
        <v>193</v>
      </c>
      <c r="I26" s="79" t="s">
        <v>12</v>
      </c>
      <c r="J26" s="79" t="s">
        <v>579</v>
      </c>
      <c r="K26" s="405" t="s">
        <v>580</v>
      </c>
    </row>
    <row r="27" spans="1:11" s="407" customFormat="1" ht="81">
      <c r="A27" s="323">
        <v>1</v>
      </c>
      <c r="B27" s="315" t="s">
        <v>1049</v>
      </c>
      <c r="C27" s="323" t="s">
        <v>43</v>
      </c>
      <c r="D27" s="327" t="s">
        <v>999</v>
      </c>
      <c r="E27" s="317" t="s">
        <v>998</v>
      </c>
      <c r="F27" s="420">
        <v>287766</v>
      </c>
      <c r="G27" s="318"/>
      <c r="H27" s="324" t="s">
        <v>6</v>
      </c>
      <c r="I27" s="328" t="s">
        <v>587</v>
      </c>
      <c r="J27" s="320"/>
      <c r="K27" s="422" t="s">
        <v>1301</v>
      </c>
    </row>
    <row r="28" spans="1:11" s="407" customFormat="1" ht="27.75">
      <c r="A28" s="549" t="s">
        <v>905</v>
      </c>
      <c r="B28" s="549"/>
      <c r="C28" s="549"/>
      <c r="D28" s="549"/>
      <c r="E28" s="549"/>
      <c r="F28" s="332">
        <f>F27</f>
        <v>287766</v>
      </c>
      <c r="G28" s="332">
        <f>SUM(G27:G27)</f>
        <v>0</v>
      </c>
      <c r="H28" s="332"/>
      <c r="I28" s="333"/>
      <c r="J28" s="334"/>
      <c r="K28" s="335"/>
    </row>
    <row r="29" spans="1:11" s="407" customFormat="1" ht="27.75">
      <c r="A29" s="423"/>
      <c r="B29" s="423"/>
      <c r="C29" s="424"/>
      <c r="D29" s="423"/>
      <c r="E29" s="423"/>
      <c r="F29" s="411"/>
      <c r="G29" s="411"/>
      <c r="H29" s="411"/>
      <c r="I29" s="412"/>
      <c r="J29" s="413"/>
      <c r="K29" s="414"/>
    </row>
    <row r="30" spans="1:11" s="407" customFormat="1" ht="30">
      <c r="A30" s="555" t="s">
        <v>1108</v>
      </c>
      <c r="B30" s="555"/>
      <c r="C30" s="555"/>
      <c r="D30" s="555"/>
      <c r="E30" s="555"/>
      <c r="F30" s="555"/>
      <c r="G30" s="555"/>
      <c r="H30" s="555"/>
      <c r="I30" s="555"/>
      <c r="J30" s="555"/>
      <c r="K30" s="555"/>
    </row>
    <row r="31" spans="1:11" s="407" customFormat="1" ht="26.25">
      <c r="A31" s="76" t="s">
        <v>183</v>
      </c>
      <c r="B31" s="76" t="s">
        <v>184</v>
      </c>
      <c r="C31" s="76" t="s">
        <v>5</v>
      </c>
      <c r="D31" s="76" t="s">
        <v>188</v>
      </c>
      <c r="E31" s="76" t="s">
        <v>578</v>
      </c>
      <c r="F31" s="79" t="s">
        <v>192</v>
      </c>
      <c r="G31" s="79" t="s">
        <v>1099</v>
      </c>
      <c r="H31" s="79" t="s">
        <v>193</v>
      </c>
      <c r="I31" s="79" t="s">
        <v>12</v>
      </c>
      <c r="J31" s="79" t="s">
        <v>579</v>
      </c>
      <c r="K31" s="405" t="s">
        <v>580</v>
      </c>
    </row>
    <row r="32" spans="1:11" ht="190.5">
      <c r="A32" s="78">
        <v>2</v>
      </c>
      <c r="B32" s="315" t="s">
        <v>1041</v>
      </c>
      <c r="C32" s="425" t="s">
        <v>69</v>
      </c>
      <c r="D32" s="322" t="s">
        <v>949</v>
      </c>
      <c r="E32" s="322" t="s">
        <v>961</v>
      </c>
      <c r="F32" s="420">
        <v>31690.48</v>
      </c>
      <c r="G32" s="325"/>
      <c r="H32" s="432" t="s">
        <v>411</v>
      </c>
      <c r="I32" s="324" t="s">
        <v>581</v>
      </c>
      <c r="J32" s="418"/>
      <c r="K32" s="431" t="s">
        <v>1309</v>
      </c>
    </row>
    <row r="33" spans="1:11" ht="164.25">
      <c r="A33" s="322">
        <v>4</v>
      </c>
      <c r="B33" s="315" t="s">
        <v>1251</v>
      </c>
      <c r="C33" s="323" t="s">
        <v>69</v>
      </c>
      <c r="D33" s="327" t="s">
        <v>572</v>
      </c>
      <c r="E33" s="327" t="s">
        <v>1252</v>
      </c>
      <c r="F33" s="420">
        <v>19502.8</v>
      </c>
      <c r="G33" s="318"/>
      <c r="H33" s="318" t="s">
        <v>411</v>
      </c>
      <c r="I33" s="328" t="s">
        <v>587</v>
      </c>
      <c r="J33" s="320"/>
      <c r="K33" s="321" t="s">
        <v>1286</v>
      </c>
    </row>
    <row r="34" spans="1:11">
      <c r="K34" s="88"/>
    </row>
    <row r="35" spans="1:11" ht="27.75">
      <c r="A35" s="549" t="s">
        <v>905</v>
      </c>
      <c r="B35" s="549"/>
      <c r="C35" s="549"/>
      <c r="D35" s="549"/>
      <c r="E35" s="549"/>
      <c r="F35" s="332">
        <f>F32+F33</f>
        <v>51193.279999999999</v>
      </c>
      <c r="G35" s="332" t="e">
        <f>SUM(#REF!)</f>
        <v>#REF!</v>
      </c>
      <c r="H35" s="332"/>
      <c r="I35" s="333"/>
      <c r="J35" s="334"/>
      <c r="K35" s="335"/>
    </row>
    <row r="36" spans="1:11">
      <c r="A36" s="407"/>
      <c r="B36" s="407"/>
      <c r="C36" s="407"/>
      <c r="D36" s="407"/>
      <c r="E36" s="407"/>
      <c r="F36" s="407"/>
      <c r="G36" s="407"/>
      <c r="H36" s="407"/>
      <c r="I36" s="407"/>
      <c r="J36" s="407"/>
    </row>
    <row r="37" spans="1:11" ht="27.75">
      <c r="A37" s="549" t="s">
        <v>603</v>
      </c>
      <c r="B37" s="549"/>
      <c r="C37" s="549"/>
      <c r="D37" s="549"/>
      <c r="E37" s="549"/>
      <c r="F37" s="332">
        <f>SUM(F28,F23,F16,F7,F35)</f>
        <v>2590492.7399999998</v>
      </c>
      <c r="G37" s="332" t="e">
        <f>SUM(G28,G23,#REF!,G16,G7)</f>
        <v>#REF!</v>
      </c>
      <c r="H37" s="332"/>
      <c r="I37" s="333"/>
      <c r="J37" s="334"/>
      <c r="K37" s="335"/>
    </row>
    <row r="44" spans="1:11" ht="108.75" customHeight="1">
      <c r="A44" s="555" t="s">
        <v>1310</v>
      </c>
      <c r="B44" s="555"/>
      <c r="C44" s="555"/>
      <c r="D44" s="555"/>
      <c r="E44" s="555"/>
      <c r="F44" s="555"/>
      <c r="G44" s="555"/>
      <c r="H44" s="555"/>
      <c r="I44" s="555"/>
      <c r="J44" s="555"/>
      <c r="K44" s="555"/>
    </row>
    <row r="45" spans="1:11" ht="137.25">
      <c r="A45" s="81">
        <v>1</v>
      </c>
      <c r="B45" s="315" t="s">
        <v>547</v>
      </c>
      <c r="C45" s="323" t="s">
        <v>69</v>
      </c>
      <c r="D45" s="327" t="s">
        <v>1292</v>
      </c>
      <c r="E45" s="327" t="s">
        <v>1293</v>
      </c>
      <c r="F45" s="420">
        <v>236138.22</v>
      </c>
      <c r="G45" s="318"/>
      <c r="H45" s="324" t="s">
        <v>6</v>
      </c>
      <c r="I45" s="328" t="s">
        <v>1296</v>
      </c>
      <c r="J45" s="320"/>
      <c r="K45" s="321" t="s">
        <v>1297</v>
      </c>
    </row>
    <row r="46" spans="1:11" ht="190.5">
      <c r="A46" s="78">
        <v>2</v>
      </c>
      <c r="B46" s="315" t="s">
        <v>1041</v>
      </c>
      <c r="C46" s="425" t="s">
        <v>69</v>
      </c>
      <c r="D46" s="322" t="s">
        <v>949</v>
      </c>
      <c r="E46" s="322" t="s">
        <v>961</v>
      </c>
      <c r="F46" s="420">
        <v>31690.48</v>
      </c>
      <c r="G46" s="325"/>
      <c r="H46" s="432" t="s">
        <v>411</v>
      </c>
      <c r="I46" s="324" t="s">
        <v>581</v>
      </c>
      <c r="J46" s="418"/>
      <c r="K46" s="431" t="s">
        <v>1309</v>
      </c>
    </row>
    <row r="47" spans="1:11" ht="69.75" customHeight="1">
      <c r="A47" s="549" t="s">
        <v>905</v>
      </c>
      <c r="B47" s="549"/>
      <c r="C47" s="549"/>
      <c r="D47" s="549"/>
      <c r="E47" s="549"/>
      <c r="F47" s="332">
        <f>F45+F46</f>
        <v>267828.7</v>
      </c>
      <c r="G47" s="332" t="e">
        <f>SUM(#REF!)</f>
        <v>#REF!</v>
      </c>
      <c r="H47" s="332"/>
      <c r="I47" s="333"/>
      <c r="J47" s="334"/>
      <c r="K47" s="335"/>
    </row>
    <row r="48" spans="1:11" ht="69.75" customHeight="1">
      <c r="A48" s="423"/>
      <c r="B48" s="423"/>
      <c r="C48" s="423"/>
      <c r="D48" s="423"/>
      <c r="E48" s="423"/>
      <c r="F48" s="411"/>
      <c r="G48" s="411"/>
      <c r="H48" s="411"/>
      <c r="I48" s="412"/>
      <c r="J48" s="413"/>
      <c r="K48" s="414"/>
    </row>
    <row r="49" spans="1:11" ht="95.25" customHeight="1">
      <c r="A49" s="555" t="s">
        <v>1311</v>
      </c>
      <c r="B49" s="555"/>
      <c r="C49" s="555"/>
      <c r="D49" s="555"/>
      <c r="E49" s="555"/>
      <c r="F49" s="555"/>
      <c r="G49" s="555"/>
      <c r="H49" s="555"/>
      <c r="I49" s="555"/>
      <c r="J49" s="555"/>
      <c r="K49" s="555"/>
    </row>
    <row r="50" spans="1:11" ht="162">
      <c r="A50" s="81">
        <v>1</v>
      </c>
      <c r="B50" s="315" t="s">
        <v>543</v>
      </c>
      <c r="C50" s="323" t="s">
        <v>69</v>
      </c>
      <c r="D50" s="327" t="s">
        <v>386</v>
      </c>
      <c r="E50" s="317" t="s">
        <v>598</v>
      </c>
      <c r="F50" s="420">
        <v>165000</v>
      </c>
      <c r="G50" s="318"/>
      <c r="H50" s="324" t="s">
        <v>6</v>
      </c>
      <c r="I50" s="328" t="s">
        <v>587</v>
      </c>
      <c r="J50" s="320">
        <v>44265</v>
      </c>
      <c r="K50" s="321" t="s">
        <v>1162</v>
      </c>
    </row>
    <row r="51" spans="1:11" ht="109.5">
      <c r="A51" s="81">
        <v>2</v>
      </c>
      <c r="B51" s="315" t="s">
        <v>1242</v>
      </c>
      <c r="C51" s="323" t="s">
        <v>69</v>
      </c>
      <c r="D51" s="327" t="s">
        <v>1292</v>
      </c>
      <c r="E51" s="327" t="s">
        <v>1293</v>
      </c>
      <c r="F51" s="420">
        <v>114271.85</v>
      </c>
      <c r="G51" s="318"/>
      <c r="H51" s="324" t="s">
        <v>6</v>
      </c>
      <c r="I51" s="328" t="s">
        <v>1296</v>
      </c>
      <c r="J51" s="320"/>
      <c r="K51" s="321" t="s">
        <v>1298</v>
      </c>
    </row>
    <row r="52" spans="1:11" ht="191.25">
      <c r="A52" s="81">
        <v>4</v>
      </c>
      <c r="B52" s="315" t="s">
        <v>1154</v>
      </c>
      <c r="C52" s="429" t="s">
        <v>69</v>
      </c>
      <c r="D52" s="316" t="s">
        <v>1152</v>
      </c>
      <c r="E52" s="316" t="s">
        <v>1153</v>
      </c>
      <c r="F52" s="420">
        <v>1623082.48</v>
      </c>
      <c r="G52" s="318"/>
      <c r="H52" s="319" t="s">
        <v>6</v>
      </c>
      <c r="I52" s="319" t="s">
        <v>587</v>
      </c>
      <c r="J52" s="320"/>
      <c r="K52" s="321" t="s">
        <v>1302</v>
      </c>
    </row>
    <row r="53" spans="1:11" ht="137.25">
      <c r="A53" s="81">
        <v>6</v>
      </c>
      <c r="B53" s="315" t="s">
        <v>1158</v>
      </c>
      <c r="C53" s="429" t="s">
        <v>69</v>
      </c>
      <c r="D53" s="316" t="s">
        <v>1164</v>
      </c>
      <c r="E53" s="316" t="s">
        <v>1163</v>
      </c>
      <c r="F53" s="420">
        <v>101000</v>
      </c>
      <c r="G53" s="318"/>
      <c r="H53" s="319" t="s">
        <v>6</v>
      </c>
      <c r="I53" s="319" t="s">
        <v>587</v>
      </c>
      <c r="J53" s="320"/>
      <c r="K53" s="321" t="s">
        <v>1303</v>
      </c>
    </row>
    <row r="54" spans="1:11" ht="164.25">
      <c r="A54" s="322">
        <v>3</v>
      </c>
      <c r="B54" s="315" t="s">
        <v>1251</v>
      </c>
      <c r="C54" s="323" t="s">
        <v>69</v>
      </c>
      <c r="D54" s="327" t="s">
        <v>572</v>
      </c>
      <c r="E54" s="327" t="s">
        <v>1252</v>
      </c>
      <c r="F54" s="420">
        <v>19502.8</v>
      </c>
      <c r="G54" s="318"/>
      <c r="H54" s="318" t="s">
        <v>411</v>
      </c>
      <c r="I54" s="328" t="s">
        <v>587</v>
      </c>
      <c r="J54" s="320"/>
      <c r="K54" s="321" t="s">
        <v>1286</v>
      </c>
    </row>
    <row r="55" spans="1:11" ht="109.5">
      <c r="A55" s="81">
        <v>2</v>
      </c>
      <c r="B55" s="315" t="s">
        <v>1242</v>
      </c>
      <c r="C55" s="323" t="s">
        <v>69</v>
      </c>
      <c r="D55" s="327" t="s">
        <v>1292</v>
      </c>
      <c r="E55" s="327" t="s">
        <v>1304</v>
      </c>
      <c r="F55" s="420">
        <v>114271.85</v>
      </c>
      <c r="G55" s="318"/>
      <c r="H55" s="324" t="s">
        <v>6</v>
      </c>
      <c r="I55" s="328"/>
      <c r="J55" s="320"/>
      <c r="K55" s="321" t="s">
        <v>1298</v>
      </c>
    </row>
    <row r="57" spans="1:11" ht="27.75">
      <c r="A57" s="549" t="s">
        <v>905</v>
      </c>
      <c r="B57" s="549"/>
      <c r="C57" s="549"/>
      <c r="D57" s="549"/>
      <c r="E57" s="549"/>
      <c r="F57" s="332">
        <f>SUM(F50:F55)</f>
        <v>2137128.98</v>
      </c>
      <c r="G57" s="332" t="e">
        <f>SUM(#REF!)</f>
        <v>#REF!</v>
      </c>
      <c r="H57" s="332"/>
      <c r="I57" s="333"/>
      <c r="J57" s="334"/>
      <c r="K57" s="335"/>
    </row>
    <row r="59" spans="1:11">
      <c r="I59" s="409"/>
    </row>
    <row r="63" spans="1:11">
      <c r="I63" s="409"/>
    </row>
    <row r="66" spans="9:9">
      <c r="I66" s="410"/>
    </row>
    <row r="68" spans="9:9">
      <c r="I68" s="410"/>
    </row>
  </sheetData>
  <mergeCells count="18">
    <mergeCell ref="A44:K44"/>
    <mergeCell ref="A57:E57"/>
    <mergeCell ref="A16:E16"/>
    <mergeCell ref="A17:K17"/>
    <mergeCell ref="A19:K19"/>
    <mergeCell ref="A23:E23"/>
    <mergeCell ref="A25:K25"/>
    <mergeCell ref="A28:E28"/>
    <mergeCell ref="A30:K30"/>
    <mergeCell ref="A35:E35"/>
    <mergeCell ref="A37:E37"/>
    <mergeCell ref="A49:K49"/>
    <mergeCell ref="A47:E47"/>
    <mergeCell ref="A3:K3"/>
    <mergeCell ref="A4:K4"/>
    <mergeCell ref="A7:E7"/>
    <mergeCell ref="A8:K8"/>
    <mergeCell ref="A9:K9"/>
  </mergeCells>
  <pageMargins left="7.874015748031496E-2" right="3.937007874015748E-2" top="0.43307086614173229" bottom="0.78740157480314965" header="0.31496062992125984" footer="0.31496062992125984"/>
  <pageSetup scale="30" orientation="landscape" horizontalDpi="4294967295" verticalDpi="4294967295" r:id="rId1"/>
  <headerFooter>
    <oddHeader>&amp;C&amp;G</oddHeader>
    <oddFooter>&amp;C&amp;G</oddFooter>
  </headerFooter>
  <rowBreaks count="2" manualBreakCount="2">
    <brk id="23" max="10" man="1"/>
    <brk id="38" max="10" man="1"/>
  </row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556">
        <v>2021</v>
      </c>
      <c r="G2" s="556"/>
      <c r="H2" s="556">
        <v>2022</v>
      </c>
      <c r="I2" s="556"/>
    </row>
    <row r="3" spans="6:17" ht="33" customHeight="1">
      <c r="F3" s="453" t="s">
        <v>1285</v>
      </c>
      <c r="G3" s="454">
        <v>47961</v>
      </c>
      <c r="H3" s="453" t="s">
        <v>1278</v>
      </c>
      <c r="I3" s="454">
        <v>47961</v>
      </c>
    </row>
    <row r="4" spans="6:17" ht="33" customHeight="1">
      <c r="F4" s="453" t="s">
        <v>1273</v>
      </c>
      <c r="G4" s="454">
        <v>47961</v>
      </c>
      <c r="H4" s="453" t="s">
        <v>1279</v>
      </c>
      <c r="I4" s="454">
        <v>47961</v>
      </c>
    </row>
    <row r="5" spans="6:17" ht="33" customHeight="1">
      <c r="F5" s="453" t="s">
        <v>1274</v>
      </c>
      <c r="G5" s="454">
        <v>47961</v>
      </c>
      <c r="H5" s="453" t="s">
        <v>1280</v>
      </c>
      <c r="I5" s="454">
        <v>47961</v>
      </c>
    </row>
    <row r="6" spans="6:17" ht="33" customHeight="1">
      <c r="F6" s="453" t="s">
        <v>1275</v>
      </c>
      <c r="G6" s="454">
        <v>47961</v>
      </c>
      <c r="H6" s="453" t="s">
        <v>1281</v>
      </c>
      <c r="I6" s="454">
        <v>47961</v>
      </c>
    </row>
    <row r="7" spans="6:17" ht="33" customHeight="1">
      <c r="F7" s="453" t="s">
        <v>1276</v>
      </c>
      <c r="G7" s="454">
        <v>47961</v>
      </c>
      <c r="H7" s="453" t="s">
        <v>1282</v>
      </c>
      <c r="I7" s="454">
        <v>47961</v>
      </c>
    </row>
    <row r="8" spans="6:17" ht="33" customHeight="1">
      <c r="F8" s="453" t="s">
        <v>1277</v>
      </c>
      <c r="G8" s="454">
        <v>47961</v>
      </c>
      <c r="H8" s="453" t="s">
        <v>1283</v>
      </c>
      <c r="I8" s="454">
        <v>47961</v>
      </c>
    </row>
    <row r="9" spans="6:17" ht="9" customHeight="1"/>
    <row r="10" spans="6:17" ht="33" customHeight="1">
      <c r="F10" s="453" t="s">
        <v>905</v>
      </c>
      <c r="G10" s="455">
        <f>SUM(G3:G8)</f>
        <v>287766</v>
      </c>
      <c r="H10" s="453" t="s">
        <v>905</v>
      </c>
      <c r="I10" s="455">
        <f>SUM(I3:I8)</f>
        <v>287766</v>
      </c>
      <c r="N10" s="457"/>
      <c r="O10" s="458"/>
      <c r="P10" s="457"/>
      <c r="Q10" s="458"/>
    </row>
    <row r="11" spans="6:17" ht="33" customHeight="1">
      <c r="F11" s="456" t="s">
        <v>1284</v>
      </c>
      <c r="G11" s="453"/>
      <c r="H11" s="453"/>
      <c r="I11" s="455">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439"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435" t="s">
        <v>563</v>
      </c>
      <c r="B1" t="s">
        <v>1208</v>
      </c>
    </row>
    <row r="3" spans="1:2">
      <c r="A3" s="435" t="s">
        <v>1206</v>
      </c>
      <c r="B3" t="s">
        <v>1209</v>
      </c>
    </row>
    <row r="4" spans="1:2">
      <c r="A4" s="436" t="s">
        <v>538</v>
      </c>
      <c r="B4" s="437">
        <v>719999.99999785004</v>
      </c>
    </row>
    <row r="5" spans="1:2">
      <c r="A5" s="436" t="s">
        <v>197</v>
      </c>
      <c r="B5" s="437">
        <v>134964.16</v>
      </c>
    </row>
    <row r="6" spans="1:2">
      <c r="A6" s="436" t="s">
        <v>540</v>
      </c>
      <c r="B6" s="437">
        <v>10626.5</v>
      </c>
    </row>
    <row r="7" spans="1:2">
      <c r="A7" s="436" t="s">
        <v>539</v>
      </c>
      <c r="B7" s="437">
        <v>1750</v>
      </c>
    </row>
    <row r="8" spans="1:2">
      <c r="A8" s="436" t="s">
        <v>542</v>
      </c>
      <c r="B8" s="437">
        <v>0</v>
      </c>
    </row>
    <row r="9" spans="1:2">
      <c r="A9" s="436" t="s">
        <v>541</v>
      </c>
      <c r="B9" s="437">
        <v>8000</v>
      </c>
    </row>
    <row r="10" spans="1:2">
      <c r="A10" s="436" t="s">
        <v>546</v>
      </c>
      <c r="B10" s="437">
        <v>0</v>
      </c>
    </row>
    <row r="11" spans="1:2">
      <c r="A11" s="436" t="s">
        <v>544</v>
      </c>
      <c r="B11" s="437">
        <v>0</v>
      </c>
    </row>
    <row r="12" spans="1:2">
      <c r="A12" s="436" t="s">
        <v>543</v>
      </c>
      <c r="B12" s="437">
        <v>0</v>
      </c>
    </row>
    <row r="13" spans="1:2">
      <c r="A13" s="436" t="s">
        <v>545</v>
      </c>
      <c r="B13" s="437">
        <v>0</v>
      </c>
    </row>
    <row r="14" spans="1:2">
      <c r="A14" s="436" t="s">
        <v>228</v>
      </c>
      <c r="B14" s="437">
        <v>4200.4799999999996</v>
      </c>
    </row>
    <row r="15" spans="1:2">
      <c r="A15" s="436" t="s">
        <v>294</v>
      </c>
      <c r="B15" s="437">
        <v>40903.819600000003</v>
      </c>
    </row>
    <row r="16" spans="1:2">
      <c r="A16" s="436" t="s">
        <v>970</v>
      </c>
      <c r="B16" s="437">
        <v>16320.11</v>
      </c>
    </row>
    <row r="17" spans="1:2">
      <c r="A17" s="436" t="s">
        <v>547</v>
      </c>
      <c r="B17" s="437">
        <v>0</v>
      </c>
    </row>
    <row r="18" spans="1:2">
      <c r="A18" s="436" t="s">
        <v>548</v>
      </c>
      <c r="B18" s="437">
        <v>0</v>
      </c>
    </row>
    <row r="19" spans="1:2">
      <c r="A19" s="436" t="s">
        <v>549</v>
      </c>
      <c r="B19" s="437">
        <v>80884.2</v>
      </c>
    </row>
    <row r="20" spans="1:2">
      <c r="A20" s="436" t="s">
        <v>201</v>
      </c>
      <c r="B20" s="437">
        <v>20215</v>
      </c>
    </row>
    <row r="21" spans="1:2">
      <c r="A21" s="436" t="s">
        <v>977</v>
      </c>
      <c r="B21" s="437">
        <v>16320.11</v>
      </c>
    </row>
    <row r="22" spans="1:2">
      <c r="A22" s="436" t="s">
        <v>742</v>
      </c>
      <c r="B22" s="437">
        <v>0</v>
      </c>
    </row>
    <row r="23" spans="1:2">
      <c r="A23" s="436" t="s">
        <v>550</v>
      </c>
      <c r="B23" s="437">
        <v>2984</v>
      </c>
    </row>
    <row r="24" spans="1:2">
      <c r="A24" s="436" t="s">
        <v>593</v>
      </c>
      <c r="B24" s="437">
        <v>16370</v>
      </c>
    </row>
    <row r="25" spans="1:2">
      <c r="A25" s="436" t="s">
        <v>568</v>
      </c>
      <c r="B25" s="437">
        <v>3423.6</v>
      </c>
    </row>
    <row r="26" spans="1:2">
      <c r="A26" s="436" t="s">
        <v>551</v>
      </c>
      <c r="B26" s="437">
        <v>4379</v>
      </c>
    </row>
    <row r="27" spans="1:2">
      <c r="A27" s="436" t="s">
        <v>552</v>
      </c>
      <c r="B27" s="437">
        <v>6912</v>
      </c>
    </row>
    <row r="28" spans="1:2">
      <c r="A28" s="436" t="s">
        <v>604</v>
      </c>
      <c r="B28" s="437">
        <v>5642.1799999999994</v>
      </c>
    </row>
    <row r="29" spans="1:2">
      <c r="A29" s="436" t="s">
        <v>632</v>
      </c>
      <c r="B29" s="437">
        <v>3295</v>
      </c>
    </row>
    <row r="30" spans="1:2">
      <c r="A30" s="436" t="s">
        <v>754</v>
      </c>
      <c r="B30" s="437">
        <v>159118.88</v>
      </c>
    </row>
    <row r="31" spans="1:2">
      <c r="A31" s="436" t="s">
        <v>637</v>
      </c>
      <c r="B31" s="437">
        <v>0</v>
      </c>
    </row>
    <row r="32" spans="1:2">
      <c r="A32" s="436" t="s">
        <v>240</v>
      </c>
      <c r="B32" s="437">
        <v>38180</v>
      </c>
    </row>
    <row r="33" spans="1:2">
      <c r="A33" s="436" t="s">
        <v>991</v>
      </c>
      <c r="B33" s="437">
        <v>0</v>
      </c>
    </row>
    <row r="34" spans="1:2">
      <c r="A34" s="436" t="s">
        <v>291</v>
      </c>
      <c r="B34" s="437">
        <v>2640</v>
      </c>
    </row>
    <row r="35" spans="1:2">
      <c r="A35" s="436" t="s">
        <v>948</v>
      </c>
      <c r="B35" s="437">
        <v>31058.01</v>
      </c>
    </row>
    <row r="36" spans="1:2">
      <c r="A36" s="436" t="s">
        <v>1121</v>
      </c>
      <c r="B36" s="437">
        <v>0</v>
      </c>
    </row>
    <row r="37" spans="1:2">
      <c r="A37" s="436" t="s">
        <v>986</v>
      </c>
      <c r="B37" s="437">
        <v>0</v>
      </c>
    </row>
    <row r="38" spans="1:2">
      <c r="A38" s="436" t="s">
        <v>249</v>
      </c>
      <c r="B38" s="437">
        <v>149228.51926</v>
      </c>
    </row>
    <row r="39" spans="1:2">
      <c r="A39" s="436" t="s">
        <v>231</v>
      </c>
      <c r="B39" s="437">
        <v>13965</v>
      </c>
    </row>
    <row r="40" spans="1:2">
      <c r="A40" s="436" t="s">
        <v>987</v>
      </c>
      <c r="B40" s="437">
        <v>0</v>
      </c>
    </row>
    <row r="41" spans="1:2">
      <c r="A41" s="436" t="s">
        <v>993</v>
      </c>
      <c r="B41" s="437">
        <v>575532</v>
      </c>
    </row>
    <row r="42" spans="1:2">
      <c r="A42" s="436" t="s">
        <v>1041</v>
      </c>
      <c r="B42" s="437">
        <v>0</v>
      </c>
    </row>
    <row r="43" spans="1:2">
      <c r="A43" s="436" t="s">
        <v>1085</v>
      </c>
      <c r="B43" s="437">
        <v>0</v>
      </c>
    </row>
    <row r="44" spans="1:2">
      <c r="A44" s="436" t="s">
        <v>1129</v>
      </c>
      <c r="B44" s="437">
        <v>0</v>
      </c>
    </row>
    <row r="45" spans="1:2">
      <c r="A45" s="436" t="s">
        <v>1186</v>
      </c>
      <c r="B45" s="437">
        <v>0</v>
      </c>
    </row>
    <row r="46" spans="1:2">
      <c r="A46" s="436" t="s">
        <v>1128</v>
      </c>
      <c r="B46" s="437">
        <v>0</v>
      </c>
    </row>
    <row r="47" spans="1:2">
      <c r="A47" s="436" t="s">
        <v>205</v>
      </c>
      <c r="B47" s="437">
        <v>24000</v>
      </c>
    </row>
    <row r="48" spans="1:2">
      <c r="A48" s="436" t="s">
        <v>1131</v>
      </c>
      <c r="B48" s="437">
        <v>0</v>
      </c>
    </row>
    <row r="49" spans="1:2">
      <c r="A49" s="436" t="s">
        <v>1190</v>
      </c>
      <c r="B49" s="437">
        <v>0</v>
      </c>
    </row>
    <row r="50" spans="1:2">
      <c r="A50" s="436" t="s">
        <v>210</v>
      </c>
      <c r="B50" s="437">
        <v>4354.2628750000003</v>
      </c>
    </row>
    <row r="51" spans="1:2">
      <c r="A51" s="436" t="s">
        <v>1194</v>
      </c>
      <c r="B51" s="437">
        <v>1370</v>
      </c>
    </row>
    <row r="52" spans="1:2">
      <c r="A52" s="436" t="s">
        <v>287</v>
      </c>
      <c r="B52" s="437">
        <v>57750</v>
      </c>
    </row>
    <row r="53" spans="1:2">
      <c r="A53" s="436" t="s">
        <v>235</v>
      </c>
      <c r="B53" s="437">
        <v>185733.12</v>
      </c>
    </row>
    <row r="54" spans="1:2">
      <c r="A54" s="436" t="s">
        <v>256</v>
      </c>
      <c r="B54" s="437">
        <v>77200</v>
      </c>
    </row>
    <row r="55" spans="1:2">
      <c r="A55" s="436" t="s">
        <v>644</v>
      </c>
      <c r="B55" s="437">
        <v>155040</v>
      </c>
    </row>
    <row r="56" spans="1:2">
      <c r="A56" s="436" t="s">
        <v>102</v>
      </c>
      <c r="B56" s="437">
        <v>104878.79999999999</v>
      </c>
    </row>
    <row r="57" spans="1:2">
      <c r="A57" s="436" t="s">
        <v>277</v>
      </c>
      <c r="B57" s="437">
        <v>1258.6400000000001</v>
      </c>
    </row>
    <row r="58" spans="1:2">
      <c r="A58" s="436" t="s">
        <v>305</v>
      </c>
      <c r="B58" s="437">
        <v>5200.0293333000009</v>
      </c>
    </row>
    <row r="59" spans="1:2">
      <c r="A59" s="436" t="s">
        <v>96</v>
      </c>
      <c r="B59" s="437">
        <v>4132.3999999999996</v>
      </c>
    </row>
    <row r="60" spans="1:2">
      <c r="A60" s="436" t="s">
        <v>56</v>
      </c>
      <c r="B60" s="437">
        <v>11844</v>
      </c>
    </row>
    <row r="61" spans="1:2">
      <c r="A61" s="436" t="s">
        <v>280</v>
      </c>
      <c r="B61" s="437">
        <v>4057.0420500000005</v>
      </c>
    </row>
    <row r="62" spans="1:2">
      <c r="A62" s="436" t="s">
        <v>577</v>
      </c>
      <c r="B62" s="437">
        <v>20940</v>
      </c>
    </row>
    <row r="63" spans="1:2">
      <c r="A63" s="436" t="s">
        <v>217</v>
      </c>
      <c r="B63" s="437">
        <v>9420</v>
      </c>
    </row>
    <row r="64" spans="1:2">
      <c r="A64" s="436" t="s">
        <v>244</v>
      </c>
      <c r="B64" s="437">
        <v>89035.200000000012</v>
      </c>
    </row>
    <row r="65" spans="1:2">
      <c r="A65" s="436" t="s">
        <v>309</v>
      </c>
      <c r="B65" s="437">
        <v>43010</v>
      </c>
    </row>
    <row r="66" spans="1:2">
      <c r="A66" s="436" t="s">
        <v>247</v>
      </c>
      <c r="B66" s="437">
        <v>56642.400000000001</v>
      </c>
    </row>
    <row r="67" spans="1:2">
      <c r="A67" s="436" t="s">
        <v>270</v>
      </c>
      <c r="B67" s="437">
        <v>12097.11</v>
      </c>
    </row>
    <row r="68" spans="1:2">
      <c r="A68" s="436" t="s">
        <v>274</v>
      </c>
      <c r="B68" s="437">
        <v>8641.2088540000004</v>
      </c>
    </row>
    <row r="69" spans="1:2">
      <c r="A69" s="436" t="s">
        <v>1207</v>
      </c>
      <c r="B69" s="377">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324</v>
      </c>
    </row>
    <row r="5" spans="1:17" ht="60">
      <c r="A5" s="2" t="s">
        <v>325</v>
      </c>
      <c r="B5" s="2" t="s">
        <v>2</v>
      </c>
      <c r="C5" s="3" t="s">
        <v>326</v>
      </c>
      <c r="D5" s="3" t="s">
        <v>186</v>
      </c>
      <c r="E5" s="3" t="s">
        <v>327</v>
      </c>
      <c r="F5" s="3" t="s">
        <v>328</v>
      </c>
      <c r="G5" s="3" t="s">
        <v>329</v>
      </c>
      <c r="H5" s="3" t="s">
        <v>330</v>
      </c>
      <c r="I5" s="3" t="s">
        <v>331</v>
      </c>
      <c r="J5" s="15" t="s">
        <v>332</v>
      </c>
      <c r="K5" s="3" t="s">
        <v>333</v>
      </c>
      <c r="L5" s="2" t="s">
        <v>334</v>
      </c>
      <c r="M5" s="3" t="s">
        <v>335</v>
      </c>
      <c r="N5" s="2" t="s">
        <v>194</v>
      </c>
      <c r="O5" s="3" t="s">
        <v>336</v>
      </c>
      <c r="P5" s="3" t="s">
        <v>10</v>
      </c>
      <c r="Q5" s="30" t="s">
        <v>337</v>
      </c>
    </row>
    <row r="6" spans="1:17" ht="63.75">
      <c r="A6" s="4">
        <v>2</v>
      </c>
      <c r="B6" s="5" t="s">
        <v>338</v>
      </c>
      <c r="C6" s="6" t="s">
        <v>69</v>
      </c>
      <c r="D6" s="7">
        <v>43966</v>
      </c>
      <c r="E6" s="7">
        <v>43992</v>
      </c>
      <c r="F6" s="5">
        <f t="shared" ref="F6:F15" si="0">E6-D6</f>
        <v>26</v>
      </c>
      <c r="G6" s="6" t="s">
        <v>339</v>
      </c>
      <c r="H6" s="6" t="s">
        <v>340</v>
      </c>
      <c r="I6" s="6" t="s">
        <v>341</v>
      </c>
      <c r="J6" s="16">
        <v>0</v>
      </c>
      <c r="K6" s="6"/>
      <c r="L6" s="16" t="s">
        <v>342</v>
      </c>
      <c r="M6" s="16" t="s">
        <v>342</v>
      </c>
      <c r="N6" s="16" t="s">
        <v>342</v>
      </c>
      <c r="O6" s="17">
        <v>0</v>
      </c>
      <c r="P6" s="18" t="s">
        <v>343</v>
      </c>
      <c r="Q6" s="31" t="s">
        <v>344</v>
      </c>
    </row>
    <row r="7" spans="1:17" ht="51">
      <c r="A7" s="4">
        <v>3</v>
      </c>
      <c r="B7" s="5" t="s">
        <v>345</v>
      </c>
      <c r="C7" s="6" t="s">
        <v>69</v>
      </c>
      <c r="D7" s="7">
        <v>43966</v>
      </c>
      <c r="E7" s="7">
        <v>43992</v>
      </c>
      <c r="F7" s="5">
        <f t="shared" si="0"/>
        <v>26</v>
      </c>
      <c r="G7" s="6" t="s">
        <v>339</v>
      </c>
      <c r="H7" s="6" t="s">
        <v>346</v>
      </c>
      <c r="I7" s="6" t="s">
        <v>347</v>
      </c>
      <c r="J7" s="16">
        <v>0</v>
      </c>
      <c r="K7" s="6"/>
      <c r="L7" s="19" t="s">
        <v>342</v>
      </c>
      <c r="M7" s="19" t="s">
        <v>342</v>
      </c>
      <c r="N7" s="19" t="s">
        <v>342</v>
      </c>
      <c r="O7" s="17">
        <v>0</v>
      </c>
      <c r="P7" s="18" t="s">
        <v>348</v>
      </c>
      <c r="Q7" s="6" t="s">
        <v>349</v>
      </c>
    </row>
    <row r="8" spans="1:17" ht="51">
      <c r="A8" s="4">
        <v>5</v>
      </c>
      <c r="B8" s="8" t="s">
        <v>350</v>
      </c>
      <c r="C8" s="9" t="s">
        <v>69</v>
      </c>
      <c r="D8" s="10">
        <v>43970</v>
      </c>
      <c r="E8" s="10">
        <v>43992</v>
      </c>
      <c r="F8" s="5">
        <f t="shared" si="0"/>
        <v>22</v>
      </c>
      <c r="G8" s="9" t="s">
        <v>351</v>
      </c>
      <c r="H8" s="9" t="s">
        <v>352</v>
      </c>
      <c r="I8" s="9" t="s">
        <v>341</v>
      </c>
      <c r="J8" s="16">
        <v>0</v>
      </c>
      <c r="K8" s="6"/>
      <c r="L8" s="19" t="s">
        <v>342</v>
      </c>
      <c r="M8" s="19" t="s">
        <v>342</v>
      </c>
      <c r="N8" s="19" t="s">
        <v>342</v>
      </c>
      <c r="O8" s="17">
        <v>0</v>
      </c>
      <c r="P8" s="18" t="s">
        <v>343</v>
      </c>
      <c r="Q8" s="6" t="s">
        <v>353</v>
      </c>
    </row>
    <row r="9" spans="1:17" ht="38.25">
      <c r="A9" s="4">
        <v>6</v>
      </c>
      <c r="B9" s="8" t="s">
        <v>354</v>
      </c>
      <c r="C9" s="9" t="s">
        <v>69</v>
      </c>
      <c r="D9" s="10">
        <v>43995</v>
      </c>
      <c r="E9" s="10">
        <v>44012</v>
      </c>
      <c r="F9" s="5">
        <f t="shared" si="0"/>
        <v>17</v>
      </c>
      <c r="G9" s="9" t="s">
        <v>355</v>
      </c>
      <c r="H9" s="9" t="s">
        <v>356</v>
      </c>
      <c r="I9" s="9" t="s">
        <v>341</v>
      </c>
      <c r="J9" s="16">
        <v>0</v>
      </c>
      <c r="K9" s="6"/>
      <c r="L9" s="18" t="s">
        <v>342</v>
      </c>
      <c r="M9" s="18" t="s">
        <v>342</v>
      </c>
      <c r="N9" s="18" t="s">
        <v>342</v>
      </c>
      <c r="O9" s="17">
        <v>0</v>
      </c>
      <c r="P9" s="18" t="s">
        <v>159</v>
      </c>
      <c r="Q9" s="31" t="s">
        <v>357</v>
      </c>
    </row>
    <row r="10" spans="1:17" ht="38.25">
      <c r="A10" s="4">
        <v>7</v>
      </c>
      <c r="B10" s="5" t="s">
        <v>358</v>
      </c>
      <c r="C10" s="6" t="s">
        <v>82</v>
      </c>
      <c r="D10" s="7">
        <v>44007</v>
      </c>
      <c r="E10" s="7">
        <v>44011</v>
      </c>
      <c r="F10" s="5">
        <f t="shared" si="0"/>
        <v>4</v>
      </c>
      <c r="G10" s="6" t="s">
        <v>359</v>
      </c>
      <c r="H10" s="6" t="s">
        <v>360</v>
      </c>
      <c r="I10" s="6" t="s">
        <v>347</v>
      </c>
      <c r="J10" s="16">
        <v>9339.36</v>
      </c>
      <c r="K10" s="6" t="s">
        <v>361</v>
      </c>
      <c r="L10" s="18" t="s">
        <v>342</v>
      </c>
      <c r="M10" s="18" t="s">
        <v>342</v>
      </c>
      <c r="N10" s="18" t="s">
        <v>342</v>
      </c>
      <c r="O10" s="17">
        <v>-6801.36</v>
      </c>
      <c r="P10" s="17" t="s">
        <v>348</v>
      </c>
      <c r="Q10" s="31" t="s">
        <v>362</v>
      </c>
    </row>
    <row r="11" spans="1:17" ht="51">
      <c r="A11" s="4">
        <v>8</v>
      </c>
      <c r="B11" s="8" t="s">
        <v>363</v>
      </c>
      <c r="C11" s="9" t="s">
        <v>69</v>
      </c>
      <c r="D11" s="10">
        <v>43689</v>
      </c>
      <c r="E11" s="10">
        <v>43745</v>
      </c>
      <c r="F11" s="5">
        <f t="shared" si="0"/>
        <v>56</v>
      </c>
      <c r="G11" s="9" t="s">
        <v>364</v>
      </c>
      <c r="H11" s="9" t="s">
        <v>365</v>
      </c>
      <c r="I11" s="9" t="s">
        <v>366</v>
      </c>
      <c r="J11" s="16">
        <v>0</v>
      </c>
      <c r="K11" s="6"/>
      <c r="L11" s="18" t="s">
        <v>342</v>
      </c>
      <c r="M11" s="18" t="s">
        <v>342</v>
      </c>
      <c r="N11" s="18" t="s">
        <v>342</v>
      </c>
      <c r="O11" s="17">
        <v>0</v>
      </c>
      <c r="P11" s="18" t="s">
        <v>343</v>
      </c>
      <c r="Q11" s="6" t="s">
        <v>367</v>
      </c>
    </row>
    <row r="12" spans="1:17" ht="38.25">
      <c r="A12" s="4">
        <v>9</v>
      </c>
      <c r="B12" s="8" t="s">
        <v>368</v>
      </c>
      <c r="C12" s="9" t="s">
        <v>82</v>
      </c>
      <c r="D12" s="10">
        <v>44014</v>
      </c>
      <c r="E12" s="10">
        <v>44018</v>
      </c>
      <c r="F12" s="5">
        <f t="shared" si="0"/>
        <v>4</v>
      </c>
      <c r="G12" s="9" t="s">
        <v>359</v>
      </c>
      <c r="H12" s="9" t="s">
        <v>369</v>
      </c>
      <c r="I12" s="9" t="s">
        <v>370</v>
      </c>
      <c r="J12" s="16">
        <v>9371.76</v>
      </c>
      <c r="K12" s="6" t="s">
        <v>371</v>
      </c>
      <c r="L12" s="20" t="s">
        <v>342</v>
      </c>
      <c r="M12" s="20" t="s">
        <v>342</v>
      </c>
      <c r="N12" s="20" t="s">
        <v>342</v>
      </c>
      <c r="O12" s="20" t="s">
        <v>342</v>
      </c>
      <c r="P12" s="21" t="s">
        <v>372</v>
      </c>
      <c r="Q12" s="31" t="s">
        <v>373</v>
      </c>
    </row>
    <row r="13" spans="1:17" ht="63.75">
      <c r="A13" s="4">
        <v>10</v>
      </c>
      <c r="B13" s="5" t="s">
        <v>374</v>
      </c>
      <c r="C13" s="9" t="s">
        <v>69</v>
      </c>
      <c r="D13" s="10">
        <v>44047</v>
      </c>
      <c r="E13" s="10">
        <v>44069</v>
      </c>
      <c r="F13" s="5">
        <f t="shared" si="0"/>
        <v>22</v>
      </c>
      <c r="G13" s="9" t="s">
        <v>364</v>
      </c>
      <c r="H13" s="9" t="s">
        <v>375</v>
      </c>
      <c r="I13" s="9" t="s">
        <v>347</v>
      </c>
      <c r="J13" s="16"/>
      <c r="K13" s="6" t="s">
        <v>376</v>
      </c>
      <c r="L13" s="22" t="s">
        <v>342</v>
      </c>
      <c r="M13" s="23" t="s">
        <v>342</v>
      </c>
      <c r="N13" s="24" t="s">
        <v>342</v>
      </c>
      <c r="O13" s="25">
        <v>720000</v>
      </c>
      <c r="P13" s="26" t="s">
        <v>377</v>
      </c>
      <c r="Q13" s="32" t="s">
        <v>378</v>
      </c>
    </row>
    <row r="14" spans="1:17" ht="102">
      <c r="A14" s="4">
        <v>11</v>
      </c>
      <c r="B14" s="5" t="s">
        <v>379</v>
      </c>
      <c r="C14" s="6" t="s">
        <v>82</v>
      </c>
      <c r="D14" s="7">
        <v>44014</v>
      </c>
      <c r="E14" s="7">
        <v>44018</v>
      </c>
      <c r="F14" s="5">
        <f t="shared" si="0"/>
        <v>4</v>
      </c>
      <c r="G14" s="6" t="s">
        <v>359</v>
      </c>
      <c r="H14" s="6" t="s">
        <v>380</v>
      </c>
      <c r="I14" s="6" t="s">
        <v>347</v>
      </c>
      <c r="J14" s="16">
        <v>13852.8</v>
      </c>
      <c r="K14" s="6" t="s">
        <v>361</v>
      </c>
      <c r="L14" s="27"/>
      <c r="M14" s="27"/>
      <c r="N14" s="27"/>
      <c r="O14" s="28">
        <f>2038.8+1440</f>
        <v>3478.8</v>
      </c>
      <c r="P14" s="29" t="s">
        <v>381</v>
      </c>
      <c r="Q14" s="6" t="s">
        <v>382</v>
      </c>
    </row>
    <row r="15" spans="1:17" ht="38.25">
      <c r="A15" s="11">
        <v>12</v>
      </c>
      <c r="B15" s="11" t="s">
        <v>383</v>
      </c>
      <c r="C15" s="12" t="s">
        <v>69</v>
      </c>
      <c r="D15" s="13">
        <v>44026</v>
      </c>
      <c r="E15" s="13">
        <v>44028</v>
      </c>
      <c r="F15" s="5">
        <f t="shared" si="0"/>
        <v>2</v>
      </c>
      <c r="G15" s="11" t="s">
        <v>359</v>
      </c>
      <c r="H15" s="12" t="s">
        <v>384</v>
      </c>
      <c r="I15" s="12" t="s">
        <v>385</v>
      </c>
      <c r="J15" s="12" t="s">
        <v>347</v>
      </c>
      <c r="K15" s="6" t="s">
        <v>361</v>
      </c>
      <c r="L15" s="14"/>
      <c r="M15" s="14"/>
      <c r="N15" s="14"/>
      <c r="O15" s="14"/>
      <c r="P15" s="17" t="s">
        <v>348</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14</vt:i4>
      </vt:variant>
      <vt:variant>
        <vt:lpstr>Intervalos nomeados</vt:lpstr>
      </vt:variant>
      <vt:variant>
        <vt:i4>5</vt:i4>
      </vt:variant>
    </vt:vector>
  </HeadingPairs>
  <TitlesOfParts>
    <vt:vector size="19" baseType="lpstr">
      <vt:lpstr>CONTROLE COMPRAS</vt:lpstr>
      <vt:lpstr>MENU</vt:lpstr>
      <vt:lpstr>Plan2</vt:lpstr>
      <vt:lpstr>BANCO DE DADOS</vt:lpstr>
      <vt:lpstr>PROCESSOS SITUAÇÃO</vt:lpstr>
      <vt:lpstr>GDP-DAF</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'GDP-DAF'!Area_de_impressao</vt:lpstr>
      <vt:lpstr>'PROCESSOS SITUAÇÃO'!Area_de_impressao</vt:lpstr>
      <vt:lpstr>'PROCESSOS SITUAÇÃO'!Titulos_de_impressao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2021-09-11T18:38:46Z</cp:lastPrinted>
  <dcterms:created xsi:type="dcterms:W3CDTF">2019-05-28T16:31:00Z</dcterms:created>
  <dcterms:modified xsi:type="dcterms:W3CDTF">2021-09-21T20:25:24Z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