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imone.ferreira\Desktop\"/>
    </mc:Choice>
  </mc:AlternateContent>
  <bookViews>
    <workbookView xWindow="0" yWindow="0" windowWidth="28800" windowHeight="12435" firstSheet="2" activeTab="2"/>
  </bookViews>
  <sheets>
    <sheet name="CONTROLE COMPRAS" sheetId="23" state="hidden" r:id="rId1"/>
    <sheet name="Plan2" sheetId="35" state="hidden" r:id="rId2"/>
    <sheet name="BANCO DE DADOS" sheetId="24"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DADOS'!$A$9:$Q$73</definedName>
    <definedName name="_xlnm._FilterDatabase" localSheetId="0" hidden="1">'CONTROLE COMPRAS'!$G$2:$O$3</definedName>
    <definedName name="_xlnm.Print_Area" localSheetId="2">'BANCO DE DADOS'!$A$1:$Q$73</definedName>
    <definedName name="_xlnm.Print_Area" localSheetId="0">'CONTROLE COMPRAS'!$A$1:$Q$59</definedName>
    <definedName name="_xlnm.Print_Titles" localSheetId="2">'BANCO DE DADOS'!$1:$9</definedName>
  </definedNames>
  <calcPr calcId="152511"/>
  <pivotCaches>
    <pivotCache cacheId="0" r:id="rId12"/>
  </pivotCaches>
</workbook>
</file>

<file path=xl/calcChain.xml><?xml version="1.0" encoding="utf-8"?>
<calcChain xmlns="http://schemas.openxmlformats.org/spreadsheetml/2006/main">
  <c r="L67" i="24" l="1"/>
  <c r="L66" i="24"/>
  <c r="L54" i="24"/>
  <c r="L65" i="24"/>
  <c r="L64" i="24"/>
  <c r="L53" i="24"/>
  <c r="L49" i="24"/>
  <c r="L72" i="24"/>
  <c r="L71" i="24"/>
  <c r="L70" i="24"/>
  <c r="L69" i="24"/>
  <c r="L52" i="24"/>
  <c r="L68" i="24"/>
  <c r="L63" i="24"/>
  <c r="L62" i="24"/>
  <c r="L61" i="24"/>
  <c r="L48" i="24"/>
  <c r="L47" i="24"/>
  <c r="L46" i="24"/>
  <c r="L45" i="24"/>
  <c r="L44" i="24"/>
  <c r="L43" i="24"/>
  <c r="L42" i="24"/>
  <c r="L60" i="24"/>
  <c r="L22" i="24" l="1"/>
  <c r="L36" i="24"/>
  <c r="L11" i="24" l="1"/>
  <c r="L10" i="24"/>
  <c r="L50" i="24" l="1"/>
  <c r="L59" i="24"/>
  <c r="L41" i="24"/>
  <c r="L57" i="24"/>
  <c r="L56" i="24"/>
  <c r="L28" i="24" l="1"/>
  <c r="L27" i="24"/>
  <c r="L26" i="24"/>
  <c r="L25" i="24"/>
  <c r="L24" i="24"/>
  <c r="L23" i="24"/>
  <c r="L21" i="24"/>
  <c r="L40" i="24" l="1"/>
  <c r="L39" i="24"/>
  <c r="L38" i="24"/>
  <c r="L20" i="24"/>
  <c r="L19" i="24"/>
  <c r="L18" i="24"/>
  <c r="L17" i="24"/>
  <c r="L16" i="24"/>
  <c r="L14" i="24"/>
  <c r="L15" i="24"/>
  <c r="I10" i="36" l="1"/>
  <c r="G10" i="36"/>
  <c r="I11" i="36" s="1"/>
  <c r="J7" i="29" l="1"/>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s="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L13" i="24"/>
  <c r="L12" i="24"/>
  <c r="L37" i="24"/>
  <c r="L35" i="24"/>
  <c r="L34" i="24"/>
  <c r="L33" i="24"/>
  <c r="L32" i="24"/>
  <c r="L31" i="24"/>
  <c r="L30" i="24"/>
  <c r="L29" i="24"/>
  <c r="L55" i="24"/>
  <c r="I50" i="23"/>
  <c r="I49" i="23"/>
  <c r="I42" i="23"/>
  <c r="I30" i="23"/>
  <c r="I20" i="23"/>
  <c r="L73" i="24" l="1"/>
  <c r="H66" i="27"/>
  <c r="H88" i="27"/>
  <c r="H6" i="27"/>
  <c r="H25" i="27"/>
  <c r="H17" i="27"/>
  <c r="H35" i="27"/>
  <c r="H76" i="27"/>
</calcChain>
</file>

<file path=xl/comments1.xml><?xml version="1.0" encoding="utf-8"?>
<comments xmlns="http://schemas.openxmlformats.org/spreadsheetml/2006/main">
  <authors>
    <author>Adriano Plácido da Rocha Sobral</author>
  </authors>
  <commentList>
    <comment ref="B48" authorId="0" shapeId="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<sst xmlns="http://schemas.openxmlformats.org/spreadsheetml/2006/main" count="4097" uniqueCount="1364">
  <si>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</si>
  <si>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</si>
  <si>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</si>
  <si>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</si>
  <si>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</si>
  <si>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</si>
  <si>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</si>
  <si>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</si>
  <si>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</si>
  <si>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</si>
  <si>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</si>
  <si>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</si>
  <si>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</si>
  <si>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</si>
  <si>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</si>
  <si>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</si>
  <si>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</si>
  <si>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</si>
  <si>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</si>
  <si>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</si>
  <si>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</si>
  <si>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</si>
  <si>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</si>
  <si>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</si>
  <si>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</si>
  <si>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</si>
  <si>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</si>
  <si>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</si>
  <si>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</si>
  <si>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</si>
  <si>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</si>
  <si>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</si>
  <si>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</si>
  <si>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</si>
  <si>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</si>
  <si>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</si>
  <si>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</si>
  <si>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</si>
  <si>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</si>
  <si>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</si>
  <si>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</si>
  <si>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</si>
  <si>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</si>
  <si>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</si>
  <si>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</si>
  <si>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</si>
  <si>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</si>
  <si>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</si>
  <si>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</si>
  <si>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</si>
  <si>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</si>
  <si>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</si>
  <si>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</si>
  <si>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</si>
  <si>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</si>
  <si>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</si>
  <si>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</si>
  <si>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</si>
  <si>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</si>
  <si>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</si>
  <si>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</si>
  <si>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</si>
  <si>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</si>
  <si>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</si>
  <si>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</si>
  <si>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</si>
  <si>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</si>
  <si>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</si>
  <si>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</si>
  <si>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</si>
  <si>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</si>
  <si>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</si>
  <si>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</si>
  <si>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</si>
  <si>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</si>
  <si>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</si>
  <si>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</si>
  <si>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</si>
  <si>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</si>
  <si>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</si>
  <si>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</si>
  <si>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</si>
  <si>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</si>
  <si>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</si>
  <si>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</si>
  <si>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</si>
  <si>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</si>
  <si>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</si>
  <si>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</si>
  <si>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</si>
  <si>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</si>
  <si>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</si>
  <si>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</si>
  <si>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</si>
  <si>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</si>
  <si>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</si>
  <si>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</si>
  <si>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</si>
  <si>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</si>
  <si>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</si>
  <si>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</si>
  <si>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</si>
  <si>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</si>
  <si>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</si>
  <si>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</si>
  <si>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</si>
  <si>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</si>
  <si>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</si>
  <si>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</si>
  <si>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</si>
  <si>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</si>
  <si>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</si>
  <si>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</si>
  <si>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</si>
  <si>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</si>
  <si>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</si>
  <si>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</si>
  <si>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</si>
  <si>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</si>
  <si>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</si>
  <si>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</si>
  <si>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</si>
  <si>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</si>
  <si>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</si>
  <si>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</si>
  <si>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</si>
  <si>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</si>
  <si>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</si>
  <si>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</si>
  <si>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</si>
  <si>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</si>
  <si>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</si>
  <si>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</si>
  <si>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</si>
  <si>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</si>
  <si>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</si>
  <si>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</si>
  <si>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</si>
  <si>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</si>
  <si>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</si>
  <si>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</si>
  <si>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</si>
  <si>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</si>
  <si>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</si>
  <si>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</si>
  <si>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</si>
  <si>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</si>
  <si>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</si>
  <si>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</si>
  <si>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</si>
  <si>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</si>
  <si>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</si>
  <si>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</si>
  <si>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</si>
  <si>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</si>
  <si>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</si>
  <si>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</si>
  <si>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</si>
  <si>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</si>
  <si>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</si>
  <si>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</si>
  <si>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</si>
  <si>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</si>
  <si>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</si>
  <si>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</si>
  <si>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</si>
  <si>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</si>
  <si>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</si>
  <si>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</si>
  <si>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</si>
  <si>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</si>
  <si>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</si>
  <si>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</si>
  <si>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</si>
  <si>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</si>
  <si>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</si>
  <si>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</si>
  <si>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</si>
  <si>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</si>
  <si>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</si>
  <si>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</si>
  <si>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</si>
  <si>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</si>
  <si>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</si>
  <si>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</si>
  <si>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</si>
  <si>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</si>
  <si>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</si>
  <si>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</si>
  <si>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</si>
  <si>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</si>
  <si>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</si>
  <si>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</si>
  <si>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</si>
  <si>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</si>
  <si>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</si>
  <si>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</si>
  <si>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</si>
  <si>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</si>
  <si>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</si>
  <si>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</si>
  <si>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</si>
  <si>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</si>
  <si>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</si>
  <si>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</si>
  <si>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</si>
  <si>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</si>
  <si>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</si>
  <si>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</si>
  <si>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</si>
  <si>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</si>
  <si>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</si>
  <si>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</si>
  <si>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</si>
  <si>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</si>
  <si>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</si>
  <si>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</si>
  <si>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</si>
  <si>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</si>
  <si>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</si>
  <si>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</si>
  <si>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</si>
  <si>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</si>
  <si>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</si>
  <si>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</si>
  <si>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</si>
  <si>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</si>
  <si>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</si>
  <si>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</si>
  <si>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</si>
  <si>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</si>
  <si>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</si>
  <si>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</si>
  <si>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</si>
  <si>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</si>
  <si>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</si>
  <si>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</si>
  <si>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</si>
  <si>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</si>
  <si>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</si>
  <si>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</si>
  <si>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</si>
  <si>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</si>
  <si>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</si>
  <si>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</si>
  <si>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</si>
  <si>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</si>
  <si>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</si>
  <si>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</si>
  <si>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</si>
  <si>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</si>
  <si>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</si>
  <si>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</si>
  <si>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</si>
  <si>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</si>
  <si>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</si>
  <si>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</si>
  <si>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</si>
  <si>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</si>
  <si>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</si>
  <si>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</si>
  <si>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</si>
  <si>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</si>
  <si>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</si>
  <si>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</si>
  <si>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</si>
  <si>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</si>
  <si>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</si>
  <si>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</si>
  <si>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</si>
  <si>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</si>
  <si>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</si>
  <si>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</si>
  <si>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</si>
  <si>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</si>
  <si>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</si>
  <si>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</si>
  <si>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</si>
  <si>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</si>
  <si>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</si>
  <si>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</si>
  <si>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</si>
  <si>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</si>
  <si>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</si>
  <si>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</si>
  <si>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</si>
  <si>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</si>
  <si>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</si>
  <si>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</si>
  <si>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</si>
  <si>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</si>
  <si>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</si>
  <si>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</si>
  <si>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</si>
  <si>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</si>
  <si>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</si>
  <si>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</si>
  <si>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</si>
  <si>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</si>
  <si>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</si>
  <si>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</si>
  <si>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</si>
  <si>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</si>
  <si>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</si>
  <si>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</si>
  <si>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</si>
  <si>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</si>
  <si>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</si>
  <si>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</si>
  <si>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</si>
  <si>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</si>
  <si>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</si>
  <si>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</si>
  <si>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</si>
  <si>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</si>
  <si>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</si>
  <si>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</si>
  <si>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</si>
  <si>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</si>
  <si>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</si>
  <si>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</si>
  <si>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</si>
  <si>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</si>
  <si>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</si>
  <si>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</si>
  <si>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</si>
  <si>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</si>
  <si>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</si>
  <si>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</si>
  <si>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</si>
  <si>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</si>
  <si>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</si>
  <si>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</si>
  <si>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</si>
  <si>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</si>
  <si>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</si>
  <si>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</si>
  <si>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</si>
  <si>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</si>
  <si>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</si>
  <si>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</si>
  <si>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</si>
  <si>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</si>
  <si>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</si>
  <si>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</si>
  <si>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</si>
  <si>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</si>
  <si>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</si>
  <si>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</si>
  <si>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</si>
  <si>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</si>
  <si>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</si>
  <si>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</si>
  <si>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</si>
  <si>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</si>
  <si>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</si>
  <si>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</si>
  <si>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</si>
  <si>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</si>
  <si>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</si>
  <si>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</si>
  <si>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</si>
  <si>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</si>
  <si>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</si>
  <si>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</si>
  <si>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</si>
  <si>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</si>
  <si>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</si>
  <si>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</si>
  <si>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</si>
  <si>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</si>
  <si>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</si>
  <si>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</si>
  <si>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</si>
  <si>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</si>
  <si>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</si>
  <si>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</si>
  <si>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</si>
  <si>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</si>
  <si>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</si>
  <si>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</si>
  <si>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</si>
  <si>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</si>
  <si>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</si>
  <si>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</si>
  <si>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</si>
  <si>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</si>
  <si>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</si>
  <si>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</si>
  <si>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</si>
  <si>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</si>
  <si>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</si>
  <si>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</si>
  <si>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</si>
  <si>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</si>
  <si>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</si>
  <si>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</si>
  <si>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</si>
  <si>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</si>
  <si>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</si>
  <si>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</si>
  <si>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</si>
  <si>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</si>
  <si>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</si>
  <si>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</si>
  <si>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</si>
  <si>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</si>
  <si>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</si>
  <si>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</si>
  <si>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</si>
  <si>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</si>
  <si>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</si>
  <si>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</si>
  <si>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</si>
  <si>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</si>
  <si>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</si>
  <si>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</si>
  <si>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</si>
  <si>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</si>
  <si>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</si>
  <si>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</si>
  <si>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</si>
  <si>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</si>
  <si>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</si>
  <si>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</si>
  <si>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</si>
  <si>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</si>
  <si>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</si>
  <si>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</si>
  <si>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</si>
  <si>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</si>
  <si>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</si>
  <si>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</si>
  <si>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</si>
  <si>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</si>
  <si>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</si>
  <si>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</si>
  <si>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</si>
  <si>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</si>
  <si>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</si>
  <si>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</si>
  <si>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</si>
  <si>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</si>
  <si>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</si>
  <si>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</si>
  <si>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</si>
  <si>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</si>
  <si>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</si>
  <si>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</si>
  <si>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</si>
  <si>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</si>
  <si>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</si>
  <si>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</si>
  <si>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</si>
  <si>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</si>
  <si>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</si>
  <si>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</si>
  <si>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</si>
  <si>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</si>
  <si>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</si>
  <si>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</si>
  <si>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</si>
  <si>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</si>
  <si>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</si>
  <si>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</si>
  <si>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</si>
  <si>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</si>
  <si>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</si>
  <si>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</si>
  <si>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</si>
  <si>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</si>
  <si>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</si>
  <si>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</si>
  <si>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</si>
  <si>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</si>
  <si>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</si>
  <si>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</si>
  <si>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</si>
  <si>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</si>
  <si>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</si>
  <si>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</si>
  <si>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</si>
  <si>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</si>
  <si>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</si>
  <si>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</si>
  <si>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</si>
  <si>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</si>
  <si>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</si>
  <si>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</si>
  <si>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</si>
  <si>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</si>
  <si>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</si>
  <si>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</si>
  <si>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</si>
  <si>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</si>
  <si>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</si>
  <si>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</si>
  <si>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</si>
  <si>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</si>
  <si>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</si>
  <si>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</si>
  <si>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</si>
  <si>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</si>
  <si>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</si>
  <si>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</si>
  <si>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</si>
  <si>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</si>
  <si>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</si>
  <si>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</si>
  <si>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</si>
  <si>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</si>
  <si>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</si>
  <si>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</si>
  <si>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</si>
  <si>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</si>
  <si>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</si>
  <si>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</si>
  <si>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</si>
  <si>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</si>
  <si>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</si>
  <si>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</si>
  <si>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</si>
  <si>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</si>
  <si>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</si>
  <si>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</si>
  <si>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</si>
  <si>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</si>
  <si>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</si>
  <si>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</si>
  <si>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</si>
  <si>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</si>
  <si>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</si>
  <si>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</si>
  <si>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</si>
  <si>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</si>
  <si>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</si>
  <si>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</si>
  <si>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</si>
  <si>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</si>
  <si>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</si>
  <si>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</si>
  <si>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</si>
  <si>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</si>
  <si>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</si>
  <si>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</si>
  <si>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</si>
  <si>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</si>
  <si>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</si>
  <si>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</si>
  <si>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</si>
  <si>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</si>
  <si>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</si>
  <si>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</si>
  <si>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</si>
  <si>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</si>
  <si>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</si>
  <si>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</si>
  <si>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</si>
  <si>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</si>
  <si>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</si>
  <si>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</si>
  <si>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</si>
  <si>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</si>
  <si>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</si>
  <si>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</si>
  <si>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</si>
  <si>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</si>
  <si>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</si>
  <si>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</si>
  <si>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</si>
  <si>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</si>
  <si>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</si>
  <si>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</si>
  <si>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</si>
  <si>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</si>
  <si>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</si>
  <si>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</si>
  <si>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</si>
  <si>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</si>
  <si>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</si>
  <si>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</si>
  <si>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</si>
  <si>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</si>
  <si>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</si>
  <si>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</si>
  <si>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</si>
  <si>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</si>
  <si>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</si>
  <si>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</si>
  <si>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</si>
  <si>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</si>
  <si>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</si>
  <si>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</si>
  <si>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</si>
  <si>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</si>
  <si>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</si>
  <si>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</si>
  <si>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</si>
  <si>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</si>
  <si>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</si>
  <si>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</si>
  <si>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</si>
  <si>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</si>
  <si>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</si>
  <si>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</si>
  <si>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</si>
  <si>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</si>
  <si>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</si>
  <si>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</si>
  <si>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</si>
  <si>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</si>
  <si>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</si>
  <si>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</si>
  <si>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</si>
  <si>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</si>
  <si>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</si>
  <si>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</si>
  <si>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</si>
  <si>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</si>
  <si>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</si>
  <si>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</si>
  <si>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</si>
  <si>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</si>
  <si>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</si>
  <si>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</si>
  <si>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</si>
  <si>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</si>
  <si>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</si>
  <si>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</si>
  <si>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</si>
  <si>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</si>
  <si>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</si>
  <si>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</si>
  <si>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</si>
  <si>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</si>
  <si>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</si>
  <si>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</si>
  <si>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</si>
  <si>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</si>
  <si>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</si>
  <si>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</si>
  <si>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</si>
  <si>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</si>
  <si>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</si>
  <si>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</si>
  <si>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</si>
  <si>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</si>
  <si>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</si>
  <si>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</si>
  <si>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</si>
  <si>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</si>
  <si>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</si>
  <si>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</si>
  <si>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</si>
  <si>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</si>
  <si>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</si>
  <si>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</si>
  <si>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</si>
  <si>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</si>
  <si>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</si>
  <si>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</si>
  <si>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</si>
  <si>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</si>
  <si>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</si>
  <si>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</si>
  <si>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</si>
  <si>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</si>
  <si>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</si>
  <si>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</si>
  <si>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</si>
  <si>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</si>
  <si>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</si>
  <si>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</si>
  <si>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</si>
  <si>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</si>
  <si>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</si>
  <si>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</si>
  <si>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</si>
  <si>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</si>
  <si>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</si>
  <si>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</si>
  <si>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</si>
  <si>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</si>
  <si>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</si>
  <si>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</si>
  <si>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</si>
  <si>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</si>
  <si>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</si>
  <si>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</si>
  <si>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</si>
  <si>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</si>
  <si>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</si>
  <si>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</si>
  <si>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</si>
  <si>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</si>
  <si>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</si>
  <si>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</si>
  <si>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</si>
  <si>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</si>
  <si>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</si>
  <si>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</si>
  <si>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</si>
  <si>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</si>
  <si>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</si>
  <si>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</si>
  <si>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</si>
  <si>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</si>
  <si>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</si>
  <si>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</si>
  <si>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</si>
  <si>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</si>
  <si>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</si>
  <si>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</si>
  <si>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</si>
  <si>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</si>
  <si>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</si>
  <si>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</si>
  <si>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</si>
  <si>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</si>
  <si>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</si>
  <si>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</si>
  <si>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</si>
  <si>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</si>
  <si>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</si>
  <si>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</si>
  <si>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</si>
  <si>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</si>
  <si>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</si>
  <si>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</si>
  <si>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</si>
  <si>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</si>
  <si>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</si>
  <si>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</si>
  <si>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</si>
  <si>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</si>
  <si>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</si>
  <si>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</si>
  <si>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</si>
  <si>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</si>
  <si>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</si>
  <si>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</si>
  <si>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</si>
  <si>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</si>
  <si>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</si>
  <si>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</si>
  <si>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</si>
  <si>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</si>
  <si>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</si>
  <si>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</si>
  <si>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</si>
  <si>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</si>
  <si>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</si>
  <si>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</si>
  <si>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</si>
  <si>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</si>
  <si>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</si>
  <si>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</si>
  <si>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</si>
  <si>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</si>
  <si>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</si>
  <si>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</si>
  <si>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</si>
  <si>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</si>
  <si>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</si>
  <si>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</si>
  <si>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</si>
  <si>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</si>
  <si>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</si>
  <si>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</si>
  <si>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</si>
  <si>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</si>
  <si>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</si>
  <si>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</si>
  <si>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</si>
  <si>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</si>
  <si>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</si>
  <si>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</si>
  <si>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</si>
  <si>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</si>
  <si>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</si>
  <si>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</si>
  <si>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</si>
  <si>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</si>
  <si>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</si>
  <si>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</si>
  <si>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</si>
  <si>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</si>
  <si>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</si>
  <si>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</si>
  <si>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</si>
  <si>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</si>
  <si>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</si>
  <si>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</si>
  <si>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</si>
  <si>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</si>
  <si>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</si>
  <si>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</si>
  <si>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</si>
  <si>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</si>
  <si>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</si>
  <si>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</si>
  <si>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</si>
  <si>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</si>
  <si>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</si>
  <si>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</si>
  <si>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</si>
  <si>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</si>
  <si>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</si>
  <si>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</si>
  <si>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</si>
  <si>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</si>
  <si>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</si>
  <si>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</si>
  <si>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</si>
  <si>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</si>
  <si>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</si>
  <si>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</si>
  <si>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</si>
  <si>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</si>
  <si>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</si>
  <si>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</si>
  <si>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</si>
  <si>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</si>
  <si>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</si>
  <si>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</si>
  <si>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</si>
  <si>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</si>
  <si>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</si>
  <si>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</si>
  <si>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</si>
  <si>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</si>
  <si>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</si>
  <si>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</si>
  <si>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</si>
  <si>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</si>
  <si>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</si>
  <si>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</si>
  <si>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</si>
  <si>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</si>
  <si>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</si>
  <si>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</si>
  <si>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</si>
  <si>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</si>
  <si>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</si>
  <si>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</si>
  <si>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</si>
  <si>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</si>
  <si>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</si>
  <si>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</si>
  <si>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</si>
  <si>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</si>
  <si>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</si>
  <si>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</si>
  <si>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</si>
  <si>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</si>
  <si>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</si>
  <si>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</si>
  <si>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</si>
  <si>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</si>
  <si>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</si>
  <si>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</si>
  <si>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</si>
  <si>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</si>
  <si>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</si>
  <si>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</si>
  <si>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</si>
  <si>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</si>
  <si>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</si>
  <si>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</si>
  <si>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</si>
  <si>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</si>
  <si>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</si>
  <si>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</si>
  <si>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</si>
  <si>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</si>
  <si>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</si>
  <si>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</si>
  <si>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</si>
  <si>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</si>
  <si>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</si>
  <si>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</si>
  <si>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</si>
  <si>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</si>
  <si>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</si>
  <si>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</si>
  <si>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</si>
  <si>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</si>
  <si>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</si>
  <si>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</si>
  <si>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</si>
  <si>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</si>
  <si>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</si>
  <si>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</si>
  <si>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</si>
  <si>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</si>
  <si>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</si>
  <si>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</si>
  <si>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</si>
  <si>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</si>
  <si>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</si>
  <si>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</si>
  <si>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</si>
  <si>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</si>
  <si>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</si>
  <si>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</si>
  <si>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</si>
  <si>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</si>
  <si>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</si>
  <si>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</si>
  <si>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</si>
  <si>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</si>
  <si>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</si>
  <si>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</si>
  <si>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</si>
  <si>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</si>
  <si>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</si>
  <si>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</si>
  <si>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</si>
  <si>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</si>
  <si>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</si>
  <si>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</si>
  <si>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</si>
  <si>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</si>
  <si>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</si>
  <si>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</si>
  <si>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</si>
  <si>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</si>
  <si>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</si>
  <si>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</si>
  <si>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</si>
  <si>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</si>
  <si>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</si>
  <si>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</si>
  <si>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</si>
  <si>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</si>
  <si>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</si>
  <si>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</si>
  <si>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</si>
  <si>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</si>
  <si>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</si>
  <si>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</si>
  <si>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</si>
  <si>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</si>
  <si>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</si>
  <si>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</si>
  <si>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</si>
  <si>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</si>
  <si>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</si>
  <si>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</si>
  <si>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</si>
  <si>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</si>
  <si>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</si>
  <si>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</si>
  <si>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</si>
  <si>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</si>
  <si>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</si>
  <si>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</si>
  <si>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</si>
  <si>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</si>
  <si>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</si>
  <si>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</si>
  <si>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</si>
  <si>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</si>
  <si>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</si>
  <si>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</si>
  <si>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</si>
  <si>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</si>
  <si>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</si>
  <si>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</si>
  <si>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</si>
  <si>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</si>
  <si>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</si>
  <si>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</si>
  <si>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</si>
  <si>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</si>
  <si>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</si>
  <si>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</si>
  <si>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</si>
  <si>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</si>
  <si>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</si>
  <si>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</si>
  <si>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</si>
  <si>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</si>
  <si>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</si>
  <si>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</si>
  <si>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</si>
  <si>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</si>
  <si>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</si>
  <si>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</si>
  <si>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</si>
  <si>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</si>
  <si>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</si>
  <si>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</si>
  <si>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</si>
  <si>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</si>
  <si>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</si>
  <si>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</si>
  <si>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</si>
  <si>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</si>
  <si>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</si>
  <si>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</si>
  <si>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</si>
  <si>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</si>
  <si>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</si>
  <si>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SERVIÇOS DE COMUNICAÇÃO EM GERAL</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</si>
  <si>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</si>
  <si>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</si>
  <si>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</si>
  <si>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</si>
  <si>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</si>
  <si>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</si>
  <si>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</si>
  <si>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</si>
  <si>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</si>
  <si>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</si>
  <si>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</si>
  <si>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</si>
  <si>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</si>
  <si>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</si>
  <si>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</si>
  <si>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</si>
  <si>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</si>
  <si>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</si>
  <si>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</si>
  <si>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</si>
  <si>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</si>
  <si>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</si>
  <si>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</si>
  <si>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</si>
  <si>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</si>
  <si>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</si>
  <si>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</si>
  <si>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</si>
  <si>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</si>
  <si>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</si>
  <si>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</si>
  <si>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</si>
  <si>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</si>
  <si>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</si>
  <si>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</si>
  <si>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</si>
  <si>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</si>
  <si>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</si>
  <si>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</si>
  <si>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</si>
  <si>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</si>
  <si>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</si>
  <si>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</si>
  <si>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</si>
  <si>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</si>
  <si>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</si>
  <si>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</si>
  <si>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</si>
  <si>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</si>
  <si>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</si>
  <si>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</si>
  <si>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</si>
  <si>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</si>
  <si>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</si>
  <si>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</si>
  <si>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</si>
  <si>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</si>
  <si>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</si>
  <si>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</si>
  <si>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</si>
  <si>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</si>
  <si>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</si>
  <si>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</si>
  <si>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</si>
  <si>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</si>
  <si>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</si>
  <si>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</si>
  <si>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</si>
  <si>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</si>
  <si>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</si>
  <si>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</si>
  <si>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</si>
  <si>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</si>
  <si>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</si>
  <si>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</si>
  <si>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</si>
  <si>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</si>
  <si>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</si>
  <si>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</si>
  <si>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</si>
  <si>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</si>
  <si>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</si>
  <si>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</si>
  <si>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</si>
  <si>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</si>
  <si>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</si>
  <si>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</si>
  <si>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</si>
  <si>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</si>
  <si>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</si>
  <si>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</si>
  <si>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</si>
  <si>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</si>
  <si>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</si>
  <si>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</si>
  <si>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</si>
  <si>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</si>
  <si>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</si>
  <si>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</si>
  <si>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</si>
  <si>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</si>
  <si>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</si>
  <si>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</si>
  <si>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</si>
  <si>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</si>
  <si>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</si>
  <si>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</si>
  <si>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</si>
  <si>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</si>
  <si>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</si>
  <si>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</si>
  <si>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</si>
  <si>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</si>
  <si>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LOCAÇÃO DE VEÍCULOS</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</si>
  <si>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</si>
  <si>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</si>
  <si>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</si>
  <si>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</si>
  <si>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</si>
  <si>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</si>
  <si>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</si>
  <si>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</si>
  <si>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</si>
  <si>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</si>
  <si>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</si>
  <si>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</si>
  <si>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</si>
  <si>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</si>
  <si>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</si>
  <si>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</si>
  <si>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</si>
  <si>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</si>
  <si>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</si>
  <si>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</si>
  <si>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</si>
  <si>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</si>
  <si>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</si>
  <si>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</si>
  <si>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</si>
  <si>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</si>
  <si>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</si>
  <si>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</si>
  <si>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</si>
  <si>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</si>
  <si>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</si>
  <si>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(133745): SERVIÇO DE PRODUÇÃO GRÁFICA, Descrição: contratação de empresa especializada na prestação de serviço envolvendo projeto gráfico, diagramação, digitação, impressão, tratamento de ilustrações e demais elementos gráficos, conforme Projeto Básico</t>
  </si>
  <si>
    <t>SERVIÇOS GRÁFICOS</t>
  </si>
  <si>
    <t>017303.000417/2021</t>
  </si>
  <si>
    <t>017303.000437/2021</t>
  </si>
  <si>
    <t>(ID-13405) GÁS LIQUEFEITO DE PETRÓLEO-GLP, Material: composição básica de propano e butano (gás de cozinha), Unidade de Fornecimento: cilindro com 45 kg, retornável, Aplicação: cozinha industrial</t>
  </si>
  <si>
    <t>1166/2016</t>
  </si>
  <si>
    <t>DCDE</t>
  </si>
  <si>
    <t>(ID-129421) FONTE ALIMENTAÇÃO, Aplicação: Microcomputador; Padrão: ATX; Potência: 300W; Alimentação: 127/220V (bivolt chaveada)</t>
  </si>
  <si>
    <t xml:space="preserve">(ID-131038) MOUSE ÓTICO, Tipo: com fio; Apresentação: design anatômico com três botões, sendo um para rolagem de tela, compatibilidade com Windows, Plug e Play, conexão USB; Resolução: 800dpi. </t>
  </si>
  <si>
    <t>ID-107411) MOUSE PAD, Descrição: Pad mouse com design ergonômico, gel com memória, tecido flexível, resistente e lavável</t>
  </si>
  <si>
    <t>(ID-122952) PULSEIRA, Tipo: condutiva antiestática; Limitador de corrente: resistor de 1 megaohm; Cabo de aterramento com conector tipo banana e presilha tipo clip ou garra jacaré.</t>
  </si>
  <si>
    <t>017303.000565/2021</t>
  </si>
  <si>
    <t>AGOSTO</t>
  </si>
  <si>
    <t>SETEMBRO</t>
  </si>
  <si>
    <t>OUTUBRO</t>
  </si>
  <si>
    <t>NOVEMBRO</t>
  </si>
  <si>
    <t>DEZEMBRO</t>
  </si>
  <si>
    <t>JANEIRO</t>
  </si>
  <si>
    <t>FEVEREIRO</t>
  </si>
  <si>
    <t>MARÇO</t>
  </si>
  <si>
    <t>ABRIL</t>
  </si>
  <si>
    <t>MAIO</t>
  </si>
  <si>
    <t>JUNHO</t>
  </si>
  <si>
    <t>TOTAL DESEMBOLSO: 2021 + 2022</t>
  </si>
  <si>
    <t>JULHO</t>
  </si>
  <si>
    <t>017303.000577/2021</t>
  </si>
  <si>
    <t>(ID-113329) CAMPO FENESTRADO, Material: Tecido Uniforte ou Solasol ou Cedrobrin, Dimensões: 1,00m x 1,00m (+/- 2%), com fenestra de 15cm, Cor: Verde ou Azul; Com impressão da logomarca do órgão solicitante em silk screen</t>
  </si>
  <si>
    <t>DANY KAITON PINHO DOS SANTOS</t>
  </si>
  <si>
    <t>LATINO INDUSTRIA E COMERCIO LTDA</t>
  </si>
  <si>
    <t>(ID-113281) LENÇOL, Tipo: para maca, com elástico; Material: Tecido Uniforte ou Solasol ou Cedrobrin; Dimensões: 2,15m x 0,90m (+/- 2%), Cor: Verde; Com impressão da logomarca do órgão solicitante em silk screen</t>
  </si>
  <si>
    <t>017303.000723-2021</t>
  </si>
  <si>
    <t>(ID-2249) MASSA CORRIDA, Composição: base acrílica, Aplicação: pintura de parede, Unidade de Fornecimento: lata de 18 litros</t>
  </si>
  <si>
    <t>(ID-78107) TINTA - PVA, Aplicação: para PVA, Unidade de Fornecimento: latão com 18 litros, Cor: branco neve</t>
  </si>
  <si>
    <t>(ID-127278) CAMISA, Material: malha dry fit; Composição: 90% poliéster e 10% elastano; Sem gola; Manga curta; Acabamento: proteção Solar UV 50; Tamanho e cor: conforme solicitante.</t>
  </si>
  <si>
    <t>(ID-127280) BONÉ, Modelo: americano; Aba curvada; Material: poliéster; Fecho: em velcro; Tamanho: único; Em cor; Personalização: a ser definida pelo órgão solicitante.</t>
  </si>
  <si>
    <t>017303.000692-2021</t>
  </si>
  <si>
    <t>(ID-116913) SACOLA, Aplicação: Para evento; Material: Tecido pet; Dimensões Bolsa: 42x39cm; Altura alça: 32cm; Acabamento em costura; Personalização e Cor: A serem definidas pelo órgão solicitante.</t>
  </si>
  <si>
    <t>(ID-99444) TINTA ACRÍLICA, Cor: verde escuro, Acabamento: semi-brilho, Aplicação: Parede, Unidade de Fornecimento: latão de 18litros.</t>
  </si>
  <si>
    <t>FM INDUST. GRAFICA E LOCAÇÃO DE MAQUINAS E EQUIPAMENTOS LTDA</t>
  </si>
  <si>
    <t>2021NE0000390</t>
  </si>
  <si>
    <t>017303.000897-2021</t>
  </si>
  <si>
    <t>(ID-115527) ÁCIDO FÓLICO, Forma Farmacêutica: comprimido; Concentração: 5mg.</t>
  </si>
  <si>
    <t>(ID-115135) ACICLOVIR, Forma Farmacêutica: comprimido; Concentração: 200mg.</t>
  </si>
  <si>
    <t>(ID-115984) HIDROXIZINA, Forma Farmacêutica: comprimido; Concentração: 25mg</t>
  </si>
  <si>
    <t>IMPACTO COMERCIO DE PRODUTOS FARMACEUTICOS E HOSPITALARES LTDA</t>
  </si>
  <si>
    <t>2021NE0000398</t>
  </si>
  <si>
    <t>2021NE0000391</t>
  </si>
  <si>
    <t xml:space="preserve">17/08/2021
</t>
  </si>
  <si>
    <t>2021NE0000408</t>
  </si>
  <si>
    <t xml:space="preserve"> CECIL CONCORDE COMERCIO INDUSTRIA IMPORTACAO E EXP</t>
  </si>
  <si>
    <t>2021NE0000409</t>
  </si>
  <si>
    <t>CECIL CONCORDE COMERCIO INDUSTRIA IMPORTACAO E EXP</t>
  </si>
  <si>
    <t>2021NE0000410</t>
  </si>
  <si>
    <t>017303.000100-2020</t>
  </si>
  <si>
    <t>017303.000923/2021</t>
  </si>
  <si>
    <t>FRANCISCO IDOMARK RABELO DAMASCENO</t>
  </si>
  <si>
    <t>028/2021</t>
  </si>
  <si>
    <t>024/2021</t>
  </si>
  <si>
    <t>FRANCINETE GUERREIRO COSTA 30942756215</t>
  </si>
  <si>
    <t>DERMINA INACIA DE OLIVEIRA</t>
  </si>
  <si>
    <t>016/2021</t>
  </si>
  <si>
    <t>(37582) SERVIÇOS DE MANUTENÇÃO DE VEÍCULOS, Descrição: contratação de empresa especializada na prestação de serviços de manutenção preventiva e/ou corretiva de veículos em geral, com reposição de peças</t>
  </si>
  <si>
    <t>0.5</t>
  </si>
  <si>
    <t>LIMPEZA E CONSERVAÇÃO</t>
  </si>
  <si>
    <t>BETA BRASIL SERV DE CONSERV E LIMPEZA LTDA EPP</t>
  </si>
  <si>
    <t>017303.000640/2021</t>
  </si>
  <si>
    <t xml:space="preserve">WELLINGTON ALVES DA SILVA EIRELI
</t>
  </si>
  <si>
    <t>2021NE0000449</t>
  </si>
  <si>
    <t xml:space="preserve">017303.000036/2021 </t>
  </si>
  <si>
    <t>GDP</t>
  </si>
  <si>
    <t>EMPRESA BRASILEIRA DE CORREIOS E TELEGRAFOS EBCT</t>
  </si>
  <si>
    <t xml:space="preserve">INVICTA SERVICOS DE APOIO A EDIFICIOS E FORNECIMENTO DE REFEICOES LTDA </t>
  </si>
  <si>
    <t xml:space="preserve">IMPRENSA OFICIAL DO ESTADO DO AMAZONAS
</t>
  </si>
  <si>
    <t>017303.000511/2021</t>
  </si>
  <si>
    <t>2021NE0000394</t>
  </si>
  <si>
    <t>2021NE0000400</t>
  </si>
  <si>
    <t>2021NE0000403</t>
  </si>
  <si>
    <t>PASSAGENS NACIONAIS</t>
  </si>
  <si>
    <t>TREVO TURISMO LTDA</t>
  </si>
  <si>
    <t>2021NE0000405</t>
  </si>
  <si>
    <t>2021NE0000395</t>
  </si>
  <si>
    <t>2021NE0000396</t>
  </si>
  <si>
    <t>2021NE0000397</t>
  </si>
  <si>
    <t>2021NE0000401</t>
  </si>
  <si>
    <t>2021NE0000402</t>
  </si>
  <si>
    <t>2021NE0000404</t>
  </si>
  <si>
    <t>2021NE0000406</t>
  </si>
  <si>
    <t>2021NE0000407</t>
  </si>
  <si>
    <t>2021NE0000411</t>
  </si>
  <si>
    <t>2021NE0000412</t>
  </si>
  <si>
    <t>2021NE0000413</t>
  </si>
  <si>
    <t>2021NE0000414</t>
  </si>
  <si>
    <t>2021NE0000415</t>
  </si>
  <si>
    <t>2021NE0000433</t>
  </si>
  <si>
    <t>2021NE0000448</t>
  </si>
  <si>
    <t>2021NE0000432</t>
  </si>
  <si>
    <t>2021NE0000393</t>
  </si>
  <si>
    <t>2021NE0000392</t>
  </si>
  <si>
    <t>LEAO E XAVIER COMERCIO DE INFORMATICA LTDA-ME</t>
  </si>
  <si>
    <t>REFERÊNCIA: AGOSTO/2021</t>
  </si>
  <si>
    <t>ID - 118817 - SERVIÇO DE PASSAGEM AÉREA. Descrição: Aquisição de Passagens Aéreas, Nacional, Internacional e Intermunicipal, conforme Projeto Básico</t>
  </si>
  <si>
    <t>UNIFORME, TECIDOS E AVIAMENTOS</t>
  </si>
  <si>
    <t>FORNECIMENTO DE ALIMENTAÇÃO</t>
  </si>
  <si>
    <t>REFORÇO DA NE Nº 0045/2021, EMITIDA EM 04/01/2021 - FORNECIMENTO DE ALIMENTAÇÃO</t>
  </si>
  <si>
    <t>APARELHOS, EQUIPAMENTOS, UTENSÍLIOS MEDICO ODONTOLOGICO</t>
  </si>
  <si>
    <t>2021NE0000421</t>
  </si>
  <si>
    <t>2021NE0000423</t>
  </si>
  <si>
    <t>2021NE0000424</t>
  </si>
  <si>
    <t>2021NE0000425</t>
  </si>
  <si>
    <t>2021NE0000426</t>
  </si>
  <si>
    <t>2021NE0000430</t>
  </si>
  <si>
    <t>2021NE0000427</t>
  </si>
  <si>
    <t>2021NE0000428</t>
  </si>
  <si>
    <t>2021NE0000416</t>
  </si>
  <si>
    <t>2021NE0000417</t>
  </si>
  <si>
    <t>2021NE0000418</t>
  </si>
  <si>
    <t>2021NE0000420</t>
  </si>
  <si>
    <t>2021NE0000422</t>
  </si>
  <si>
    <t>2021NE0000429</t>
  </si>
  <si>
    <t>2021NE0000431</t>
  </si>
  <si>
    <t>REFORÇO DA NE Nº 0047/2021, EMITIDA EM 12/02/2021</t>
  </si>
  <si>
    <t xml:space="preserve">QUANT. </t>
  </si>
  <si>
    <t>0322 - Apoio Financeiro aos Estados - Complemento FPE</t>
  </si>
  <si>
    <t>0100 - Recursos Ordinários</t>
  </si>
  <si>
    <t>0231 - Transferência Fundo a Fundo de Recursos do SUS - Bloco de Custeio das Ações e Serviços Públicos de Saúde</t>
  </si>
  <si>
    <t>0431 - Transferência Fundo a Fundo de Recursos do SUS - Bloco de Custeio das Ações e Serviços Públicos de Saúde</t>
  </si>
  <si>
    <t>NÚMERO NOTA DE EMPENHO</t>
  </si>
  <si>
    <t>0121 - Cotaparte do Fundo de Participação dos Estados e do Distrito Federal</t>
  </si>
  <si>
    <t>DATA 
ENVIO</t>
  </si>
  <si>
    <t>634/2021</t>
  </si>
  <si>
    <t>009/2021</t>
  </si>
  <si>
    <t>005/2021</t>
  </si>
  <si>
    <t>022/2021</t>
  </si>
  <si>
    <t>107/2021</t>
  </si>
  <si>
    <t>350/2020</t>
  </si>
  <si>
    <t>795/2020</t>
  </si>
  <si>
    <t>753/2020</t>
  </si>
  <si>
    <t>720/2020</t>
  </si>
  <si>
    <t>011/2021</t>
  </si>
  <si>
    <t>120/2021</t>
  </si>
  <si>
    <t>868/2020</t>
  </si>
  <si>
    <t>442/2021</t>
  </si>
  <si>
    <t>267/2021</t>
  </si>
  <si>
    <t>486/2020</t>
  </si>
  <si>
    <t>841/2020</t>
  </si>
  <si>
    <t>426/2021</t>
  </si>
  <si>
    <t>433/2020</t>
  </si>
  <si>
    <t>COMERCIAL CIRURGIA RIOCLARENSE LTDA</t>
  </si>
  <si>
    <t>MATERIAL DE PROCESSAMENTO DE DADOS</t>
  </si>
  <si>
    <t>MATERIAL PARA MANUTENÇÃO DE BENS IMÓVEIS</t>
  </si>
  <si>
    <t>MATERIAL FARMACOLÓGICO</t>
  </si>
  <si>
    <t>ARAUJO COMERCIO DE PRODUTOS HOSPITALARES LTDA</t>
  </si>
  <si>
    <t>J I D DISTRIBUIDORA DE MEDICAMENTOS LTDA</t>
  </si>
  <si>
    <t>ANDREI CARLOS BARROSO MUNIZ EIRELE</t>
  </si>
  <si>
    <t>SERVIÇOS MED. HOSPITALAR, ODONT. E LABORATORIAIS</t>
  </si>
  <si>
    <t>OUTSOURCING (TERCEIRIZAÇÃO) DE IMPRESSÃO E SERVIÇOS RELACIONADOS A COMPUTAÇÃO EM NUVEM</t>
  </si>
  <si>
    <t>LOCAÇÃO DE MAQUINAS E EQUIPAMENTOS</t>
  </si>
  <si>
    <t>REFORÇO DA NE Nº 0046/2021 - LAVANDERIA</t>
  </si>
  <si>
    <t>LAVANDERIA</t>
  </si>
  <si>
    <t>MANUTENÇÃO E CONSERVAÇÃO DE VEÍCULOS</t>
  </si>
  <si>
    <t>097/2018</t>
  </si>
  <si>
    <t>PRODAM PROCESSAMENTO DE DADOS AMAZONAS SA</t>
  </si>
  <si>
    <t>003/2021</t>
  </si>
  <si>
    <t>(ID-2223) ROLO PINTURA, Material Rolo: 100% lã de carneiro, Material Cabo: cabo plástico, Comprimento: 9 cm</t>
  </si>
  <si>
    <t>(ID-2216) ROLO PINTURA, Material Rolo: 100% lã de carneiro, Material Cabo: cabo plástico, Comprimento: 23 cm</t>
  </si>
  <si>
    <t>(ID-2211) SELADOR PAREDE, Aplicação: parede pintada com tinta plástica, Unidade de Fornecimento: lata de 18 litros.</t>
  </si>
  <si>
    <t>(ID-2247) MASSA CORRIDA, Composição: a base de látex,PVA, Aplicação: pintura de parede, Unidade de Fornecimento: lata de 18 litros.</t>
  </si>
  <si>
    <t>113333 - (ID-113333) CAMPO SIMPLES, Material: Tecido Uniforte ou Solasol ou Cedrobrin, Dimensões: 1,00m x 1,00m (+/- 2%), Cor: Verde ou Azul; Com impressão da logomarca do órgão solicitante em silk screen. MARCA: latino</t>
  </si>
  <si>
    <t>113302 - (ID-113302) CAMPO DUPLO, Material: Tecido Uniforte ou Solasol ou Cedrobrin, Dimensões: 1,20m x 1,20m (+/- 2%), Cor: Verde ou Azul; Com impressão da logomarca do orgão solicitante em silk screen. MARCA: latino</t>
  </si>
  <si>
    <t>93139 - (ID-93139) BANHO MARIA, Tipo: Histológico, com controlador de temperatura digital; chave liga e desliga com iluminador; base em liga de alumínio; formato redondo; carenagem externa em resina resistente; cuba interna em alumínio repuxado com pintura eletrostática na cor preta; capacidade da cuba: até 2 litros; potência máxima: 500 watts; voltagem: 110V ou 220V, freqüência 50/60HZ, proteção através de fusível; controle de temperatura de 0° a 100°C. MARCA: Tecno</t>
  </si>
  <si>
    <t>(ID-126661) FONTE ALIMENTAÇÃO, Aplicação: Microcomputador; Padrão: ATX; Potência: 500W; Alimentação: 127/220V (bivolt chaveada)</t>
  </si>
  <si>
    <t>(ID-107959) TECLADO, Padrão: ABNT2; Conexão: USB; Com fio; Luz indicadora de Caps Lock, Num Lock e Scroll Lock; Plug and Play; Equipamentos Compatíveis: PC; Quantidade de Teclas: no mínimo</t>
  </si>
  <si>
    <t>ID-115048) MICONAZOL, Forma Farmacêutica: creme dermatológico; Concentração: 20mg/g; Forma De Apresentação: bisnaga com 28g</t>
  </si>
  <si>
    <t>(ID-115247) IVERMECTINA, Forma Farmacêutica: comprimido; Concentração: 6mg</t>
  </si>
  <si>
    <t>REFORÇO DA NE Nº 0018/2021, EMITIDA EM 04/01/2021</t>
  </si>
  <si>
    <t>REFORÇO NE Nº 0336/2021, EMITIDA EM 15/07/2021</t>
  </si>
  <si>
    <t>(104385) LOCAÇÃO DE ÔNIBUS, Descrição: contratação de empresa especializada na locação de veículos tipo ÔNIBUS padrão executivo, capacidade mínima para 44 (quarenta e quatro) passageiros sentados, para percurso em perímetro urbano, incluindo sábados, domingos e feriados. Características Gerais: veículo com ar condicionado, com motorista e com combustível. Características Adicionais: veículo limpo, higienizado, em adequadas condições de conforto e segurança e em conformidade com a legislação vigente</t>
  </si>
  <si>
    <t>REFORÇO DA NE Nº 0063/2021, EMITIDA EM 03/03/2021</t>
  </si>
  <si>
    <t>REFERENTE AO 1º TERMO ADITIVO AO CONTRATO Nº 03/2021-FUAM. FIRMADO COM A EMPRESA WELLINGTON ALVES DA SILVA EIRELI. OBJETO: CONTRATAÇÃO DE EMPRESA PARA DIGITALIZAÇÃO E INDEXAÇÃO DE PRONTUÁRIOS DE PAPÉIS DE PACIENTES DA FUAM VISANDO ATENDER ÀS NECESSIDADES DA IMPLANTAÇÃO DO PRONTUÁRIO ELETRÔNICO</t>
  </si>
  <si>
    <t>(ID-116913) SACOLA, Aplicação: Para evento; Material: Tecido pet; Dimensões Bolsa: 42x39cm; Altura alça: 32cm; Acabamento em costura; Personalização e Cor: A serem definidas pelo órgão solicitante</t>
  </si>
  <si>
    <t>(ID-127278) CAMISA, Material: malha dry fit; Composição: 90% poliéster e 10% elastano; Sem gola; Manga curta; Acabamento: proteção Solar UV 50; Tamanho e cor: conforme solicitante</t>
  </si>
  <si>
    <t>(ID-127280) BONÉ, Modelo: americano; Aba curvada; Material: poliéster; Fecho: em velcro; Tamanho: único; Em cor; Personalização: a ser definida pelo órgão solicitante</t>
  </si>
  <si>
    <t>REFORÇO DA NE Nº 0291, EMITIDA EM 29/06/2021. REFERENTE AO 3º TERMO ADITIVO AO CONTRATO Nº 04/2018-FUAM FIRMADO COM A EMPRESA BETA BRASIL SERVIÇOS DE CONSERVAÇÃO E LIMPEZA LTDA. OBJETO: CONTRATAÇÃO DE EMPRESA ESPECIALIZADA NA PRESTAÇÃO DE SERVIÇOS DE LIMPEZA E CONSERVAÇÃO HOSPITALAR, COM DISPONIBILIZAÇÃO DE MÃO DE OBRA QUALIFICADA, PRODUTOS SANEANTES, MATERIAIS E TODOS OS EQUIPAMENTOS NECESSÁRIOS PARA ATENDER AS NECESSIDADES DA FUAM</t>
  </si>
  <si>
    <t>REFERENTE AO CONTRATO Nº 08/2020. FIRMADO COM A EMPRESA AMAZONAS DISTRIBUIDORA DE ENERGIA S/A. OBJETO: CONTRATAÇÃO DE EMPRESA ESPECIALIZADA NO FORNECIMENTO DE ENERGIA ELÉTRICA DE ALTA TENSÃO</t>
  </si>
  <si>
    <t>REFERENTE AO TERMO DE CONTRATO Nº 04/2020-FUAM. FIRMADO COM A EMPRESA MANAUS AMBIENTAL S.A. OBJETO: CONTRATAÇÃO DE EMPRESA PRESTADORA DE SERVIÇOS DE ABASTECIMENTO DE ÁGUA POTÁVEL E ESGOTAMENTO SANITÁRIO, NAS DEPENDÊNCIAS DA FUNDAÇÃO "ALFREDO DA MATTA"</t>
  </si>
  <si>
    <t>REFORÇO DA NE Nº 0019/2021, EMITIDA EM 04/01/2021. REFERENTE AO 1º TERMO ADITIVO AO CONTRATO Nº 07/2019-FUAM. FIRMADO COM A EMPRESA PRODAM PROCESSAMENTO DE DADOS AMAZONAS S.A</t>
  </si>
  <si>
    <t>REFORÇO DA NE Nº 0291, EMITIDA EM 29/06/2021. REFERENTE AO 3º TERMO ADITIVO AO CONTRATO Nº 04/2018-FUAM FIRMADO COM A EMPRESA BETA BRASIL SERVIÇOS DE CONSERVAÇÃO E LIMPEZA LTDA</t>
  </si>
  <si>
    <t>REFORÇO DA NE Nº 0032/2021, EMITIDA EM 04/01/2021. REFERENTE AO TERMO DE CONTRATO Nº 013/2020-FUAM. FIRMADO COM A EMPRESA PRODAM - PROCESSAMENTO DE DADOS AMAZONAS S.A.</t>
  </si>
  <si>
    <t>REFORÇO DA NE Nº 0305/2021, EMITIDA EM 08/07/2021. OBJETO: CONTRATAÇÃO DA IMPRENSA OFICIAL DO ESTADO DO AMAZONAS PARA PRESTAR SERVIÇOS DE PUBLICAÇÃO E DIVULGAÇÃO DE DOCUMENTOS OFICIAIS DA FUAM.</t>
  </si>
  <si>
    <t>REFORÇO DA NE Nº 0040/2021, EMITIDA EM 04/01/2021. REFERENTE AO CONTRATO Nº 010/2020-FUAM FIRMADO COM A EMPRESA AC GESTAO EMPRESARIAL EIRELI.</t>
  </si>
  <si>
    <t>REFORÇO DA NE Nº 0337/2021, EMITIDA EM 15/07/2021. REFERENTE AO 2º TERMO ADITIVO AO CONTRATO Nº 003/2019-FUAM. FIRMADO COM A EMPRESA INVICTA INSTALAÇÕES E MANUTENÇÕES LTDA</t>
  </si>
  <si>
    <t>REFORÇO DA NE Nº 0035/2021, EMITIDA EM 04/01/2021. REFERENTE AO 3º TERMO ADITIVO AO CONTRATO Nº 03/2018-FUAM. FIRMADO COM A EMPRESA LABINBRAZ COMERCIAL LTDA</t>
  </si>
  <si>
    <t>REFORÇO DA NE Nº 0376/2021, EMITIDA EM 30/07/2021. REFERENTE AO CONTRATO Nº 07/2021-FUAM. FIRMADO COM A EMPRESA INSTITUTO TRIMONTE DE DESENVOLVIMENTO ITD</t>
  </si>
  <si>
    <t xml:space="preserve">REFORÇO DA NE Nº 0338/2021, EMITIDA EM 16/07/2021. REFERENTE AO 5º TERMO ADITIVO AO CONTRATO Nº 03/2016-FUAM. FIRMADO COM A EMPRESA COUTO TRANSPORTES COMÉRCIO E REPRESENTAÇÕES LTDA </t>
  </si>
  <si>
    <t>REFORÇO DA NE Nº 0090/2021, EMITIDA EM 29/03/2021. REFERENTE AO 1º TERMO ADITIVO AO CONTRATO Nº 02/2020-FUAM. FIRMADO COM A EMPRESA DIAGNOCEL COMERCIO E REPRESENTAÇÕES LTDA.</t>
  </si>
  <si>
    <t>COMUNICAÇÃO DE DADOS</t>
  </si>
  <si>
    <t>MANUTENÇÃO E CONSERVAÇÃO DE MAQUINAS E EQUIPAMENTOS</t>
  </si>
  <si>
    <t>MANUTENÇÃO E CONSERVAÇÃO DE BENS IMOVEIS</t>
  </si>
  <si>
    <t>HOSPEDAGEM DE SISTEMAS</t>
  </si>
  <si>
    <t>CONTRATOS PARA AGENCIAMENTO DE ESTAGIÁRIOS</t>
  </si>
  <si>
    <t>DIGITALIZAÇÃO / INDEXAÇÃO DE DOCUMENTOS</t>
  </si>
  <si>
    <t>LOCAÇÃO DE MÁQUINAS E EQUIPAMENTOS</t>
  </si>
  <si>
    <t>SERVIÇOS DE TELEFONIA FIXA</t>
  </si>
  <si>
    <t>SERVIÇOS DE ENERGIA ELÉTRICA</t>
  </si>
  <si>
    <t>SERVIÇOS DE ÁGUA E ESGOTO</t>
  </si>
  <si>
    <t>SERVIÇOS TÉCNICOS PROFISSIONAIS DE TIC</t>
  </si>
  <si>
    <t>SERVIÇOS DE PUBLICAÇÕES - DIÁRIO OFICIAL</t>
  </si>
  <si>
    <t>69133 - LINHA INDIVIDUAL LOCALIZADA NA CAPITAL, Tipo: LINHA INDIVIDUAL LOCALIZADA NA 2000 CAPITAL, Tipo: VC1 fixo-móvel, Descrição: Chamada local (mesmo CNL) originada de um telefone fixo para um telefone móvel em horário normal ou reduzido, Observação: Serviço detalhado no projeto básico anexo ao edital de licitação</t>
  </si>
  <si>
    <t>98290 - SERVIÇO DE TELEFONIA FIXA COMUTADA DE LONGA DISTÂNCIA NACIONAL - LDN, Tipo: 500 SERVIÇO DE TELEFONIA FIXA COMUTADA DE LONGA DISTÂNCIA NACIONAL - LDNDescrição: Contratação de pessoa jurídica para prestação de serviço telefônico fixo comutado de Longa Distância Nacional - LDN Degraus 01, 02, 03 e 04. Observação: Serviço detalhado no Projeto Básico anexo ao Edital de Licitação</t>
  </si>
  <si>
    <t xml:space="preserve">69133 - LINHA INDIVIDUAL LOCALIZADA NA CAPITAL, Tipo: LINHA INDIVIDUAL LOCALIZADA NA CAPITAL, Tipo: VC1 fixo-móvel, Descrição: Chamada local (mesmo CNL) originada de um telefone fixo para um telefone móvel em horário normal ou reduzido, Observação: Serviço detalhado no projeto básico anexo ao edital de licitação </t>
  </si>
  <si>
    <t>DIRETORIA ADMINISTRATIVA FINANCEIRA - DAF</t>
  </si>
  <si>
    <t>DEPARTAMENTO DE ADMINISTRAÇÃO - DA</t>
  </si>
  <si>
    <t>SUBGERÊNCIA DE COMPRAS - SUBCOMP</t>
  </si>
  <si>
    <t>DEMONSTRATIVO DE AQUISIÇÕES/CONTRATAÇÕES DO EXERCÍCIO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</si>
</sst>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00"/>
    <numFmt numFmtId="165" formatCode="_-&quot;R$&quot;\ * #,##0.0000_-;\-&quot;R$&quot;\ * #,##0.0000_-;_-&quot;R$&quot;\ * &quot;-&quot;??_-;_-@_-"/>
    <numFmt numFmtId="166" formatCode="0.000"/>
  </numFmts>
  <fonts count="50">
    <font>
      <sz val="11"/>
      <color theme="1"/>
      <name val="Calibri"/>
      <charset val="134"/>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b/>
      <sz val="12"/>
      <color theme="1"/>
      <name val="Arial"/>
      <family val="2"/>
    </font>
    <font>
      <b/>
      <sz val="12"/>
      <name val="Arial"/>
      <family val="2"/>
    </font>
    <font>
      <b/>
      <sz val="20"/>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b/>
      <sz val="13"/>
      <color theme="1"/>
      <name val="Arial"/>
      <family val="2"/>
    </font>
    <font>
      <sz val="13"/>
      <color theme="1"/>
      <name val="Arial"/>
      <family val="2"/>
    </font>
    <font>
      <sz val="18"/>
      <name val="Arial"/>
      <family val="2"/>
    </font>
    <font>
      <sz val="18"/>
      <color theme="1"/>
      <name val="Arial"/>
      <family val="2"/>
    </font>
    <font>
      <sz val="18"/>
      <color indexed="8"/>
      <name val="Arial"/>
      <family val="2"/>
    </font>
    <font>
      <sz val="18"/>
      <color rgb="FF3333FF"/>
      <name val="Arial"/>
      <family val="2"/>
    </font>
    <font>
      <sz val="18"/>
      <color rgb="FF000000"/>
      <name val="Arial"/>
      <family val="2"/>
    </font>
    <font>
      <b/>
      <sz val="18"/>
      <name val="Arial"/>
      <family val="2"/>
    </font>
    <font>
      <b/>
      <sz val="18"/>
      <color theme="1"/>
      <name val="Arial"/>
      <family val="2"/>
    </font>
    <font>
      <sz val="16"/>
      <color theme="1"/>
      <name val="Arial"/>
      <family val="2"/>
    </font>
  </fonts>
  <fills count="10">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1">
    <xf numFmtId="0" fontId="0" fillId="0" borderId="0"/>
    <xf numFmtId="43" fontId="19" fillId="0" borderId="0" applyFont="0" applyFill="0" applyBorder="0" applyAlignment="0" applyProtection="0"/>
    <xf numFmtId="44" fontId="19" fillId="0" borderId="0" applyFont="0" applyFill="0" applyBorder="0" applyAlignment="0" applyProtection="0"/>
    <xf numFmtId="0" fontId="18" fillId="0" borderId="0" applyNumberFormat="0" applyFill="0" applyBorder="0" applyAlignment="0" applyProtection="0"/>
    <xf numFmtId="0" fontId="10" fillId="0" borderId="0" applyNumberFormat="0" applyFont="0" applyFill="0" applyBorder="0" applyAlignment="0" applyProtection="0"/>
    <xf numFmtId="44" fontId="10" fillId="0" borderId="0" applyFont="0" applyFill="0" applyBorder="0" applyAlignment="0" applyProtection="0"/>
    <xf numFmtId="9" fontId="25"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75">
    <xf numFmtId="0" fontId="0" fillId="0" borderId="0" xfId="0"/>
    <xf numFmtId="0" fontId="2" fillId="0" borderId="0"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1" xfId="0" applyBorder="1"/>
    <xf numFmtId="44" fontId="3" fillId="0" borderId="1" xfId="2" applyFont="1" applyFill="1" applyBorder="1" applyAlignment="1">
      <alignment horizontal="center" vertical="center" wrapText="1"/>
    </xf>
    <xf numFmtId="44" fontId="4" fillId="0" borderId="1" xfId="2" applyFont="1" applyFill="1" applyBorder="1" applyAlignment="1">
      <alignment horizontal="center" vertical="center"/>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3" applyFont="1" applyBorder="1" applyAlignment="1" applyProtection="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44" fontId="5" fillId="0" borderId="1" xfId="3" applyNumberFormat="1" applyFont="1" applyBorder="1" applyAlignment="1" applyProtection="1">
      <alignment horizontal="center" vertical="center"/>
    </xf>
    <xf numFmtId="0" fontId="4" fillId="0" borderId="3" xfId="0" applyFont="1" applyBorder="1" applyAlignment="1">
      <alignment horizontal="center" vertical="center"/>
    </xf>
    <xf numFmtId="4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xf>
    <xf numFmtId="44" fontId="8" fillId="0" borderId="1" xfId="2" applyFont="1" applyBorder="1" applyAlignment="1">
      <alignment horizontal="center" vertical="center"/>
    </xf>
    <xf numFmtId="44" fontId="5" fillId="0" borderId="2"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justify" wrapText="1"/>
    </xf>
    <xf numFmtId="0" fontId="4" fillId="0" borderId="1" xfId="0" applyFont="1" applyFill="1" applyBorder="1" applyAlignment="1">
      <alignment horizontal="justify" vertical="justify" wrapText="1"/>
    </xf>
    <xf numFmtId="0" fontId="5"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0" fillId="0" borderId="0" xfId="4" applyNumberFormat="1" applyFont="1" applyFill="1" applyBorder="1" applyAlignment="1">
      <alignment vertical="center"/>
    </xf>
    <xf numFmtId="0" fontId="13" fillId="0" borderId="1" xfId="4" applyNumberFormat="1" applyFont="1" applyFill="1" applyBorder="1" applyAlignment="1">
      <alignment horizontal="center" vertical="center"/>
    </xf>
    <xf numFmtId="14" fontId="13" fillId="0" borderId="1" xfId="4" applyNumberFormat="1" applyFont="1" applyFill="1" applyBorder="1" applyAlignment="1">
      <alignment horizontal="center" vertical="center"/>
    </xf>
    <xf numFmtId="44" fontId="13" fillId="0" borderId="1" xfId="5" applyFont="1" applyFill="1" applyBorder="1" applyAlignment="1">
      <alignment horizontal="center" vertical="center"/>
    </xf>
    <xf numFmtId="0" fontId="13"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xf>
    <xf numFmtId="44"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5" fillId="2" borderId="1" xfId="4" applyNumberFormat="1" applyFont="1" applyFill="1" applyBorder="1" applyAlignment="1">
      <alignment horizontal="center" vertical="center"/>
    </xf>
    <xf numFmtId="14" fontId="13" fillId="2" borderId="1" xfId="4" applyNumberFormat="1" applyFont="1" applyFill="1" applyBorder="1" applyAlignment="1">
      <alignment horizontal="center" vertical="center"/>
    </xf>
    <xf numFmtId="44" fontId="15" fillId="2" borderId="1" xfId="5" applyFont="1" applyFill="1" applyBorder="1" applyAlignment="1">
      <alignment horizontal="center" vertical="center"/>
    </xf>
    <xf numFmtId="0" fontId="13" fillId="4" borderId="1" xfId="4" applyNumberFormat="1" applyFont="1" applyFill="1" applyBorder="1" applyAlignment="1">
      <alignment horizontal="center" vertical="center"/>
    </xf>
    <xf numFmtId="14" fontId="13" fillId="4" borderId="1" xfId="4" applyNumberFormat="1" applyFont="1" applyFill="1" applyBorder="1" applyAlignment="1">
      <alignment horizontal="center" vertical="center"/>
    </xf>
    <xf numFmtId="44" fontId="13" fillId="4" borderId="1" xfId="5" applyFont="1" applyFill="1" applyBorder="1" applyAlignment="1">
      <alignment horizontal="center" vertical="center"/>
    </xf>
    <xf numFmtId="0" fontId="10" fillId="0" borderId="1" xfId="4"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6" fillId="0" borderId="1" xfId="2" applyFont="1" applyFill="1" applyBorder="1" applyAlignment="1">
      <alignment horizontal="center" vertical="center"/>
    </xf>
    <xf numFmtId="0" fontId="10" fillId="0" borderId="1" xfId="4" applyNumberFormat="1" applyFont="1" applyFill="1" applyBorder="1" applyAlignment="1">
      <alignment vertical="center"/>
    </xf>
    <xf numFmtId="44" fontId="16" fillId="0" borderId="1" xfId="5"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5" fillId="0" borderId="1" xfId="4" applyNumberFormat="1" applyFont="1" applyFill="1" applyBorder="1" applyAlignment="1">
      <alignment horizontal="center" vertical="center"/>
    </xf>
    <xf numFmtId="14" fontId="5" fillId="0" borderId="1" xfId="4" applyNumberFormat="1" applyFont="1" applyFill="1" applyBorder="1" applyAlignment="1">
      <alignment horizontal="center" vertical="center"/>
    </xf>
    <xf numFmtId="0" fontId="15" fillId="0" borderId="1" xfId="4" applyNumberFormat="1" applyFont="1" applyFill="1" applyBorder="1" applyAlignment="1">
      <alignment horizontal="left" vertical="center"/>
    </xf>
    <xf numFmtId="44" fontId="16" fillId="2" borderId="1" xfId="2" applyFont="1" applyFill="1" applyBorder="1" applyAlignment="1">
      <alignment horizontal="center" vertical="center"/>
    </xf>
    <xf numFmtId="0" fontId="13" fillId="2" borderId="1" xfId="4" applyNumberFormat="1" applyFont="1" applyFill="1" applyBorder="1" applyAlignment="1">
      <alignment horizontal="center" vertical="center"/>
    </xf>
    <xf numFmtId="44" fontId="16" fillId="4" borderId="1" xfId="2" applyFont="1" applyFill="1" applyBorder="1" applyAlignment="1">
      <alignment horizontal="center" vertical="center"/>
    </xf>
    <xf numFmtId="44" fontId="17" fillId="0" borderId="1" xfId="2" applyFont="1" applyFill="1" applyBorder="1" applyAlignment="1">
      <alignment horizontal="center" vertical="center"/>
    </xf>
    <xf numFmtId="0" fontId="13" fillId="0" borderId="1" xfId="4" applyNumberFormat="1" applyFont="1" applyFill="1" applyBorder="1" applyAlignment="1">
      <alignment horizontal="left" vertical="center" wrapText="1"/>
    </xf>
    <xf numFmtId="0" fontId="13"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0" fillId="0" borderId="1" xfId="4" applyNumberFormat="1" applyFont="1" applyFill="1" applyBorder="1" applyAlignment="1">
      <alignment horizontal="center" vertical="center" wrapText="1"/>
    </xf>
    <xf numFmtId="0" fontId="0" fillId="0" borderId="0" xfId="0" applyBorder="1" applyAlignment="1">
      <alignment vertical="center"/>
    </xf>
    <xf numFmtId="44" fontId="0" fillId="0" borderId="0" xfId="2" applyFont="1" applyBorder="1" applyAlignment="1">
      <alignment vertical="center"/>
    </xf>
    <xf numFmtId="0" fontId="8" fillId="0" borderId="0" xfId="0" applyFont="1" applyBorder="1" applyAlignment="1">
      <alignment horizontal="center" vertical="center"/>
    </xf>
    <xf numFmtId="44" fontId="8" fillId="0" borderId="0" xfId="2" applyFont="1" applyBorder="1" applyAlignment="1">
      <alignment horizontal="center" vertical="center"/>
    </xf>
    <xf numFmtId="0" fontId="0" fillId="0" borderId="0" xfId="0" applyBorder="1" applyAlignment="1">
      <alignment horizontal="center" vertical="center"/>
    </xf>
    <xf numFmtId="0" fontId="26" fillId="0" borderId="1" xfId="0" applyFont="1" applyBorder="1" applyAlignment="1">
      <alignment horizontal="center" vertical="center" wrapText="1"/>
    </xf>
    <xf numFmtId="43" fontId="26" fillId="0" borderId="1" xfId="1" applyFont="1" applyBorder="1" applyAlignment="1">
      <alignment horizontal="center" vertical="center" wrapText="1"/>
    </xf>
    <xf numFmtId="0" fontId="27" fillId="5" borderId="1" xfId="0" applyFont="1" applyFill="1" applyBorder="1" applyAlignment="1">
      <alignment horizontal="center" vertical="center"/>
    </xf>
    <xf numFmtId="0" fontId="27" fillId="5" borderId="1" xfId="0" applyFont="1" applyFill="1" applyBorder="1" applyAlignment="1">
      <alignment vertical="center" wrapText="1"/>
    </xf>
    <xf numFmtId="43" fontId="26" fillId="5" borderId="1" xfId="1" applyFont="1" applyFill="1" applyBorder="1" applyAlignment="1">
      <alignment vertical="center"/>
    </xf>
    <xf numFmtId="0" fontId="26" fillId="5" borderId="1" xfId="0" applyFont="1" applyFill="1" applyBorder="1" applyAlignment="1">
      <alignment horizontal="center" vertical="center" wrapText="1"/>
    </xf>
    <xf numFmtId="9" fontId="0" fillId="0" borderId="0" xfId="6" applyFont="1" applyBorder="1" applyAlignment="1">
      <alignment vertical="center"/>
    </xf>
    <xf numFmtId="43" fontId="26" fillId="5" borderId="1" xfId="1" applyFont="1" applyFill="1" applyBorder="1" applyAlignment="1">
      <alignment horizontal="center" vertical="center"/>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43" fontId="28" fillId="2" borderId="1" xfId="1" applyFont="1" applyFill="1" applyBorder="1" applyAlignment="1">
      <alignment horizontal="center" vertical="center"/>
    </xf>
    <xf numFmtId="0" fontId="26" fillId="2" borderId="1" xfId="0" applyFont="1" applyFill="1" applyBorder="1" applyAlignment="1">
      <alignment horizontal="center" vertical="center" wrapText="1"/>
    </xf>
    <xf numFmtId="0" fontId="28" fillId="0" borderId="0" xfId="0" applyFont="1" applyBorder="1" applyAlignment="1">
      <alignment horizontal="center" vertical="center"/>
    </xf>
    <xf numFmtId="44" fontId="28" fillId="0" borderId="0" xfId="2" applyFont="1" applyBorder="1" applyAlignment="1">
      <alignment horizontal="center" vertical="center"/>
    </xf>
    <xf numFmtId="0" fontId="29" fillId="0" borderId="0" xfId="0" applyFont="1" applyBorder="1" applyAlignment="1">
      <alignment vertical="center"/>
    </xf>
    <xf numFmtId="44" fontId="29" fillId="0" borderId="0" xfId="2" applyFont="1" applyBorder="1" applyAlignment="1">
      <alignment vertical="center"/>
    </xf>
    <xf numFmtId="44" fontId="0" fillId="0" borderId="0" xfId="2" applyFont="1" applyBorder="1" applyAlignment="1">
      <alignment horizontal="center" vertical="center"/>
    </xf>
    <xf numFmtId="0" fontId="27" fillId="0" borderId="1" xfId="0" applyFont="1" applyFill="1" applyBorder="1" applyAlignment="1">
      <alignment horizontal="center" vertical="center"/>
    </xf>
    <xf numFmtId="0" fontId="27" fillId="0" borderId="1" xfId="0" applyFont="1" applyFill="1" applyBorder="1" applyAlignment="1">
      <alignment vertical="center" wrapText="1"/>
    </xf>
    <xf numFmtId="43" fontId="26" fillId="0" borderId="1" xfId="1" applyFont="1" applyFill="1" applyBorder="1" applyAlignment="1">
      <alignment horizontal="center" vertical="center"/>
    </xf>
    <xf numFmtId="0" fontId="26" fillId="0" borderId="1" xfId="0" applyFont="1" applyFill="1" applyBorder="1" applyAlignment="1">
      <alignment horizontal="center" vertical="center" wrapText="1"/>
    </xf>
    <xf numFmtId="44" fontId="26" fillId="0" borderId="1" xfId="2" applyFont="1" applyFill="1" applyBorder="1" applyAlignment="1">
      <alignment horizontal="center" vertical="center" wrapText="1"/>
    </xf>
    <xf numFmtId="9" fontId="26" fillId="6" borderId="3" xfId="0" applyNumberFormat="1" applyFont="1" applyFill="1" applyBorder="1" applyAlignment="1">
      <alignment vertical="center"/>
    </xf>
    <xf numFmtId="0" fontId="27" fillId="0" borderId="1" xfId="0" applyFont="1" applyFill="1" applyBorder="1" applyAlignment="1">
      <alignment horizontal="center" vertical="center" wrapText="1"/>
    </xf>
    <xf numFmtId="0" fontId="26" fillId="0" borderId="1" xfId="0" applyFont="1" applyFill="1" applyBorder="1" applyAlignment="1">
      <alignment horizontal="justify" vertical="center" wrapText="1"/>
    </xf>
    <xf numFmtId="44" fontId="0" fillId="0" borderId="0" xfId="0" applyNumberFormat="1" applyBorder="1" applyAlignment="1">
      <alignment vertical="center"/>
    </xf>
    <xf numFmtId="43" fontId="2" fillId="0" borderId="1" xfId="2" applyNumberFormat="1" applyFont="1" applyBorder="1" applyAlignment="1">
      <alignment horizontal="center" vertical="center"/>
    </xf>
    <xf numFmtId="44" fontId="2" fillId="0" borderId="1" xfId="2" applyFont="1" applyBorder="1" applyAlignment="1">
      <alignment horizontal="center" vertical="center" wrapText="1"/>
    </xf>
    <xf numFmtId="0" fontId="30" fillId="0" borderId="0" xfId="0" applyFont="1" applyBorder="1" applyAlignment="1">
      <alignment vertical="center"/>
    </xf>
    <xf numFmtId="44" fontId="30" fillId="0" borderId="0" xfId="2" applyFont="1" applyBorder="1" applyAlignment="1">
      <alignment vertical="center"/>
    </xf>
    <xf numFmtId="44" fontId="30" fillId="0" borderId="0" xfId="0" applyNumberFormat="1" applyFont="1" applyBorder="1" applyAlignment="1">
      <alignment vertical="center"/>
    </xf>
    <xf numFmtId="0" fontId="26" fillId="0" borderId="0" xfId="0" applyFont="1" applyFill="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wrapText="1"/>
    </xf>
    <xf numFmtId="43" fontId="22" fillId="0" borderId="0" xfId="1"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26" fillId="6" borderId="3" xfId="0" applyFont="1" applyFill="1" applyBorder="1" applyAlignment="1">
      <alignment vertical="center"/>
    </xf>
    <xf numFmtId="0" fontId="22" fillId="7" borderId="1" xfId="0" applyFont="1" applyFill="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left" vertical="center" wrapText="1"/>
    </xf>
    <xf numFmtId="43" fontId="26" fillId="0" borderId="1" xfId="1" applyFont="1" applyBorder="1" applyAlignment="1">
      <alignment horizontal="center" vertical="center"/>
    </xf>
    <xf numFmtId="0" fontId="26" fillId="0" borderId="1" xfId="0" applyFont="1" applyBorder="1" applyAlignment="1">
      <alignment horizontal="justify" vertical="center" wrapText="1"/>
    </xf>
    <xf numFmtId="0" fontId="26" fillId="0" borderId="1" xfId="0" applyFont="1" applyBorder="1" applyAlignment="1">
      <alignment horizontal="left" vertical="center" wrapText="1"/>
    </xf>
    <xf numFmtId="9" fontId="26" fillId="0" borderId="1" xfId="0" applyNumberFormat="1" applyFont="1" applyBorder="1" applyAlignment="1">
      <alignment vertical="center"/>
    </xf>
    <xf numFmtId="44" fontId="26" fillId="0" borderId="1" xfId="2" applyFont="1" applyBorder="1" applyAlignment="1">
      <alignment horizontal="center" vertical="center" wrapText="1"/>
    </xf>
    <xf numFmtId="0" fontId="26" fillId="0" borderId="2" xfId="0" applyFont="1" applyBorder="1" applyAlignment="1">
      <alignment horizontal="center" vertical="center"/>
    </xf>
    <xf numFmtId="0" fontId="26" fillId="0" borderId="14" xfId="0" applyFont="1" applyBorder="1" applyAlignment="1">
      <alignment horizontal="center" vertical="center"/>
    </xf>
    <xf numFmtId="44" fontId="26" fillId="0" borderId="14" xfId="2" applyFont="1" applyBorder="1" applyAlignment="1">
      <alignment horizontal="center" vertical="center"/>
    </xf>
    <xf numFmtId="44" fontId="26" fillId="0" borderId="14" xfId="2" applyFont="1" applyBorder="1" applyAlignment="1">
      <alignment horizontal="center" vertical="center" wrapText="1"/>
    </xf>
    <xf numFmtId="9" fontId="26" fillId="0" borderId="3" xfId="0" applyNumberFormat="1" applyFont="1" applyBorder="1" applyAlignment="1">
      <alignment vertical="center"/>
    </xf>
    <xf numFmtId="0" fontId="26" fillId="6" borderId="1" xfId="0" applyFont="1" applyFill="1" applyBorder="1" applyAlignment="1">
      <alignment vertical="center"/>
    </xf>
    <xf numFmtId="0" fontId="26" fillId="0" borderId="1" xfId="0" applyFont="1" applyBorder="1" applyAlignment="1">
      <alignment vertical="center"/>
    </xf>
    <xf numFmtId="0" fontId="26" fillId="0" borderId="0" xfId="0" applyFont="1" applyBorder="1" applyAlignment="1">
      <alignment horizontal="center" vertical="center"/>
    </xf>
    <xf numFmtId="44" fontId="26" fillId="0" borderId="0" xfId="2" applyFont="1" applyBorder="1" applyAlignment="1">
      <alignment horizontal="center" vertical="center"/>
    </xf>
    <xf numFmtId="44" fontId="26" fillId="0" borderId="0" xfId="2" applyFont="1" applyBorder="1" applyAlignment="1">
      <alignment horizontal="center" vertical="center" wrapText="1"/>
    </xf>
    <xf numFmtId="9" fontId="26" fillId="0" borderId="0" xfId="0" applyNumberFormat="1" applyFont="1" applyBorder="1" applyAlignment="1">
      <alignment horizontal="center" vertical="center"/>
    </xf>
    <xf numFmtId="0" fontId="22" fillId="0" borderId="1" xfId="0" applyFont="1" applyBorder="1" applyAlignment="1">
      <alignment horizontal="center" vertical="center"/>
    </xf>
    <xf numFmtId="0" fontId="0" fillId="0" borderId="0" xfId="0" applyBorder="1" applyAlignment="1">
      <alignment vertical="center" wrapText="1"/>
    </xf>
    <xf numFmtId="43" fontId="8" fillId="0" borderId="0" xfId="1" applyFont="1" applyBorder="1" applyAlignment="1">
      <alignment horizontal="center" vertical="center"/>
    </xf>
    <xf numFmtId="0" fontId="8" fillId="0" borderId="0" xfId="0" applyFont="1" applyBorder="1" applyAlignment="1">
      <alignment vertical="center"/>
    </xf>
    <xf numFmtId="0" fontId="26" fillId="8" borderId="1" xfId="0" applyFont="1" applyFill="1" applyBorder="1" applyAlignment="1">
      <alignment horizontal="center" vertical="center"/>
    </xf>
    <xf numFmtId="0" fontId="27" fillId="8" borderId="1" xfId="0" applyFont="1" applyFill="1" applyBorder="1" applyAlignment="1">
      <alignment horizontal="left" vertical="center" wrapText="1"/>
    </xf>
    <xf numFmtId="0" fontId="27" fillId="8" borderId="1" xfId="0" applyFont="1" applyFill="1" applyBorder="1" applyAlignment="1">
      <alignment horizontal="center" vertical="center"/>
    </xf>
    <xf numFmtId="44" fontId="26" fillId="8" borderId="1" xfId="2" applyFont="1" applyFill="1" applyBorder="1" applyAlignment="1">
      <alignment horizontal="center" vertical="center"/>
    </xf>
    <xf numFmtId="0" fontId="26" fillId="8" borderId="1" xfId="0" applyFont="1" applyFill="1" applyBorder="1" applyAlignment="1">
      <alignment horizontal="center" vertical="center" wrapText="1"/>
    </xf>
    <xf numFmtId="0" fontId="26" fillId="0" borderId="1" xfId="0" applyFont="1" applyBorder="1" applyAlignment="1">
      <alignment horizontal="center" vertical="center"/>
    </xf>
    <xf numFmtId="44" fontId="26" fillId="0" borderId="1" xfId="2" applyFont="1" applyBorder="1" applyAlignment="1">
      <alignment horizontal="center" vertical="center"/>
    </xf>
    <xf numFmtId="0" fontId="26" fillId="0" borderId="1" xfId="0" applyFont="1" applyFill="1" applyBorder="1" applyAlignment="1">
      <alignment horizontal="center" vertical="center"/>
    </xf>
    <xf numFmtId="44" fontId="26" fillId="0" borderId="1" xfId="2" applyFont="1" applyFill="1" applyBorder="1" applyAlignment="1">
      <alignment horizontal="center" vertical="center"/>
    </xf>
    <xf numFmtId="9" fontId="26" fillId="0" borderId="1" xfId="6" applyFont="1" applyBorder="1" applyAlignment="1">
      <alignment horizontal="center" vertical="center"/>
    </xf>
    <xf numFmtId="43" fontId="26" fillId="8" borderId="1" xfId="1" applyFont="1" applyFill="1" applyBorder="1" applyAlignment="1">
      <alignment horizontal="center" vertical="center"/>
    </xf>
    <xf numFmtId="0" fontId="26" fillId="8" borderId="1" xfId="0" applyFont="1" applyFill="1" applyBorder="1" applyAlignment="1">
      <alignment horizontal="justify" vertical="center" wrapText="1"/>
    </xf>
    <xf numFmtId="0" fontId="28" fillId="8" borderId="1" xfId="0" applyFont="1" applyFill="1" applyBorder="1" applyAlignment="1">
      <alignment horizontal="center" vertical="center"/>
    </xf>
    <xf numFmtId="44" fontId="32" fillId="8" borderId="1" xfId="2" applyFont="1" applyFill="1" applyBorder="1" applyAlignment="1">
      <alignment horizontal="center" vertical="center" wrapText="1"/>
    </xf>
    <xf numFmtId="0" fontId="0" fillId="0" borderId="0" xfId="0" applyAlignment="1">
      <alignment horizontal="center"/>
    </xf>
    <xf numFmtId="0" fontId="34" fillId="0" borderId="0" xfId="0" applyFont="1" applyAlignment="1"/>
    <xf numFmtId="0" fontId="35" fillId="0" borderId="0" xfId="0" applyFont="1"/>
    <xf numFmtId="0" fontId="35" fillId="0" borderId="0" xfId="0" applyFont="1" applyFill="1" applyBorder="1"/>
    <xf numFmtId="0" fontId="34" fillId="0" borderId="0" xfId="0" applyFont="1" applyBorder="1" applyAlignment="1">
      <alignment horizontal="center" vertical="center" wrapText="1"/>
    </xf>
    <xf numFmtId="0" fontId="34" fillId="0" borderId="6" xfId="0" applyFont="1" applyBorder="1" applyAlignment="1">
      <alignment horizontal="center" vertical="center"/>
    </xf>
    <xf numFmtId="0" fontId="34" fillId="0" borderId="0" xfId="0" applyFont="1" applyBorder="1" applyAlignment="1">
      <alignment horizontal="center" wrapText="1"/>
    </xf>
    <xf numFmtId="0" fontId="34" fillId="0" borderId="0" xfId="0" applyFont="1" applyBorder="1" applyAlignment="1">
      <alignment horizontal="center"/>
    </xf>
    <xf numFmtId="0" fontId="35" fillId="0" borderId="20" xfId="0" applyFont="1" applyBorder="1" applyAlignment="1">
      <alignment horizontal="left" vertical="top" wrapText="1"/>
    </xf>
    <xf numFmtId="8" fontId="34" fillId="0" borderId="21" xfId="0" applyNumberFormat="1" applyFont="1" applyBorder="1" applyAlignment="1">
      <alignment vertical="center" wrapText="1"/>
    </xf>
    <xf numFmtId="4" fontId="35" fillId="0" borderId="0" xfId="0" applyNumberFormat="1" applyFont="1" applyBorder="1" applyAlignment="1">
      <alignment horizontal="center" vertical="top" wrapText="1"/>
    </xf>
    <xf numFmtId="43" fontId="37" fillId="0" borderId="20" xfId="1" applyFont="1" applyFill="1" applyBorder="1" applyAlignment="1">
      <alignment horizontal="center" vertical="center" wrapText="1"/>
    </xf>
    <xf numFmtId="0" fontId="35" fillId="0" borderId="19" xfId="0" applyFont="1" applyBorder="1" applyAlignment="1">
      <alignment horizontal="center" vertical="center"/>
    </xf>
    <xf numFmtId="0" fontId="35" fillId="0" borderId="22" xfId="1" applyNumberFormat="1" applyFont="1" applyBorder="1" applyAlignment="1">
      <alignment horizontal="center" vertical="center"/>
    </xf>
    <xf numFmtId="4" fontId="35" fillId="0" borderId="0" xfId="0" applyNumberFormat="1" applyFont="1" applyFill="1" applyBorder="1" applyAlignment="1">
      <alignment horizontal="center" vertical="top" wrapText="1"/>
    </xf>
    <xf numFmtId="49" fontId="37" fillId="0" borderId="1" xfId="0" applyNumberFormat="1"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6" fillId="0" borderId="20" xfId="0" applyFont="1" applyFill="1" applyBorder="1" applyAlignment="1">
      <alignment horizontal="left" vertical="top" wrapText="1"/>
    </xf>
    <xf numFmtId="8" fontId="36" fillId="0" borderId="21" xfId="1" applyNumberFormat="1" applyFont="1" applyFill="1" applyBorder="1" applyAlignment="1">
      <alignment horizontal="right" vertical="top" wrapText="1"/>
    </xf>
    <xf numFmtId="4" fontId="36" fillId="0" borderId="0" xfId="0" applyNumberFormat="1" applyFont="1" applyFill="1" applyBorder="1" applyAlignment="1">
      <alignment horizontal="center" vertical="top" wrapText="1"/>
    </xf>
    <xf numFmtId="43" fontId="36" fillId="0" borderId="20" xfId="1" applyNumberFormat="1" applyFont="1" applyFill="1" applyBorder="1" applyAlignment="1">
      <alignment horizontal="right" vertical="top" wrapText="1"/>
    </xf>
    <xf numFmtId="0" fontId="36" fillId="0" borderId="19" xfId="0" applyFont="1" applyFill="1" applyBorder="1" applyAlignment="1">
      <alignment horizontal="center"/>
    </xf>
    <xf numFmtId="0" fontId="34" fillId="0" borderId="0" xfId="0" applyFont="1" applyAlignment="1">
      <alignment horizontal="center"/>
    </xf>
    <xf numFmtId="0" fontId="34" fillId="0" borderId="0" xfId="0" applyFont="1"/>
    <xf numFmtId="0" fontId="34" fillId="0" borderId="6" xfId="0" applyFont="1" applyBorder="1" applyAlignment="1">
      <alignment horizontal="center"/>
    </xf>
    <xf numFmtId="0" fontId="35" fillId="0" borderId="0" xfId="0" applyFont="1" applyBorder="1"/>
    <xf numFmtId="0" fontId="35" fillId="0" borderId="23" xfId="0" applyFont="1" applyBorder="1" applyAlignment="1">
      <alignment horizontal="left" vertical="top" wrapText="1"/>
    </xf>
    <xf numFmtId="8" fontId="35" fillId="0" borderId="24" xfId="0" applyNumberFormat="1" applyFont="1" applyBorder="1" applyAlignment="1">
      <alignment vertical="center" wrapText="1"/>
    </xf>
    <xf numFmtId="43" fontId="37" fillId="0" borderId="20" xfId="1" applyFont="1" applyFill="1" applyBorder="1" applyAlignment="1">
      <alignment horizontal="center" vertical="top" wrapText="1"/>
    </xf>
    <xf numFmtId="0" fontId="35" fillId="0" borderId="19" xfId="0" applyFont="1" applyBorder="1" applyAlignment="1">
      <alignment horizontal="center"/>
    </xf>
    <xf numFmtId="43" fontId="37" fillId="0" borderId="32" xfId="1" applyFont="1" applyFill="1" applyBorder="1" applyAlignment="1">
      <alignment horizontal="center" vertical="center" wrapText="1"/>
    </xf>
    <xf numFmtId="0" fontId="35" fillId="0" borderId="6" xfId="0" applyFont="1" applyFill="1" applyBorder="1" applyAlignment="1">
      <alignment horizontal="center" vertical="center"/>
    </xf>
    <xf numFmtId="0" fontId="35" fillId="0" borderId="0" xfId="0" applyFont="1" applyFill="1"/>
    <xf numFmtId="43" fontId="37" fillId="0" borderId="36" xfId="1" applyFont="1" applyFill="1" applyBorder="1" applyAlignment="1">
      <alignment horizontal="center" vertical="center" wrapText="1"/>
    </xf>
    <xf numFmtId="0" fontId="37" fillId="0" borderId="1" xfId="0" applyFont="1" applyFill="1" applyBorder="1" applyAlignment="1">
      <alignment horizontal="center" vertical="center"/>
    </xf>
    <xf numFmtId="0" fontId="38" fillId="0" borderId="0" xfId="0" applyFont="1" applyFill="1"/>
    <xf numFmtId="43" fontId="37" fillId="0" borderId="39" xfId="1" applyFont="1" applyFill="1" applyBorder="1" applyAlignment="1">
      <alignment horizontal="center" vertical="center" wrapText="1"/>
    </xf>
    <xf numFmtId="0" fontId="37" fillId="0" borderId="5" xfId="0" applyFont="1" applyFill="1" applyBorder="1" applyAlignment="1">
      <alignment horizontal="center" vertical="center"/>
    </xf>
    <xf numFmtId="43" fontId="37" fillId="0" borderId="42" xfId="1" applyFont="1" applyFill="1" applyBorder="1" applyAlignment="1">
      <alignment horizontal="center" vertical="center" wrapText="1"/>
    </xf>
    <xf numFmtId="0" fontId="37" fillId="0" borderId="43" xfId="0" applyFont="1" applyBorder="1" applyAlignment="1">
      <alignment horizontal="center" vertical="center"/>
    </xf>
    <xf numFmtId="0" fontId="37" fillId="0" borderId="1" xfId="0" applyFont="1" applyBorder="1" applyAlignment="1">
      <alignment horizontal="center" vertical="center"/>
    </xf>
    <xf numFmtId="8" fontId="35" fillId="0" borderId="21" xfId="0" applyNumberFormat="1" applyFont="1" applyBorder="1" applyAlignment="1">
      <alignment vertical="center" wrapText="1"/>
    </xf>
    <xf numFmtId="4" fontId="37" fillId="0" borderId="36" xfId="0" applyNumberFormat="1" applyFont="1" applyFill="1" applyBorder="1" applyAlignment="1">
      <alignment horizontal="right" vertical="center" wrapText="1"/>
    </xf>
    <xf numFmtId="4" fontId="37" fillId="0" borderId="39" xfId="0" applyNumberFormat="1" applyFont="1" applyFill="1" applyBorder="1" applyAlignment="1">
      <alignment horizontal="right" vertical="center" wrapText="1"/>
    </xf>
    <xf numFmtId="0" fontId="34" fillId="0" borderId="0" xfId="0" applyFont="1" applyFill="1"/>
    <xf numFmtId="0" fontId="37" fillId="0" borderId="0" xfId="0" applyFont="1" applyFill="1" applyBorder="1" applyAlignment="1">
      <alignment vertical="top" wrapText="1"/>
    </xf>
    <xf numFmtId="43" fontId="37" fillId="0" borderId="0" xfId="1" applyFont="1" applyFill="1" applyBorder="1" applyAlignment="1">
      <alignment horizontal="center" vertical="top" wrapText="1"/>
    </xf>
    <xf numFmtId="4" fontId="37" fillId="0" borderId="0" xfId="0" applyNumberFormat="1" applyFont="1" applyFill="1" applyBorder="1" applyAlignment="1">
      <alignment horizontal="center" vertical="top" wrapText="1"/>
    </xf>
    <xf numFmtId="0" fontId="37" fillId="0" borderId="0" xfId="0" applyFont="1" applyFill="1" applyBorder="1" applyAlignment="1">
      <alignment horizontal="center"/>
    </xf>
    <xf numFmtId="0" fontId="37" fillId="0" borderId="0" xfId="1" applyNumberFormat="1" applyFont="1" applyFill="1" applyBorder="1" applyAlignment="1">
      <alignment horizontal="center"/>
    </xf>
    <xf numFmtId="0" fontId="34" fillId="0" borderId="0" xfId="0" applyFont="1" applyBorder="1"/>
    <xf numFmtId="43" fontId="35" fillId="0" borderId="0" xfId="1" applyFont="1" applyFill="1" applyBorder="1" applyAlignment="1">
      <alignment horizontal="center" vertical="top" wrapText="1"/>
    </xf>
    <xf numFmtId="0" fontId="35" fillId="0" borderId="0" xfId="0" applyFont="1" applyFill="1" applyBorder="1" applyAlignment="1">
      <alignment horizontal="center"/>
    </xf>
    <xf numFmtId="0" fontId="35" fillId="0" borderId="0" xfId="1" applyNumberFormat="1" applyFont="1" applyFill="1" applyBorder="1" applyAlignment="1">
      <alignment horizontal="center"/>
    </xf>
    <xf numFmtId="0" fontId="35" fillId="0" borderId="0" xfId="0" applyFont="1" applyFill="1" applyBorder="1" applyAlignment="1">
      <alignment vertical="top" wrapText="1"/>
    </xf>
    <xf numFmtId="0" fontId="35" fillId="0" borderId="20" xfId="0" applyFont="1" applyBorder="1" applyAlignment="1">
      <alignment horizontal="left" wrapText="1"/>
    </xf>
    <xf numFmtId="0" fontId="35" fillId="0" borderId="19" xfId="0" applyFont="1" applyFill="1" applyBorder="1" applyAlignment="1">
      <alignment horizontal="center"/>
    </xf>
    <xf numFmtId="0" fontId="35" fillId="0" borderId="21" xfId="1" applyNumberFormat="1" applyFont="1" applyFill="1" applyBorder="1" applyAlignment="1">
      <alignment horizontal="center"/>
    </xf>
    <xf numFmtId="0" fontId="36" fillId="0" borderId="27" xfId="0" applyFont="1" applyFill="1" applyBorder="1" applyAlignment="1">
      <alignment horizontal="left" vertical="top" wrapText="1"/>
    </xf>
    <xf numFmtId="8" fontId="36" fillId="0" borderId="28" xfId="1" applyNumberFormat="1" applyFont="1" applyFill="1" applyBorder="1" applyAlignment="1">
      <alignment horizontal="center" vertical="top" wrapText="1"/>
    </xf>
    <xf numFmtId="8" fontId="36" fillId="0" borderId="27" xfId="1" applyNumberFormat="1" applyFont="1" applyFill="1" applyBorder="1" applyAlignment="1">
      <alignment horizontal="center" vertical="top" wrapText="1"/>
    </xf>
    <xf numFmtId="8" fontId="36" fillId="0" borderId="29" xfId="1" applyNumberFormat="1" applyFont="1" applyFill="1" applyBorder="1" applyAlignment="1">
      <alignment horizontal="center" vertical="top" wrapText="1"/>
    </xf>
    <xf numFmtId="8" fontId="36" fillId="0" borderId="0" xfId="1" applyNumberFormat="1" applyFont="1" applyFill="1" applyBorder="1" applyAlignment="1">
      <alignment horizontal="center" vertical="top" wrapText="1"/>
    </xf>
    <xf numFmtId="0" fontId="36" fillId="0" borderId="44" xfId="0" applyFont="1" applyFill="1" applyBorder="1" applyAlignment="1">
      <alignment horizontal="left" vertical="top" wrapText="1"/>
    </xf>
    <xf numFmtId="0" fontId="35" fillId="0" borderId="44" xfId="0" applyFont="1" applyBorder="1"/>
    <xf numFmtId="8" fontId="35" fillId="0" borderId="0" xfId="0" applyNumberFormat="1" applyFont="1"/>
    <xf numFmtId="43" fontId="34" fillId="0" borderId="32" xfId="1" applyFont="1" applyBorder="1" applyAlignment="1">
      <alignment horizontal="center" vertical="center"/>
    </xf>
    <xf numFmtId="43" fontId="34" fillId="0" borderId="46" xfId="1" applyFont="1" applyBorder="1" applyAlignment="1">
      <alignment horizontal="center" vertical="center"/>
    </xf>
    <xf numFmtId="43" fontId="34" fillId="0" borderId="47" xfId="1" applyFont="1" applyBorder="1" applyAlignment="1">
      <alignment horizontal="center"/>
    </xf>
    <xf numFmtId="43" fontId="34" fillId="0" borderId="33" xfId="1" applyFont="1" applyBorder="1" applyAlignment="1">
      <alignment horizontal="center"/>
    </xf>
    <xf numFmtId="0" fontId="36" fillId="0" borderId="21" xfId="1" applyNumberFormat="1" applyFont="1" applyFill="1" applyBorder="1" applyAlignment="1">
      <alignment horizontal="center"/>
    </xf>
    <xf numFmtId="43" fontId="34" fillId="0" borderId="48" xfId="1" applyFont="1" applyBorder="1" applyAlignment="1">
      <alignment horizontal="center" vertical="center"/>
    </xf>
    <xf numFmtId="43" fontId="37" fillId="0" borderId="21" xfId="1" applyNumberFormat="1" applyFont="1" applyBorder="1" applyAlignment="1">
      <alignment horizontal="center" vertical="center" wrapText="1"/>
    </xf>
    <xf numFmtId="43" fontId="37" fillId="0" borderId="46" xfId="1" applyNumberFormat="1" applyFont="1" applyFill="1" applyBorder="1" applyAlignment="1">
      <alignment horizontal="center" vertical="center"/>
    </xf>
    <xf numFmtId="43" fontId="37" fillId="0" borderId="50" xfId="1" applyNumberFormat="1" applyFont="1" applyFill="1" applyBorder="1" applyAlignment="1">
      <alignment horizontal="center" vertical="center"/>
    </xf>
    <xf numFmtId="43" fontId="36" fillId="0" borderId="20" xfId="1" applyNumberFormat="1" applyFont="1" applyFill="1" applyBorder="1" applyAlignment="1">
      <alignment horizontal="center"/>
    </xf>
    <xf numFmtId="43" fontId="36" fillId="0" borderId="21" xfId="1" applyNumberFormat="1" applyFont="1" applyFill="1" applyBorder="1" applyAlignment="1">
      <alignment horizontal="center"/>
    </xf>
    <xf numFmtId="0" fontId="36" fillId="9" borderId="45" xfId="0" applyFont="1" applyFill="1" applyBorder="1" applyAlignment="1">
      <alignment horizontal="center" vertical="center" wrapText="1"/>
    </xf>
    <xf numFmtId="43" fontId="34" fillId="0" borderId="51" xfId="1" applyFont="1" applyBorder="1" applyAlignment="1">
      <alignment horizontal="center" vertical="center"/>
    </xf>
    <xf numFmtId="43" fontId="34" fillId="0" borderId="52" xfId="1" applyFont="1" applyBorder="1" applyAlignment="1">
      <alignment horizontal="center"/>
    </xf>
    <xf numFmtId="43" fontId="37" fillId="0" borderId="45" xfId="1" applyNumberFormat="1" applyFont="1" applyBorder="1" applyAlignment="1">
      <alignment horizontal="center" vertical="center" wrapText="1"/>
    </xf>
    <xf numFmtId="0" fontId="36" fillId="0" borderId="45" xfId="1" applyNumberFormat="1" applyFont="1" applyFill="1" applyBorder="1" applyAlignment="1">
      <alignment horizontal="center"/>
    </xf>
    <xf numFmtId="0" fontId="34" fillId="0" borderId="52" xfId="0" applyFont="1" applyBorder="1" applyAlignment="1">
      <alignment horizontal="center"/>
    </xf>
    <xf numFmtId="43" fontId="35" fillId="0" borderId="45" xfId="0" applyNumberFormat="1" applyFont="1" applyBorder="1" applyAlignment="1">
      <alignment vertical="center"/>
    </xf>
    <xf numFmtId="43" fontId="34" fillId="0" borderId="45" xfId="0" applyNumberFormat="1" applyFont="1" applyBorder="1"/>
    <xf numFmtId="0" fontId="34" fillId="0" borderId="48" xfId="0" applyFont="1" applyBorder="1" applyAlignment="1">
      <alignment horizontal="center" vertical="center"/>
    </xf>
    <xf numFmtId="43" fontId="34" fillId="0" borderId="46" xfId="1" applyFont="1" applyBorder="1" applyAlignment="1">
      <alignment horizontal="center" vertical="center" wrapText="1"/>
    </xf>
    <xf numFmtId="0" fontId="34" fillId="0" borderId="49" xfId="0" applyFont="1" applyBorder="1"/>
    <xf numFmtId="43" fontId="34" fillId="0" borderId="33" xfId="1" applyFont="1" applyBorder="1" applyAlignment="1">
      <alignment horizontal="center" wrapText="1"/>
    </xf>
    <xf numFmtId="0" fontId="36" fillId="0" borderId="22" xfId="1" applyNumberFormat="1" applyFont="1" applyFill="1" applyBorder="1" applyAlignment="1">
      <alignment horizontal="center"/>
    </xf>
    <xf numFmtId="43" fontId="34" fillId="0" borderId="4" xfId="1" applyFont="1" applyBorder="1" applyAlignment="1">
      <alignment horizontal="center"/>
    </xf>
    <xf numFmtId="43" fontId="34" fillId="0" borderId="32" xfId="1" applyFont="1" applyBorder="1" applyAlignment="1">
      <alignment horizontal="center"/>
    </xf>
    <xf numFmtId="43" fontId="34" fillId="0" borderId="46" xfId="1" applyFont="1" applyBorder="1" applyAlignment="1">
      <alignment horizontal="center"/>
    </xf>
    <xf numFmtId="0" fontId="35" fillId="0" borderId="21" xfId="1" applyNumberFormat="1" applyFont="1" applyBorder="1" applyAlignment="1">
      <alignment horizontal="center"/>
    </xf>
    <xf numFmtId="0" fontId="37" fillId="0" borderId="46" xfId="1" applyNumberFormat="1" applyFont="1" applyBorder="1" applyAlignment="1">
      <alignment horizontal="center" vertical="center"/>
    </xf>
    <xf numFmtId="0" fontId="37" fillId="0" borderId="50" xfId="1" applyNumberFormat="1" applyFont="1" applyFill="1" applyBorder="1" applyAlignment="1">
      <alignment horizontal="center" vertical="center"/>
    </xf>
    <xf numFmtId="0" fontId="37" fillId="0" borderId="58" xfId="1" applyNumberFormat="1" applyFont="1" applyBorder="1" applyAlignment="1">
      <alignment horizontal="center" vertical="center"/>
    </xf>
    <xf numFmtId="0" fontId="37" fillId="0" borderId="58" xfId="1" applyNumberFormat="1" applyFont="1" applyFill="1" applyBorder="1" applyAlignment="1">
      <alignment horizontal="center" vertical="center"/>
    </xf>
    <xf numFmtId="43" fontId="34" fillId="0" borderId="51" xfId="1" applyFont="1" applyBorder="1" applyAlignment="1">
      <alignment horizontal="center"/>
    </xf>
    <xf numFmtId="43" fontId="34" fillId="0" borderId="54" xfId="1" applyFont="1" applyBorder="1" applyAlignment="1">
      <alignment horizontal="center"/>
    </xf>
    <xf numFmtId="0" fontId="35" fillId="0" borderId="45" xfId="1" applyNumberFormat="1" applyFont="1" applyBorder="1" applyAlignment="1">
      <alignment horizontal="center"/>
    </xf>
    <xf numFmtId="43" fontId="37" fillId="0" borderId="53" xfId="1" applyNumberFormat="1" applyFont="1" applyBorder="1" applyAlignment="1">
      <alignment horizontal="center" vertical="center"/>
    </xf>
    <xf numFmtId="43" fontId="37" fillId="0" borderId="60" xfId="1" applyNumberFormat="1" applyFont="1" applyFill="1" applyBorder="1" applyAlignment="1">
      <alignment horizontal="center" vertical="center"/>
    </xf>
    <xf numFmtId="43" fontId="37" fillId="0" borderId="60" xfId="1" applyNumberFormat="1" applyFont="1" applyBorder="1" applyAlignment="1">
      <alignment horizontal="center" vertical="center"/>
    </xf>
    <xf numFmtId="43" fontId="37" fillId="0" borderId="51" xfId="1" applyNumberFormat="1" applyFont="1" applyBorder="1" applyAlignment="1">
      <alignment horizontal="center" vertical="center"/>
    </xf>
    <xf numFmtId="43" fontId="37" fillId="0" borderId="52" xfId="1" applyNumberFormat="1" applyFont="1" applyFill="1" applyBorder="1" applyAlignment="1">
      <alignment horizontal="center" vertical="center"/>
    </xf>
    <xf numFmtId="43" fontId="36" fillId="0" borderId="45" xfId="1" applyNumberFormat="1" applyFont="1" applyFill="1" applyBorder="1" applyAlignment="1">
      <alignment horizontal="center"/>
    </xf>
    <xf numFmtId="0" fontId="36" fillId="9" borderId="18" xfId="0" applyFont="1" applyFill="1" applyBorder="1" applyAlignment="1">
      <alignment horizontal="center" vertical="center" wrapText="1"/>
    </xf>
    <xf numFmtId="43" fontId="34" fillId="0" borderId="8" xfId="1" applyFont="1" applyBorder="1" applyAlignment="1">
      <alignment horizontal="center"/>
    </xf>
    <xf numFmtId="8" fontId="35" fillId="0" borderId="18" xfId="1" applyNumberFormat="1" applyFont="1" applyBorder="1" applyAlignment="1">
      <alignment horizontal="center"/>
    </xf>
    <xf numFmtId="43" fontId="37" fillId="0" borderId="0" xfId="1" applyNumberFormat="1" applyFont="1" applyFill="1" applyBorder="1" applyAlignment="1">
      <alignment vertical="center"/>
    </xf>
    <xf numFmtId="43" fontId="37" fillId="0" borderId="8" xfId="1" applyNumberFormat="1" applyFont="1" applyFill="1" applyBorder="1" applyAlignment="1">
      <alignment vertical="center"/>
    </xf>
    <xf numFmtId="43" fontId="37" fillId="0" borderId="14" xfId="1" applyNumberFormat="1" applyFont="1" applyFill="1" applyBorder="1" applyAlignment="1">
      <alignment vertical="center"/>
    </xf>
    <xf numFmtId="43" fontId="37" fillId="0" borderId="62" xfId="1" applyNumberFormat="1" applyFont="1" applyFill="1" applyBorder="1" applyAlignment="1">
      <alignment vertical="center"/>
    </xf>
    <xf numFmtId="0" fontId="36" fillId="0" borderId="18" xfId="1" applyNumberFormat="1" applyFont="1" applyFill="1" applyBorder="1" applyAlignment="1">
      <alignment horizontal="center"/>
    </xf>
    <xf numFmtId="0" fontId="34" fillId="0" borderId="51" xfId="0" applyFont="1" applyBorder="1" applyAlignment="1">
      <alignment horizontal="center"/>
    </xf>
    <xf numFmtId="8" fontId="35" fillId="0" borderId="45" xfId="0" applyNumberFormat="1" applyFont="1" applyBorder="1"/>
    <xf numFmtId="8" fontId="35" fillId="0" borderId="54" xfId="0" applyNumberFormat="1" applyFont="1" applyFill="1" applyBorder="1" applyAlignment="1">
      <alignment vertical="center"/>
    </xf>
    <xf numFmtId="8" fontId="34" fillId="0" borderId="45" xfId="0" applyNumberFormat="1" applyFont="1" applyBorder="1"/>
    <xf numFmtId="0" fontId="34" fillId="0" borderId="48" xfId="0" applyFont="1" applyBorder="1" applyAlignment="1">
      <alignment horizontal="center"/>
    </xf>
    <xf numFmtId="43" fontId="34" fillId="0" borderId="46" xfId="1" applyFont="1" applyBorder="1" applyAlignment="1">
      <alignment horizontal="center" wrapText="1"/>
    </xf>
    <xf numFmtId="43" fontId="37" fillId="0" borderId="23" xfId="1" applyNumberFormat="1" applyFont="1" applyBorder="1" applyAlignment="1">
      <alignment horizontal="center" vertical="center" wrapText="1"/>
    </xf>
    <xf numFmtId="43" fontId="37" fillId="0" borderId="24" xfId="1" applyNumberFormat="1" applyFont="1" applyBorder="1" applyAlignment="1">
      <alignment horizontal="center" vertical="center" wrapText="1"/>
    </xf>
    <xf numFmtId="43" fontId="37" fillId="0" borderId="17" xfId="1" applyNumberFormat="1" applyFont="1" applyBorder="1" applyAlignment="1">
      <alignment horizontal="center" vertical="center" wrapText="1"/>
    </xf>
    <xf numFmtId="0" fontId="36" fillId="0" borderId="17" xfId="1" applyNumberFormat="1" applyFont="1" applyFill="1" applyBorder="1" applyAlignment="1">
      <alignment horizontal="center"/>
    </xf>
    <xf numFmtId="49" fontId="37" fillId="0" borderId="36" xfId="1" applyNumberFormat="1" applyFont="1" applyFill="1" applyBorder="1" applyAlignment="1">
      <alignment horizontal="center" vertical="center"/>
    </xf>
    <xf numFmtId="43" fontId="37" fillId="0" borderId="32" xfId="1" applyNumberFormat="1" applyFont="1" applyBorder="1" applyAlignment="1">
      <alignment horizontal="center" vertical="center" wrapText="1"/>
    </xf>
    <xf numFmtId="49" fontId="37" fillId="0" borderId="39" xfId="1" applyNumberFormat="1" applyFont="1" applyFill="1" applyBorder="1" applyAlignment="1">
      <alignment horizontal="center" vertical="center"/>
    </xf>
    <xf numFmtId="43" fontId="37" fillId="0" borderId="58" xfId="1" applyNumberFormat="1" applyFont="1" applyFill="1" applyBorder="1" applyAlignment="1">
      <alignment horizontal="center" vertical="center"/>
    </xf>
    <xf numFmtId="43" fontId="37" fillId="0" borderId="42" xfId="1" applyNumberFormat="1" applyFont="1" applyBorder="1" applyAlignment="1">
      <alignment horizontal="center" vertical="center" wrapText="1"/>
    </xf>
    <xf numFmtId="43" fontId="37" fillId="0" borderId="59" xfId="1" applyNumberFormat="1" applyFont="1" applyFill="1" applyBorder="1" applyAlignment="1">
      <alignment horizontal="center" vertical="center"/>
    </xf>
    <xf numFmtId="49" fontId="37" fillId="0" borderId="68" xfId="1" applyNumberFormat="1" applyFont="1" applyFill="1" applyBorder="1" applyAlignment="1">
      <alignment horizontal="center" vertical="center"/>
    </xf>
    <xf numFmtId="43" fontId="37" fillId="0" borderId="67" xfId="1" applyNumberFormat="1" applyFont="1" applyFill="1" applyBorder="1" applyAlignment="1">
      <alignment horizontal="center" vertical="center"/>
    </xf>
    <xf numFmtId="0" fontId="37" fillId="0" borderId="20" xfId="1" applyNumberFormat="1" applyFont="1" applyBorder="1" applyAlignment="1">
      <alignment horizontal="center" vertical="center" wrapText="1"/>
    </xf>
    <xf numFmtId="0" fontId="37" fillId="0" borderId="50" xfId="1" applyNumberFormat="1" applyFont="1" applyFill="1" applyBorder="1" applyAlignment="1">
      <alignment horizontal="center" vertical="center" wrapText="1"/>
    </xf>
    <xf numFmtId="43" fontId="37" fillId="0" borderId="66" xfId="1" applyNumberFormat="1" applyFont="1" applyFill="1" applyBorder="1" applyAlignment="1">
      <alignment horizontal="center" vertical="center" wrapText="1"/>
    </xf>
    <xf numFmtId="43" fontId="37" fillId="0" borderId="27" xfId="1" applyFont="1" applyFill="1" applyBorder="1" applyAlignment="1">
      <alignment horizontal="center" vertical="center" wrapText="1"/>
    </xf>
    <xf numFmtId="0" fontId="35" fillId="0" borderId="29" xfId="0" applyFont="1" applyFill="1" applyBorder="1" applyAlignment="1">
      <alignment horizontal="center" vertical="center"/>
    </xf>
    <xf numFmtId="0" fontId="35" fillId="0" borderId="28" xfId="1" applyNumberFormat="1" applyFont="1" applyFill="1" applyBorder="1" applyAlignment="1">
      <alignment horizontal="center" vertical="center"/>
    </xf>
    <xf numFmtId="0" fontId="37" fillId="0" borderId="70" xfId="1" applyNumberFormat="1" applyFont="1" applyBorder="1" applyAlignment="1">
      <alignment horizontal="center" vertical="center"/>
    </xf>
    <xf numFmtId="43" fontId="37" fillId="0" borderId="72" xfId="1" applyNumberFormat="1" applyFont="1" applyFill="1" applyBorder="1" applyAlignment="1">
      <alignment vertical="center"/>
    </xf>
    <xf numFmtId="43" fontId="37" fillId="0" borderId="73" xfId="1" applyNumberFormat="1" applyFont="1" applyFill="1" applyBorder="1" applyAlignment="1">
      <alignment vertical="center"/>
    </xf>
    <xf numFmtId="43" fontId="37" fillId="0" borderId="74" xfId="1" applyNumberFormat="1" applyFont="1" applyFill="1" applyBorder="1" applyAlignment="1">
      <alignment vertical="center"/>
    </xf>
    <xf numFmtId="43" fontId="37" fillId="0" borderId="75" xfId="1" applyNumberFormat="1" applyFont="1" applyBorder="1" applyAlignment="1">
      <alignment horizontal="center" vertical="center"/>
    </xf>
    <xf numFmtId="0" fontId="37" fillId="0" borderId="71" xfId="1" applyNumberFormat="1" applyFont="1" applyFill="1" applyBorder="1" applyAlignment="1">
      <alignment horizontal="center" vertical="center"/>
    </xf>
    <xf numFmtId="43" fontId="39" fillId="0" borderId="39" xfId="1" applyFont="1" applyFill="1" applyBorder="1" applyAlignment="1">
      <alignment horizontal="center" vertical="center" wrapText="1"/>
    </xf>
    <xf numFmtId="0" fontId="39" fillId="0" borderId="5" xfId="0" applyFont="1" applyFill="1" applyBorder="1" applyAlignment="1">
      <alignment horizontal="center" vertical="center"/>
    </xf>
    <xf numFmtId="0" fontId="39" fillId="0" borderId="58" xfId="1" applyNumberFormat="1" applyFont="1" applyBorder="1" applyAlignment="1">
      <alignment horizontal="center" vertical="center"/>
    </xf>
    <xf numFmtId="43" fontId="39" fillId="0" borderId="54" xfId="1" applyNumberFormat="1" applyFont="1" applyBorder="1" applyAlignment="1">
      <alignment horizontal="center" vertical="center"/>
    </xf>
    <xf numFmtId="4" fontId="39" fillId="0" borderId="39" xfId="0" applyNumberFormat="1" applyFont="1" applyBorder="1" applyAlignment="1">
      <alignment horizontal="right" vertical="center" wrapText="1"/>
    </xf>
    <xf numFmtId="49" fontId="39" fillId="0" borderId="5" xfId="0" applyNumberFormat="1" applyFont="1" applyBorder="1" applyAlignment="1">
      <alignment horizontal="center" vertical="center" wrapText="1"/>
    </xf>
    <xf numFmtId="0" fontId="39" fillId="0" borderId="58" xfId="1" applyNumberFormat="1" applyFont="1" applyFill="1" applyBorder="1" applyAlignment="1">
      <alignment horizontal="center" vertical="center"/>
    </xf>
    <xf numFmtId="43" fontId="39" fillId="0" borderId="52" xfId="1" applyNumberFormat="1" applyFont="1" applyFill="1" applyBorder="1" applyAlignment="1">
      <alignment horizontal="center" vertical="center"/>
    </xf>
    <xf numFmtId="43" fontId="39" fillId="0" borderId="0" xfId="1" applyNumberFormat="1" applyFont="1" applyFill="1" applyBorder="1" applyAlignment="1">
      <alignment vertical="center"/>
    </xf>
    <xf numFmtId="43" fontId="36" fillId="0" borderId="27" xfId="1" applyNumberFormat="1" applyFont="1" applyFill="1" applyBorder="1" applyAlignment="1">
      <alignment horizontal="right" vertical="top" wrapText="1"/>
    </xf>
    <xf numFmtId="0" fontId="36" fillId="0" borderId="29" xfId="0" applyFont="1" applyFill="1" applyBorder="1" applyAlignment="1">
      <alignment horizontal="center"/>
    </xf>
    <xf numFmtId="0" fontId="36" fillId="0" borderId="28" xfId="1" applyNumberFormat="1" applyFont="1" applyFill="1" applyBorder="1" applyAlignment="1">
      <alignment horizontal="center"/>
    </xf>
    <xf numFmtId="43" fontId="36" fillId="0" borderId="27" xfId="1" applyNumberFormat="1" applyFont="1" applyFill="1" applyBorder="1" applyAlignment="1">
      <alignment horizontal="center"/>
    </xf>
    <xf numFmtId="43" fontId="36" fillId="0" borderId="28" xfId="1" applyNumberFormat="1" applyFont="1" applyFill="1" applyBorder="1" applyAlignment="1">
      <alignment horizontal="center"/>
    </xf>
    <xf numFmtId="0" fontId="36" fillId="0" borderId="55" xfId="1" applyNumberFormat="1" applyFont="1" applyFill="1" applyBorder="1" applyAlignment="1">
      <alignment horizontal="center"/>
    </xf>
    <xf numFmtId="43" fontId="34" fillId="0" borderId="55" xfId="0" applyNumberFormat="1" applyFont="1" applyBorder="1"/>
    <xf numFmtId="4" fontId="37" fillId="0" borderId="68" xfId="0" applyNumberFormat="1" applyFont="1" applyFill="1" applyBorder="1" applyAlignment="1">
      <alignment vertical="center" wrapText="1"/>
    </xf>
    <xf numFmtId="49" fontId="37" fillId="0" borderId="69" xfId="0" applyNumberFormat="1" applyFont="1" applyFill="1" applyBorder="1" applyAlignment="1">
      <alignment horizontal="center" vertical="center" wrapText="1"/>
    </xf>
    <xf numFmtId="49" fontId="37" fillId="0" borderId="76" xfId="1" applyNumberFormat="1" applyFont="1" applyFill="1" applyBorder="1" applyAlignment="1">
      <alignment horizontal="center" vertical="center"/>
    </xf>
    <xf numFmtId="43" fontId="37" fillId="0" borderId="59" xfId="1" applyNumberFormat="1" applyFont="1" applyBorder="1" applyAlignment="1">
      <alignment horizontal="center" vertical="center" wrapText="1"/>
    </xf>
    <xf numFmtId="43" fontId="37" fillId="0" borderId="75" xfId="1" applyNumberFormat="1" applyFont="1" applyBorder="1" applyAlignment="1">
      <alignment horizontal="center" vertical="center" wrapText="1"/>
    </xf>
    <xf numFmtId="43" fontId="37" fillId="0" borderId="23" xfId="1" applyFont="1" applyFill="1" applyBorder="1" applyAlignment="1">
      <alignment horizontal="center" vertical="center" wrapText="1"/>
    </xf>
    <xf numFmtId="0" fontId="35" fillId="0" borderId="77" xfId="0" applyFont="1" applyBorder="1" applyAlignment="1">
      <alignment horizontal="center" vertical="center"/>
    </xf>
    <xf numFmtId="0" fontId="35" fillId="0" borderId="24" xfId="1" applyNumberFormat="1" applyFont="1" applyBorder="1" applyAlignment="1">
      <alignment horizontal="center" vertical="center"/>
    </xf>
    <xf numFmtId="4" fontId="37" fillId="0" borderId="42" xfId="0" applyNumberFormat="1" applyFont="1" applyFill="1" applyBorder="1" applyAlignment="1">
      <alignment vertical="center" wrapText="1"/>
    </xf>
    <xf numFmtId="49" fontId="37" fillId="0" borderId="43" xfId="0" applyNumberFormat="1" applyFont="1" applyFill="1" applyBorder="1" applyAlignment="1">
      <alignment horizontal="center" vertical="center" wrapText="1"/>
    </xf>
    <xf numFmtId="0" fontId="37" fillId="0" borderId="67" xfId="1" applyNumberFormat="1" applyFont="1" applyFill="1" applyBorder="1" applyAlignment="1">
      <alignment vertical="center"/>
    </xf>
    <xf numFmtId="43" fontId="37" fillId="0" borderId="60" xfId="1" applyNumberFormat="1" applyFont="1" applyFill="1" applyBorder="1" applyAlignment="1">
      <alignment vertical="center" wrapText="1"/>
    </xf>
    <xf numFmtId="43" fontId="37" fillId="0" borderId="61" xfId="1" applyNumberFormat="1" applyFont="1" applyFill="1" applyBorder="1" applyAlignment="1">
      <alignment vertical="center" wrapText="1"/>
    </xf>
    <xf numFmtId="0" fontId="37" fillId="0" borderId="3" xfId="1" applyNumberFormat="1" applyFont="1" applyBorder="1" applyAlignment="1">
      <alignment horizontal="center" vertical="center" wrapText="1"/>
    </xf>
    <xf numFmtId="0" fontId="37" fillId="0" borderId="59" xfId="1" applyNumberFormat="1" applyFont="1" applyFill="1" applyBorder="1" applyAlignment="1">
      <alignment horizontal="center" vertical="center"/>
    </xf>
    <xf numFmtId="43" fontId="0" fillId="0" borderId="0" xfId="0" applyNumberFormat="1"/>
    <xf numFmtId="0" fontId="34" fillId="0" borderId="44" xfId="0" applyFont="1" applyBorder="1" applyAlignment="1">
      <alignment wrapText="1"/>
    </xf>
    <xf numFmtId="49" fontId="37" fillId="0" borderId="1" xfId="0" applyNumberFormat="1" applyFont="1" applyBorder="1" applyAlignment="1">
      <alignment horizontal="center" vertical="center" wrapText="1"/>
    </xf>
    <xf numFmtId="49" fontId="37" fillId="0" borderId="69" xfId="0" applyNumberFormat="1" applyFont="1" applyBorder="1" applyAlignment="1">
      <alignment horizontal="center" vertical="center" wrapText="1"/>
    </xf>
    <xf numFmtId="8" fontId="36" fillId="0" borderId="44" xfId="1" applyNumberFormat="1" applyFont="1" applyFill="1" applyBorder="1" applyAlignment="1">
      <alignment horizontal="center" vertical="center" wrapText="1"/>
    </xf>
    <xf numFmtId="43" fontId="34" fillId="0" borderId="44" xfId="0" applyNumberFormat="1" applyFont="1" applyBorder="1" applyAlignment="1">
      <alignment vertical="center"/>
    </xf>
    <xf numFmtId="43" fontId="34" fillId="0" borderId="44" xfId="0" applyNumberFormat="1" applyFont="1" applyBorder="1" applyAlignment="1">
      <alignment horizontal="center" vertical="center"/>
    </xf>
    <xf numFmtId="0" fontId="34" fillId="0" borderId="44" xfId="0" applyFont="1" applyBorder="1" applyAlignment="1">
      <alignment vertical="center" wrapText="1"/>
    </xf>
    <xf numFmtId="0" fontId="34" fillId="0" borderId="44" xfId="0" applyFont="1" applyBorder="1" applyAlignment="1">
      <alignment horizontal="center" vertical="center" wrapText="1"/>
    </xf>
    <xf numFmtId="8" fontId="34" fillId="0" borderId="44" xfId="0" applyNumberFormat="1" applyFont="1" applyBorder="1"/>
    <xf numFmtId="8" fontId="34" fillId="0" borderId="44" xfId="0" applyNumberFormat="1" applyFont="1" applyBorder="1" applyAlignment="1">
      <alignment horizontal="center" vertical="center"/>
    </xf>
    <xf numFmtId="0" fontId="36" fillId="0" borderId="44" xfId="0" applyFont="1" applyFill="1" applyBorder="1" applyAlignment="1">
      <alignment horizontal="center" vertical="center" wrapText="1"/>
    </xf>
    <xf numFmtId="0" fontId="37" fillId="0" borderId="2" xfId="1" applyNumberFormat="1" applyFont="1" applyFill="1" applyBorder="1" applyAlignment="1">
      <alignment horizontal="center" vertical="center"/>
    </xf>
    <xf numFmtId="43" fontId="37" fillId="0" borderId="78" xfId="1" applyNumberFormat="1" applyFont="1" applyFill="1" applyBorder="1" applyAlignment="1">
      <alignment vertical="center"/>
    </xf>
    <xf numFmtId="0" fontId="39" fillId="0" borderId="1" xfId="0" applyFont="1" applyBorder="1" applyAlignment="1">
      <alignment horizontal="center" vertical="center"/>
    </xf>
    <xf numFmtId="43" fontId="39" fillId="0" borderId="36" xfId="1" applyFont="1" applyFill="1" applyBorder="1" applyAlignment="1">
      <alignment horizontal="center" vertical="center" wrapText="1"/>
    </xf>
    <xf numFmtId="0" fontId="39" fillId="0" borderId="2" xfId="1" applyNumberFormat="1" applyFont="1" applyFill="1" applyBorder="1" applyAlignment="1">
      <alignment horizontal="center" vertical="center"/>
    </xf>
    <xf numFmtId="43" fontId="39" fillId="0" borderId="60" xfId="1" applyNumberFormat="1" applyFont="1" applyFill="1" applyBorder="1" applyAlignment="1">
      <alignment horizontal="center" vertical="center"/>
    </xf>
    <xf numFmtId="0" fontId="39" fillId="0" borderId="5" xfId="0" applyFont="1" applyBorder="1" applyAlignment="1">
      <alignment horizontal="center" vertical="center"/>
    </xf>
    <xf numFmtId="0" fontId="39" fillId="0" borderId="7" xfId="1" applyNumberFormat="1" applyFont="1" applyFill="1" applyBorder="1" applyAlignment="1">
      <alignment horizontal="center" vertical="center"/>
    </xf>
    <xf numFmtId="43" fontId="35" fillId="0" borderId="55" xfId="1" applyNumberFormat="1" applyFont="1" applyFill="1" applyBorder="1" applyAlignment="1">
      <alignment horizontal="center" vertical="center"/>
    </xf>
    <xf numFmtId="0" fontId="35" fillId="0" borderId="43" xfId="0" applyFont="1" applyFill="1" applyBorder="1" applyAlignment="1">
      <alignment horizontal="center" vertical="center"/>
    </xf>
    <xf numFmtId="43" fontId="37" fillId="0" borderId="68" xfId="1" applyFont="1" applyFill="1" applyBorder="1" applyAlignment="1">
      <alignment horizontal="center" vertical="center" wrapText="1"/>
    </xf>
    <xf numFmtId="0" fontId="35" fillId="0" borderId="69" xfId="0" applyFont="1" applyFill="1" applyBorder="1" applyAlignment="1">
      <alignment horizontal="center" vertical="center"/>
    </xf>
    <xf numFmtId="0" fontId="35" fillId="0" borderId="70" xfId="1" applyNumberFormat="1" applyFont="1" applyFill="1" applyBorder="1" applyAlignment="1">
      <alignment horizontal="center" vertical="center"/>
    </xf>
    <xf numFmtId="0" fontId="35" fillId="0" borderId="71" xfId="1" applyNumberFormat="1" applyFont="1" applyFill="1" applyBorder="1" applyAlignment="1">
      <alignment horizontal="center" vertical="center"/>
    </xf>
    <xf numFmtId="43" fontId="35" fillId="0" borderId="75" xfId="1" applyNumberFormat="1" applyFont="1" applyFill="1" applyBorder="1" applyAlignment="1">
      <alignment horizontal="center" vertical="center"/>
    </xf>
    <xf numFmtId="43" fontId="35" fillId="0" borderId="61" xfId="1" applyNumberFormat="1"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9" fillId="0" borderId="1" xfId="0" applyFont="1" applyBorder="1"/>
    <xf numFmtId="44" fontId="29" fillId="0" borderId="1" xfId="2" applyFont="1" applyBorder="1"/>
    <xf numFmtId="44" fontId="28" fillId="0" borderId="1" xfId="2" applyFont="1" applyBorder="1"/>
    <xf numFmtId="0" fontId="28" fillId="0" borderId="1" xfId="0" applyFont="1" applyBorder="1"/>
    <xf numFmtId="0" fontId="29" fillId="0" borderId="0" xfId="0" applyFont="1" applyBorder="1"/>
    <xf numFmtId="44" fontId="29" fillId="0" borderId="0" xfId="2" applyFont="1" applyBorder="1"/>
    <xf numFmtId="0" fontId="21" fillId="0" borderId="0" xfId="0" applyFont="1" applyFill="1" applyBorder="1" applyAlignment="1">
      <alignment horizontal="center" vertical="center"/>
    </xf>
    <xf numFmtId="0" fontId="40"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0" xfId="0" applyNumberFormat="1" applyFont="1" applyFill="1" applyBorder="1" applyAlignment="1">
      <alignment vertical="center" wrapText="1"/>
    </xf>
    <xf numFmtId="0" fontId="40" fillId="0" borderId="0" xfId="0" applyFont="1" applyFill="1" applyBorder="1" applyAlignment="1">
      <alignment vertical="center" wrapText="1"/>
    </xf>
    <xf numFmtId="0" fontId="41" fillId="0" borderId="0" xfId="0" applyFont="1" applyFill="1" applyBorder="1" applyAlignment="1">
      <alignment horizontal="center" vertical="center"/>
    </xf>
    <xf numFmtId="0" fontId="41"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1" fillId="0" borderId="0" xfId="0" applyNumberFormat="1" applyFont="1" applyFill="1" applyBorder="1" applyAlignment="1">
      <alignment horizontal="center" vertical="center"/>
    </xf>
    <xf numFmtId="44" fontId="40" fillId="0" borderId="0" xfId="2" applyFont="1" applyFill="1" applyBorder="1" applyAlignment="1">
      <alignment horizontal="center" vertical="center"/>
    </xf>
    <xf numFmtId="44" fontId="40" fillId="0" borderId="0" xfId="2" applyNumberFormat="1" applyFont="1" applyFill="1" applyBorder="1" applyAlignment="1">
      <alignment horizontal="center" vertical="center"/>
    </xf>
    <xf numFmtId="44" fontId="41" fillId="0" borderId="0" xfId="2" applyFont="1" applyFill="1" applyBorder="1" applyAlignment="1">
      <alignment horizontal="center" vertical="center"/>
    </xf>
    <xf numFmtId="0" fontId="20" fillId="0" borderId="0" xfId="0" applyFont="1" applyFill="1" applyBorder="1" applyAlignment="1">
      <alignment horizontal="center" vertical="center"/>
    </xf>
    <xf numFmtId="0" fontId="41" fillId="0" borderId="0" xfId="0" applyFont="1" applyBorder="1" applyAlignment="1">
      <alignment horizontal="center" vertical="center"/>
    </xf>
    <xf numFmtId="0" fontId="21" fillId="0" borderId="0" xfId="0" applyNumberFormat="1" applyFont="1" applyBorder="1" applyAlignment="1">
      <alignment horizontal="center" vertical="center"/>
    </xf>
    <xf numFmtId="0" fontId="41" fillId="0" borderId="0" xfId="0" applyFont="1" applyBorder="1" applyAlignment="1">
      <alignment horizontal="center" vertical="center" wrapText="1"/>
    </xf>
    <xf numFmtId="44" fontId="41" fillId="0" borderId="0" xfId="2" applyFont="1" applyBorder="1" applyAlignment="1">
      <alignment horizontal="center" vertical="center"/>
    </xf>
    <xf numFmtId="44" fontId="41" fillId="0" borderId="0" xfId="2" applyNumberFormat="1" applyFont="1" applyBorder="1" applyAlignment="1">
      <alignment horizontal="center" vertical="center"/>
    </xf>
    <xf numFmtId="0" fontId="20" fillId="0" borderId="0" xfId="0" applyFont="1" applyBorder="1" applyAlignment="1">
      <alignment horizontal="center" vertical="center"/>
    </xf>
    <xf numFmtId="0" fontId="23" fillId="0" borderId="0" xfId="0" applyFont="1" applyBorder="1" applyAlignment="1">
      <alignment horizontal="center" vertical="center"/>
    </xf>
    <xf numFmtId="44" fontId="40" fillId="0" borderId="0" xfId="2" applyFont="1" applyBorder="1" applyAlignment="1">
      <alignment horizontal="center" vertical="center"/>
    </xf>
    <xf numFmtId="44" fontId="40" fillId="0" borderId="0" xfId="2" applyNumberFormat="1" applyFont="1" applyBorder="1" applyAlignment="1">
      <alignment horizontal="center" vertical="center"/>
    </xf>
    <xf numFmtId="44" fontId="41" fillId="0" borderId="0" xfId="2" applyNumberFormat="1" applyFont="1" applyFill="1" applyBorder="1" applyAlignment="1">
      <alignment horizontal="center" vertical="center"/>
    </xf>
    <xf numFmtId="0" fontId="40" fillId="0" borderId="0" xfId="0" applyFont="1" applyFill="1" applyBorder="1" applyAlignment="1">
      <alignment horizontal="center" vertical="center"/>
    </xf>
    <xf numFmtId="44" fontId="41" fillId="0" borderId="0" xfId="0" applyNumberFormat="1" applyFont="1" applyFill="1" applyBorder="1" applyAlignment="1">
      <alignment horizontal="center" vertical="center"/>
    </xf>
    <xf numFmtId="49" fontId="40" fillId="0" borderId="0"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49" fontId="41" fillId="0" borderId="0" xfId="0" applyNumberFormat="1" applyFont="1" applyBorder="1" applyAlignment="1">
      <alignment horizontal="left" vertical="center" wrapText="1"/>
    </xf>
    <xf numFmtId="44" fontId="40" fillId="0" borderId="4" xfId="2" applyNumberFormat="1" applyFont="1" applyFill="1" applyBorder="1" applyAlignment="1">
      <alignment vertical="center" wrapText="1"/>
    </xf>
    <xf numFmtId="0" fontId="42" fillId="0" borderId="1" xfId="0" applyFont="1" applyFill="1" applyBorder="1" applyAlignment="1">
      <alignment horizontal="center" vertical="center" wrapText="1"/>
    </xf>
    <xf numFmtId="0" fontId="42" fillId="0" borderId="1" xfId="3" applyFont="1" applyFill="1" applyBorder="1" applyAlignment="1">
      <alignment horizontal="center" vertical="center"/>
    </xf>
    <xf numFmtId="0" fontId="43"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xf>
    <xf numFmtId="0" fontId="43" fillId="0" borderId="1" xfId="0" applyFont="1" applyFill="1" applyBorder="1" applyAlignment="1">
      <alignment horizontal="center" vertical="center"/>
    </xf>
    <xf numFmtId="49" fontId="42" fillId="0" borderId="1" xfId="0" applyNumberFormat="1" applyFont="1" applyFill="1" applyBorder="1" applyAlignment="1">
      <alignment horizontal="left" vertical="center" wrapText="1"/>
    </xf>
    <xf numFmtId="14" fontId="42"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44" fontId="42" fillId="0" borderId="1" xfId="2" applyFont="1" applyFill="1" applyBorder="1" applyAlignment="1">
      <alignment horizontal="center" vertical="center" wrapText="1"/>
    </xf>
    <xf numFmtId="44" fontId="43" fillId="0" borderId="1" xfId="2" applyNumberFormat="1" applyFont="1" applyFill="1" applyBorder="1" applyAlignment="1">
      <alignment horizontal="center" vertical="center"/>
    </xf>
    <xf numFmtId="44" fontId="44" fillId="0" borderId="1" xfId="2" applyFont="1" applyFill="1" applyBorder="1" applyAlignment="1">
      <alignment horizontal="center" vertical="center"/>
    </xf>
    <xf numFmtId="14" fontId="44" fillId="0" borderId="1" xfId="0" applyNumberFormat="1" applyFont="1" applyFill="1" applyBorder="1" applyAlignment="1">
      <alignment horizontal="center" vertical="center"/>
    </xf>
    <xf numFmtId="0" fontId="45" fillId="0" borderId="1" xfId="0" applyFont="1" applyFill="1" applyBorder="1" applyAlignment="1">
      <alignment horizontal="center" vertical="center"/>
    </xf>
    <xf numFmtId="14" fontId="43" fillId="0" borderId="1"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0" xfId="0" applyFont="1" applyFill="1" applyBorder="1" applyAlignment="1">
      <alignment horizontal="center" vertical="center"/>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4" fontId="44" fillId="0" borderId="1" xfId="0" applyNumberFormat="1" applyFont="1" applyFill="1" applyBorder="1" applyAlignment="1">
      <alignment horizontal="center" vertical="center"/>
    </xf>
    <xf numFmtId="49" fontId="43" fillId="0" borderId="1" xfId="0" applyNumberFormat="1" applyFont="1" applyFill="1" applyBorder="1" applyAlignment="1">
      <alignment horizontal="left" vertical="center" wrapText="1"/>
    </xf>
    <xf numFmtId="44" fontId="43" fillId="0" borderId="1" xfId="2" applyFont="1" applyFill="1" applyBorder="1" applyAlignment="1">
      <alignment horizontal="center" vertical="center"/>
    </xf>
    <xf numFmtId="44" fontId="43" fillId="0" borderId="1" xfId="2" applyFont="1" applyFill="1" applyBorder="1" applyAlignment="1">
      <alignment horizontal="center" vertical="center" wrapText="1"/>
    </xf>
    <xf numFmtId="44" fontId="43" fillId="0" borderId="1" xfId="0" applyNumberFormat="1"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14" fontId="42" fillId="0" borderId="1" xfId="0" applyNumberFormat="1" applyFont="1" applyFill="1" applyBorder="1" applyAlignment="1">
      <alignment horizontal="center" vertical="center"/>
    </xf>
    <xf numFmtId="0" fontId="46" fillId="0" borderId="1" xfId="0" applyFont="1" applyFill="1" applyBorder="1" applyAlignment="1">
      <alignment horizontal="center" vertical="center" wrapText="1"/>
    </xf>
    <xf numFmtId="43" fontId="44" fillId="0" borderId="1" xfId="1" applyFont="1" applyFill="1" applyBorder="1" applyAlignment="1">
      <alignment horizontal="center" vertical="center"/>
    </xf>
    <xf numFmtId="0" fontId="45" fillId="0" borderId="1" xfId="3" applyFont="1" applyFill="1" applyBorder="1" applyAlignment="1">
      <alignment horizontal="center" vertical="center"/>
    </xf>
    <xf numFmtId="3" fontId="43" fillId="0" borderId="1" xfId="0" applyNumberFormat="1" applyFont="1" applyFill="1" applyBorder="1" applyAlignment="1">
      <alignment horizontal="center" vertical="center"/>
    </xf>
    <xf numFmtId="44" fontId="43" fillId="0" borderId="1" xfId="0" applyNumberFormat="1" applyFont="1" applyFill="1" applyBorder="1" applyAlignment="1">
      <alignment horizontal="center" vertical="center"/>
    </xf>
    <xf numFmtId="0" fontId="42" fillId="0" borderId="1" xfId="0" applyFont="1" applyFill="1" applyBorder="1" applyAlignment="1">
      <alignment horizontal="center" vertical="center"/>
    </xf>
    <xf numFmtId="0" fontId="43" fillId="0" borderId="1" xfId="2" applyNumberFormat="1" applyFont="1" applyFill="1" applyBorder="1" applyAlignment="1">
      <alignment horizontal="center" vertical="center" wrapText="1"/>
    </xf>
    <xf numFmtId="0" fontId="43" fillId="2" borderId="0" xfId="0" applyFont="1" applyFill="1" applyBorder="1" applyAlignment="1">
      <alignment horizontal="center" vertical="center"/>
    </xf>
    <xf numFmtId="166" fontId="43" fillId="0" borderId="1" xfId="0" applyNumberFormat="1" applyFont="1" applyFill="1" applyBorder="1" applyAlignment="1">
      <alignment horizontal="center" vertical="center"/>
    </xf>
    <xf numFmtId="165" fontId="43" fillId="0" borderId="1" xfId="2" applyNumberFormat="1" applyFont="1" applyFill="1" applyBorder="1" applyAlignment="1">
      <alignment horizontal="center" vertical="center"/>
    </xf>
    <xf numFmtId="0" fontId="43" fillId="2" borderId="1" xfId="0"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1" xfId="0" applyNumberFormat="1" applyFont="1" applyFill="1" applyBorder="1" applyAlignment="1">
      <alignment horizontal="center" vertical="center" wrapText="1"/>
    </xf>
    <xf numFmtId="49" fontId="47" fillId="0" borderId="1" xfId="0" applyNumberFormat="1" applyFont="1" applyFill="1" applyBorder="1" applyAlignment="1">
      <alignment horizontal="center" vertical="center" wrapText="1"/>
    </xf>
    <xf numFmtId="44" fontId="47" fillId="0" borderId="1" xfId="2" applyFont="1" applyFill="1" applyBorder="1" applyAlignment="1">
      <alignment horizontal="center" vertical="center" wrapText="1"/>
    </xf>
    <xf numFmtId="44" fontId="47" fillId="0" borderId="1" xfId="2" applyNumberFormat="1" applyFont="1" applyFill="1" applyBorder="1" applyAlignment="1">
      <alignment horizontal="center" vertical="center"/>
    </xf>
    <xf numFmtId="49" fontId="47" fillId="0" borderId="1" xfId="2"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44" fontId="43" fillId="0" borderId="0" xfId="2" applyFont="1" applyBorder="1" applyAlignment="1">
      <alignment horizontal="center" vertical="center"/>
    </xf>
    <xf numFmtId="44" fontId="43" fillId="0" borderId="0" xfId="2" applyNumberFormat="1" applyFont="1" applyBorder="1" applyAlignment="1">
      <alignment horizontal="center" vertical="center"/>
    </xf>
    <xf numFmtId="44" fontId="24" fillId="0" borderId="0" xfId="2" applyFont="1" applyFill="1" applyBorder="1" applyAlignment="1">
      <alignment horizontal="center" vertical="center"/>
    </xf>
    <xf numFmtId="44" fontId="24" fillId="0" borderId="0" xfId="2" applyNumberFormat="1" applyFont="1" applyFill="1" applyBorder="1" applyAlignment="1">
      <alignment horizontal="center" vertical="center"/>
    </xf>
    <xf numFmtId="0" fontId="44" fillId="0" borderId="1" xfId="1" applyNumberFormat="1" applyFont="1" applyFill="1" applyBorder="1" applyAlignment="1">
      <alignment horizontal="center" vertical="center"/>
    </xf>
    <xf numFmtId="0" fontId="21" fillId="0" borderId="0" xfId="0" applyFont="1" applyAlignment="1">
      <alignment horizontal="center" vertical="center"/>
    </xf>
    <xf numFmtId="0" fontId="21" fillId="0" borderId="0" xfId="0" applyNumberFormat="1" applyFont="1" applyAlignment="1">
      <alignment horizontal="center" vertical="center"/>
    </xf>
    <xf numFmtId="49" fontId="21" fillId="0" borderId="0" xfId="0" applyNumberFormat="1" applyFont="1" applyAlignment="1">
      <alignment horizontal="center" vertical="center"/>
    </xf>
    <xf numFmtId="0" fontId="21" fillId="0" borderId="0" xfId="0" applyFont="1" applyAlignment="1">
      <alignment horizontal="center" vertical="center" wrapText="1"/>
    </xf>
    <xf numFmtId="44" fontId="21" fillId="0" borderId="0" xfId="2" applyFont="1" applyAlignment="1">
      <alignment horizontal="center" vertical="center"/>
    </xf>
    <xf numFmtId="0" fontId="22" fillId="0" borderId="0" xfId="0" applyFont="1" applyBorder="1" applyAlignment="1">
      <alignment vertical="center" wrapText="1"/>
    </xf>
    <xf numFmtId="0" fontId="30" fillId="0" borderId="0" xfId="7" applyFont="1"/>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49" fillId="0" borderId="0" xfId="0" applyFont="1" applyAlignment="1">
      <alignment horizontal="center" vertical="center"/>
    </xf>
    <xf numFmtId="0" fontId="11" fillId="3" borderId="4" xfId="4" applyFont="1" applyFill="1" applyBorder="1" applyAlignment="1">
      <alignment horizontal="center" vertical="center" wrapText="1"/>
    </xf>
    <xf numFmtId="0" fontId="12" fillId="3" borderId="1"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6" xfId="4" applyFont="1" applyFill="1" applyBorder="1" applyAlignment="1">
      <alignment horizontal="center" vertical="center" wrapText="1"/>
    </xf>
    <xf numFmtId="44" fontId="12" fillId="3" borderId="1" xfId="5" applyFont="1" applyFill="1" applyBorder="1" applyAlignment="1">
      <alignment horizontal="center" vertical="center" wrapText="1"/>
    </xf>
    <xf numFmtId="44" fontId="12" fillId="3" borderId="5" xfId="5" applyFont="1" applyFill="1" applyBorder="1" applyAlignment="1">
      <alignment horizontal="center" vertical="center" wrapText="1"/>
    </xf>
    <xf numFmtId="44" fontId="12" fillId="3" borderId="6" xfId="5" applyFont="1" applyFill="1" applyBorder="1" applyAlignment="1">
      <alignment horizontal="center" vertical="center" wrapText="1"/>
    </xf>
    <xf numFmtId="0" fontId="2" fillId="0" borderId="0" xfId="7" applyFont="1" applyBorder="1" applyAlignment="1">
      <alignment horizontal="center" vertical="center" wrapText="1"/>
    </xf>
    <xf numFmtId="0" fontId="28" fillId="0" borderId="1" xfId="0" applyFont="1" applyBorder="1" applyAlignment="1">
      <alignment horizontal="center"/>
    </xf>
    <xf numFmtId="9"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26" fillId="6" borderId="1" xfId="0" applyFont="1" applyFill="1" applyBorder="1" applyAlignment="1">
      <alignment horizontal="center" vertical="center"/>
    </xf>
    <xf numFmtId="0" fontId="26" fillId="7" borderId="2"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3" xfId="0" applyFont="1" applyFill="1" applyBorder="1" applyAlignment="1">
      <alignment horizontal="center" vertical="center" wrapText="1"/>
    </xf>
    <xf numFmtId="9" fontId="26" fillId="0" borderId="5" xfId="0" applyNumberFormat="1" applyFont="1" applyBorder="1" applyAlignment="1">
      <alignment horizontal="center" vertical="center"/>
    </xf>
    <xf numFmtId="9" fontId="26" fillId="0" borderId="15" xfId="0" applyNumberFormat="1" applyFont="1" applyBorder="1" applyAlignment="1">
      <alignment horizontal="center" vertical="center"/>
    </xf>
    <xf numFmtId="9" fontId="26" fillId="0" borderId="6" xfId="0" applyNumberFormat="1"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6" borderId="2" xfId="0" applyFont="1" applyFill="1" applyBorder="1" applyAlignment="1">
      <alignment horizontal="center" vertical="center"/>
    </xf>
    <xf numFmtId="0" fontId="26" fillId="6" borderId="14" xfId="0" applyFont="1" applyFill="1" applyBorder="1" applyAlignment="1">
      <alignment horizontal="center" vertical="center"/>
    </xf>
    <xf numFmtId="0" fontId="26" fillId="7" borderId="1"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3" xfId="0" applyFont="1" applyBorder="1" applyAlignment="1">
      <alignment horizontal="center" vertical="center"/>
    </xf>
    <xf numFmtId="0" fontId="27" fillId="6" borderId="2" xfId="0" applyFont="1" applyFill="1" applyBorder="1" applyAlignment="1">
      <alignment horizontal="center" vertical="center"/>
    </xf>
    <xf numFmtId="0" fontId="27" fillId="6" borderId="14"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3" xfId="0" applyFont="1" applyFill="1" applyBorder="1" applyAlignment="1">
      <alignment horizontal="center" vertical="center" wrapText="1"/>
    </xf>
    <xf numFmtId="44" fontId="26" fillId="0" borderId="1" xfId="2" applyFont="1" applyBorder="1" applyAlignment="1">
      <alignment horizontal="center" vertical="center"/>
    </xf>
    <xf numFmtId="0" fontId="27" fillId="0" borderId="0" xfId="0" applyFont="1" applyFill="1" applyBorder="1" applyAlignment="1">
      <alignment horizontal="center" vertical="center"/>
    </xf>
    <xf numFmtId="0" fontId="2" fillId="7" borderId="1" xfId="0" applyFont="1" applyFill="1" applyBorder="1" applyAlignment="1">
      <alignment horizontal="center" vertical="center" wrapText="1"/>
    </xf>
    <xf numFmtId="0" fontId="26" fillId="6" borderId="3" xfId="0" applyFont="1" applyFill="1" applyBorder="1" applyAlignment="1">
      <alignment horizontal="center" vertical="center"/>
    </xf>
    <xf numFmtId="0" fontId="26" fillId="0" borderId="1" xfId="0" applyFont="1" applyBorder="1" applyAlignment="1">
      <alignment horizontal="left" vertical="center"/>
    </xf>
    <xf numFmtId="0" fontId="20" fillId="6" borderId="1" xfId="0" applyFont="1" applyFill="1" applyBorder="1" applyAlignment="1">
      <alignment horizontal="center" vertical="center"/>
    </xf>
    <xf numFmtId="9" fontId="26" fillId="0" borderId="1" xfId="6" applyFont="1" applyFill="1" applyBorder="1" applyAlignment="1">
      <alignment horizontal="center" vertical="center"/>
    </xf>
    <xf numFmtId="0" fontId="26" fillId="0" borderId="1" xfId="0" applyFont="1" applyFill="1" applyBorder="1" applyAlignment="1">
      <alignment horizontal="center" vertical="center"/>
    </xf>
    <xf numFmtId="44" fontId="26" fillId="0" borderId="1" xfId="2" applyFont="1" applyFill="1" applyBorder="1" applyAlignment="1">
      <alignment horizontal="center" vertical="center"/>
    </xf>
    <xf numFmtId="0" fontId="26" fillId="0" borderId="1" xfId="0" applyFont="1" applyFill="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2" fillId="0" borderId="12" xfId="0" applyFont="1" applyBorder="1" applyAlignment="1">
      <alignment horizontal="center" vertical="center"/>
    </xf>
    <xf numFmtId="0" fontId="3" fillId="0" borderId="4" xfId="0" applyFont="1" applyBorder="1" applyAlignment="1">
      <alignment vertical="center"/>
    </xf>
    <xf numFmtId="0" fontId="3" fillId="0" borderId="13" xfId="0" applyFont="1" applyBorder="1" applyAlignment="1">
      <alignment vertical="center"/>
    </xf>
    <xf numFmtId="0" fontId="22" fillId="0" borderId="1" xfId="0" applyFont="1" applyBorder="1" applyAlignment="1">
      <alignment horizontal="center" vertical="center" wrapText="1"/>
    </xf>
    <xf numFmtId="9" fontId="26" fillId="0" borderId="1" xfId="6" applyFont="1" applyBorder="1" applyAlignment="1">
      <alignment horizontal="center" vertical="center"/>
    </xf>
    <xf numFmtId="0" fontId="33" fillId="0" borderId="0" xfId="0" applyFont="1" applyAlignment="1">
      <alignment horizontal="center"/>
    </xf>
    <xf numFmtId="0" fontId="34" fillId="0" borderId="0" xfId="0" applyFont="1" applyAlignment="1">
      <alignment horizontal="center"/>
    </xf>
    <xf numFmtId="0" fontId="36" fillId="9" borderId="16" xfId="0" applyFont="1" applyFill="1" applyBorder="1" applyAlignment="1">
      <alignment horizontal="center" vertical="center"/>
    </xf>
    <xf numFmtId="0" fontId="36" fillId="9" borderId="17" xfId="0" applyFont="1" applyFill="1" applyBorder="1" applyAlignment="1">
      <alignment horizontal="center" vertical="center"/>
    </xf>
    <xf numFmtId="0" fontId="36" fillId="9" borderId="18" xfId="0" applyFont="1" applyFill="1" applyBorder="1" applyAlignment="1">
      <alignment horizontal="center" vertical="center"/>
    </xf>
    <xf numFmtId="0" fontId="36" fillId="9" borderId="16" xfId="0" applyFont="1" applyFill="1" applyBorder="1" applyAlignment="1">
      <alignment horizontal="center" vertical="center" wrapText="1"/>
    </xf>
    <xf numFmtId="0" fontId="36" fillId="9" borderId="17" xfId="0" applyFont="1" applyFill="1" applyBorder="1" applyAlignment="1">
      <alignment horizontal="center" vertical="center" wrapText="1"/>
    </xf>
    <xf numFmtId="43" fontId="35" fillId="0" borderId="53" xfId="0" applyNumberFormat="1" applyFont="1" applyFill="1" applyBorder="1" applyAlignment="1">
      <alignment horizontal="center" vertical="center"/>
    </xf>
    <xf numFmtId="43" fontId="35" fillId="0" borderId="54" xfId="0" applyNumberFormat="1" applyFont="1" applyFill="1" applyBorder="1" applyAlignment="1">
      <alignment horizontal="center" vertical="center"/>
    </xf>
    <xf numFmtId="43" fontId="35" fillId="0" borderId="55" xfId="0" applyNumberFormat="1" applyFont="1" applyFill="1" applyBorder="1" applyAlignment="1">
      <alignment horizontal="center" vertical="center"/>
    </xf>
    <xf numFmtId="0" fontId="37" fillId="0" borderId="70" xfId="1" applyNumberFormat="1" applyFont="1" applyFill="1" applyBorder="1" applyAlignment="1">
      <alignment horizontal="center" vertical="center"/>
    </xf>
    <xf numFmtId="0" fontId="37" fillId="0" borderId="2" xfId="1" applyNumberFormat="1" applyFont="1" applyFill="1" applyBorder="1" applyAlignment="1">
      <alignment horizontal="center" vertical="center"/>
    </xf>
    <xf numFmtId="43" fontId="37" fillId="0" borderId="64" xfId="1" applyNumberFormat="1" applyFont="1" applyFill="1" applyBorder="1" applyAlignment="1">
      <alignment horizontal="center" vertical="center" wrapText="1"/>
    </xf>
    <xf numFmtId="43" fontId="37" fillId="0" borderId="33" xfId="1" applyNumberFormat="1" applyFont="1" applyFill="1" applyBorder="1" applyAlignment="1">
      <alignment horizontal="center" vertical="center" wrapText="1"/>
    </xf>
    <xf numFmtId="43" fontId="37" fillId="0" borderId="66" xfId="1" applyNumberFormat="1" applyFont="1" applyFill="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7" xfId="0" applyFont="1" applyBorder="1" applyAlignment="1">
      <alignment horizontal="center" vertical="center" wrapText="1"/>
    </xf>
    <xf numFmtId="8" fontId="34" fillId="0" borderId="24" xfId="0" applyNumberFormat="1" applyFont="1" applyBorder="1" applyAlignment="1">
      <alignment horizontal="center" vertical="center" wrapText="1"/>
    </xf>
    <xf numFmtId="8" fontId="34" fillId="0" borderId="26" xfId="0" applyNumberFormat="1" applyFont="1" applyBorder="1" applyAlignment="1">
      <alignment horizontal="center" vertical="center" wrapText="1"/>
    </xf>
    <xf numFmtId="8" fontId="34" fillId="0" borderId="28" xfId="0" applyNumberFormat="1" applyFont="1" applyBorder="1" applyAlignment="1">
      <alignment horizontal="center" vertical="center" wrapText="1"/>
    </xf>
    <xf numFmtId="4" fontId="37" fillId="0" borderId="23" xfId="0" applyNumberFormat="1" applyFont="1" applyFill="1" applyBorder="1" applyAlignment="1">
      <alignment horizontal="center" vertical="center" wrapText="1"/>
    </xf>
    <xf numFmtId="4" fontId="37" fillId="0" borderId="25" xfId="0" applyNumberFormat="1" applyFont="1" applyFill="1" applyBorder="1" applyAlignment="1">
      <alignment horizontal="center" vertical="center" wrapText="1"/>
    </xf>
    <xf numFmtId="4" fontId="37" fillId="0" borderId="27" xfId="0" applyNumberFormat="1" applyFont="1" applyFill="1" applyBorder="1" applyAlignment="1">
      <alignment horizontal="center" vertical="center" wrapText="1"/>
    </xf>
    <xf numFmtId="0" fontId="35" fillId="0" borderId="3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37" xfId="0" applyFont="1" applyFill="1" applyBorder="1" applyAlignment="1">
      <alignment horizontal="left" vertical="center" wrapText="1"/>
    </xf>
    <xf numFmtId="0" fontId="35" fillId="0" borderId="40" xfId="0" applyFont="1" applyFill="1" applyBorder="1" applyAlignment="1">
      <alignment horizontal="left" vertical="center" wrapText="1"/>
    </xf>
    <xf numFmtId="0" fontId="34" fillId="0" borderId="63" xfId="1" applyNumberFormat="1" applyFont="1" applyFill="1" applyBorder="1" applyAlignment="1">
      <alignment horizontal="center"/>
    </xf>
    <xf numFmtId="0" fontId="34" fillId="0" borderId="64" xfId="1" applyNumberFormat="1" applyFont="1" applyFill="1" applyBorder="1" applyAlignment="1">
      <alignment horizontal="center"/>
    </xf>
    <xf numFmtId="8" fontId="34" fillId="0" borderId="65" xfId="1" applyNumberFormat="1" applyFont="1" applyFill="1" applyBorder="1" applyAlignment="1">
      <alignment horizontal="center"/>
    </xf>
    <xf numFmtId="8" fontId="34" fillId="0" borderId="66" xfId="1" applyNumberFormat="1" applyFont="1" applyFill="1" applyBorder="1" applyAlignment="1">
      <alignment horizontal="center"/>
    </xf>
    <xf numFmtId="8" fontId="35" fillId="0" borderId="31" xfId="0" applyNumberFormat="1" applyFont="1" applyFill="1" applyBorder="1" applyAlignment="1">
      <alignment horizontal="right" vertical="center" wrapText="1"/>
    </xf>
    <xf numFmtId="8" fontId="35" fillId="0" borderId="35" xfId="0" applyNumberFormat="1" applyFont="1" applyFill="1" applyBorder="1" applyAlignment="1">
      <alignment horizontal="right" vertical="center" wrapText="1"/>
    </xf>
    <xf numFmtId="8" fontId="35" fillId="0" borderId="38" xfId="0" applyNumberFormat="1" applyFont="1" applyFill="1" applyBorder="1" applyAlignment="1">
      <alignment horizontal="right" vertical="center" wrapText="1"/>
    </xf>
    <xf numFmtId="0" fontId="35" fillId="0" borderId="41" xfId="0" applyFont="1" applyFill="1" applyBorder="1" applyAlignment="1">
      <alignment horizontal="right"/>
    </xf>
    <xf numFmtId="8" fontId="35" fillId="0" borderId="54" xfId="0" applyNumberFormat="1" applyFont="1" applyFill="1" applyBorder="1" applyAlignment="1">
      <alignment horizontal="right" vertical="center"/>
    </xf>
    <xf numFmtId="0" fontId="35" fillId="0" borderId="25" xfId="0" applyFont="1" applyBorder="1" applyAlignment="1">
      <alignment horizontal="left" vertical="center" wrapText="1"/>
    </xf>
    <xf numFmtId="8" fontId="35" fillId="0" borderId="26" xfId="0" applyNumberFormat="1" applyFont="1" applyBorder="1" applyAlignment="1">
      <alignment horizontal="right" vertical="center" wrapText="1"/>
    </xf>
    <xf numFmtId="8" fontId="35" fillId="0" borderId="64" xfId="0" applyNumberFormat="1" applyFont="1" applyFill="1" applyBorder="1" applyAlignment="1">
      <alignment horizontal="right" vertical="center"/>
    </xf>
    <xf numFmtId="8" fontId="35" fillId="0" borderId="33" xfId="0" applyNumberFormat="1" applyFont="1" applyFill="1" applyBorder="1" applyAlignment="1">
      <alignment horizontal="right" vertical="center"/>
    </xf>
    <xf numFmtId="8" fontId="35" fillId="0" borderId="66" xfId="0" applyNumberFormat="1" applyFont="1" applyFill="1" applyBorder="1" applyAlignment="1">
      <alignment horizontal="right" vertical="center"/>
    </xf>
    <xf numFmtId="8" fontId="35" fillId="0" borderId="53" xfId="0" applyNumberFormat="1" applyFont="1" applyFill="1" applyBorder="1" applyAlignment="1">
      <alignment horizontal="right" vertical="center"/>
    </xf>
    <xf numFmtId="0" fontId="35" fillId="0" borderId="54" xfId="0" applyFont="1" applyFill="1" applyBorder="1" applyAlignment="1">
      <alignment horizontal="right" vertical="center"/>
    </xf>
    <xf numFmtId="0" fontId="35" fillId="0" borderId="55" xfId="0" applyFont="1" applyFill="1" applyBorder="1" applyAlignment="1">
      <alignment horizontal="right" vertical="center"/>
    </xf>
    <xf numFmtId="8" fontId="35" fillId="0" borderId="64" xfId="0" applyNumberFormat="1" applyFont="1" applyFill="1" applyBorder="1" applyAlignment="1">
      <alignment horizontal="center" vertical="center"/>
    </xf>
    <xf numFmtId="8" fontId="35" fillId="0" borderId="66" xfId="0" applyNumberFormat="1" applyFont="1" applyFill="1" applyBorder="1" applyAlignment="1">
      <alignment horizontal="center" vertical="center"/>
    </xf>
    <xf numFmtId="8" fontId="35" fillId="0" borderId="24" xfId="0" applyNumberFormat="1" applyFont="1" applyBorder="1" applyAlignment="1">
      <alignment horizontal="center" vertical="center" wrapText="1"/>
    </xf>
    <xf numFmtId="8" fontId="35" fillId="0" borderId="28" xfId="0" applyNumberFormat="1" applyFont="1" applyBorder="1" applyAlignment="1">
      <alignment horizontal="center" vertical="center" wrapText="1"/>
    </xf>
    <xf numFmtId="0" fontId="35" fillId="0" borderId="23" xfId="0" applyFont="1" applyBorder="1" applyAlignment="1">
      <alignment horizontal="left" vertical="center" wrapText="1"/>
    </xf>
    <xf numFmtId="0" fontId="35" fillId="0" borderId="27" xfId="0" applyFont="1" applyBorder="1" applyAlignment="1">
      <alignment horizontal="left" vertical="center" wrapText="1"/>
    </xf>
    <xf numFmtId="0" fontId="35" fillId="0" borderId="54" xfId="0" applyFont="1" applyFill="1" applyBorder="1" applyAlignment="1">
      <alignment horizontal="center" vertical="center"/>
    </xf>
    <xf numFmtId="0" fontId="35" fillId="0" borderId="55" xfId="0" applyFont="1" applyFill="1" applyBorder="1" applyAlignment="1">
      <alignment horizontal="center" vertical="center"/>
    </xf>
    <xf numFmtId="8" fontId="34" fillId="0" borderId="24" xfId="0" applyNumberFormat="1" applyFont="1" applyBorder="1" applyAlignment="1">
      <alignment horizontal="right" vertical="center" wrapText="1"/>
    </xf>
    <xf numFmtId="8" fontId="34" fillId="0" borderId="26" xfId="0" applyNumberFormat="1" applyFont="1" applyBorder="1" applyAlignment="1">
      <alignment horizontal="right" vertical="center" wrapText="1"/>
    </xf>
    <xf numFmtId="8" fontId="34" fillId="0" borderId="28" xfId="0" applyNumberFormat="1" applyFont="1" applyBorder="1" applyAlignment="1">
      <alignment horizontal="right" vertical="center" wrapText="1"/>
    </xf>
    <xf numFmtId="0" fontId="37" fillId="0" borderId="56" xfId="1" applyNumberFormat="1" applyFont="1" applyFill="1" applyBorder="1" applyAlignment="1">
      <alignment horizontal="center" vertical="center"/>
    </xf>
    <xf numFmtId="0" fontId="37" fillId="0" borderId="10" xfId="1" applyNumberFormat="1" applyFont="1" applyFill="1" applyBorder="1" applyAlignment="1">
      <alignment horizontal="center" vertical="center"/>
    </xf>
    <xf numFmtId="0" fontId="37" fillId="0" borderId="57" xfId="1" applyNumberFormat="1" applyFont="1" applyFill="1" applyBorder="1" applyAlignment="1">
      <alignment horizontal="center" vertical="center"/>
    </xf>
    <xf numFmtId="43" fontId="35" fillId="0" borderId="53" xfId="0" applyNumberFormat="1" applyFont="1" applyBorder="1" applyAlignment="1">
      <alignment horizontal="center" vertical="center"/>
    </xf>
    <xf numFmtId="43" fontId="35" fillId="0" borderId="54" xfId="0" applyNumberFormat="1" applyFont="1" applyBorder="1" applyAlignment="1">
      <alignment horizontal="center" vertical="center"/>
    </xf>
    <xf numFmtId="43" fontId="35" fillId="0" borderId="55" xfId="0" applyNumberFormat="1" applyFont="1" applyBorder="1" applyAlignment="1">
      <alignment horizontal="center" vertical="center"/>
    </xf>
  </cellXfs>
  <cellStyles count="11">
    <cellStyle name="Hiperlink" xfId="3" builtinId="8"/>
    <cellStyle name="Moeda" xfId="2" builtinId="4"/>
    <cellStyle name="Moeda 2" xfId="5"/>
    <cellStyle name="Moeda 3" xfId="8"/>
    <cellStyle name="Normal" xfId="0" builtinId="0"/>
    <cellStyle name="Normal 2" xfId="4"/>
    <cellStyle name="Normal 3" xfId="7"/>
    <cellStyle name="Porcentagem" xfId="6" builtinId="5"/>
    <cellStyle name="Porcentagem 2" xfId="10"/>
    <cellStyle name="Vírgula" xfId="1" builtinId="3"/>
    <cellStyle name="Vírgula 2" xfId="9"/>
  </cellStyles>
  <dxfs count="4">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o Plácido da Rocha Sobral" refreshedDate="44328.362497106478" createdVersion="5" refreshedVersion="5" minRefreshableVersion="3" recordCount="282">
  <cacheSource type="worksheet">
    <worksheetSource ref="A9:Q11"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ela1" displayName="Tabela1" ref="A1:Q283" totalsRowShown="0">
  <autoFilter ref="A1:Q283"/>
  <tableColumns count="17">
    <tableColumn id="1" name="ITEM"/>
    <tableColumn id="2" name="Nº DO PROCESSO"/>
    <tableColumn id="3" name="MODALIDADE"/>
    <tableColumn id="4" name="INFORMAÇÕES_x000a_PE/ATA/CEL"/>
    <tableColumn id="5" name="DATA_x000a_ABERTURA"/>
    <tableColumn id="6" name="DESCRIÇÃO/SERVIÇO/CONSUMO (ID)" dataDxfId="3"/>
    <tableColumn id="7" name="NATUREZA DESPESA"/>
    <tableColumn id="8" name="SETOR"/>
    <tableColumn id="9" name="FORNECEDOR"/>
    <tableColumn id="10" name="QUANTIDADE"/>
    <tableColumn id="11" name="VALOR UNITÁRIO"/>
    <tableColumn id="12" name="VALOR TOTAL"/>
    <tableColumn id="13" name="TIPO"/>
    <tableColumn id="14" name="DATA EMPENHO" dataDxfId="2"/>
    <tableColumn id="15" name="Nº NOTA DE EMPENHO"/>
    <tableColumn id="16" name="DATA_x000a_ENVIO" dataDxfId="1"/>
    <tableColumn id="17"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AppData/Local/01%20-%20PROCESSOS%20DE%20COMPRA/04%20-%20NOTA%20DE%20EMPENHO%20SCANEADA/2021/NE%200424.2021%20-%20DIMASTER%20-%20COM.%20DE%20PRODUTOS%20HOSPITALARES%20LTDA%20-%20PROC.%20000897.2021.pdf" TargetMode="External"/><Relationship Id="rId13" Type="http://schemas.openxmlformats.org/officeDocument/2006/relationships/hyperlink" Target="../AppData/Local/01%20-%20PROCESSOS%20DE%20COMPRA/04%20-%20NOTA%20DE%20EMPENHO%20SCANEADA/2021/NE%200430.2021%20-%20ULTRAFARMA%20COM.%20DE%20PROD.%20FARMACEUTICOS%20LTDA%20-%20PROC.%20000897.2021.pdf" TargetMode="External"/><Relationship Id="rId18" Type="http://schemas.openxmlformats.org/officeDocument/2006/relationships/vmlDrawing" Target="../drawings/vmlDrawing1.vml"/><Relationship Id="rId3" Type="http://schemas.openxmlformats.org/officeDocument/2006/relationships/hyperlink" Target="../AppData/Local/01%20-%20PROCESSOS%20DE%20COMPRA/04%20-%20NOTA%20DE%20EMPENHO%20SCANEADA/2021/NE%200418.2021%20-%20FRANCISCO%20IDOMARK%20RABELO%20DAMASCENO%20(ONIBUS)%20-%20PROC.%20000923.2021.pdf" TargetMode="External"/><Relationship Id="rId7" Type="http://schemas.openxmlformats.org/officeDocument/2006/relationships/hyperlink" Target="../AppData/Local/01%20-%20PROCESSOS%20DE%20COMPRA/04%20-%20NOTA%20DE%20EMPENHO%20SCANEADA/2021/NE%200423.2021%20-%20COMERCIAL%20CIRURGICA%20RIOCLARENSE%20LTDA%20-%20PROC.%20000897.2021.pdf" TargetMode="External"/><Relationship Id="rId12" Type="http://schemas.openxmlformats.org/officeDocument/2006/relationships/hyperlink" Target="../AppData/Local/01%20-%20PROCESSOS%20DE%20COMPRA/04%20-%20NOTA%20DE%20EMPENHO%20SCANEADA/2021/NE%200428.2021%20-%20ANDREI%20CARLOS%20BARROSO%20MUNIZ%20EIRELI%20EPP%20-%20PROC.%20000897.2021.pdf" TargetMode="External"/><Relationship Id="rId17" Type="http://schemas.openxmlformats.org/officeDocument/2006/relationships/printerSettings" Target="../printerSettings/printerSettings2.bin"/><Relationship Id="rId2" Type="http://schemas.openxmlformats.org/officeDocument/2006/relationships/hyperlink" Target="../AppData/Local/01%20-%20PROCESSOS%20DE%20COMPRA/04%20-%20NOTA%20DE%20EMPENHO%20SCANEADA/2021/NE%200417.2021%20-%20ROYAL%20GEST&#195;O%20E%20SERVI&#199;OS%20LTDA%20-%20PROC.%20000100.2020%20-%20AGOSTO.pdf" TargetMode="External"/><Relationship Id="rId16" Type="http://schemas.openxmlformats.org/officeDocument/2006/relationships/hyperlink" Target="../AppData/Local/01%20-%20PROCESSOS%20DE%20COMPRA/04%20-%20NOTA%20DE%20EMPENHO%20SCANEADA/2021/NE%200423.2021%20-%20COMERCIAL%20CIRURGICA%20RIOCLARENSE%20LTDA%20-%20PROC.%20000897.2021.pdf" TargetMode="External"/><Relationship Id="rId1" Type="http://schemas.openxmlformats.org/officeDocument/2006/relationships/hyperlink" Target="../AppData/Local/01%20-%20PROCESSOS%20DE%20COMPRA/04%20-%20NOTA%20DE%20EMPENHO%20SCANEADA/2021/NE%200416.2021%20-%20MICRO%20LAB.%20DE%20ANAL%20E%20PESQ.%20CLIN%20E%20BIOL%20LTDA_1&#186;%20T.A_AGOSTO%20-%20PROC.%20001107.2020.pdf" TargetMode="External"/><Relationship Id="rId6" Type="http://schemas.openxmlformats.org/officeDocument/2006/relationships/hyperlink" Target="../AppData/Local/01%20-%20PROCESSOS%20DE%20COMPRA/04%20-%20NOTA%20DE%20EMPENHO%20SCANEADA/2021/NE%200422.2021%20-%20LABINBRAZ%20-%20PROC.%20000031.2021_AGOSTO.pdf" TargetMode="External"/><Relationship Id="rId11" Type="http://schemas.openxmlformats.org/officeDocument/2006/relationships/hyperlink" Target="../AppData/Local/01%20-%20PROCESSOS%20DE%20COMPRA/04%20-%20NOTA%20DE%20EMPENHO%20SCANEADA/2021/NE%200427.2021%20-%20J%20I%20D%20DISTRIBUIDORA%20DE%20MEDICAMENTOS%20LTDA%20-%20EPP%20-%20PROC.%20000897.2021.pdf" TargetMode="External"/><Relationship Id="rId5" Type="http://schemas.openxmlformats.org/officeDocument/2006/relationships/hyperlink" Target="../AppData/Local/01%20-%20PROCESSOS%20DE%20COMPRA/04%20-%20NOTA%20DE%20EMPENHO%20SCANEADA/2021/NE%200421.2021%20-%20FRANCINETE%20GUERREIRO%20COSTA%20-%20PROC.%20000109.2021%20-%20BANHO%20MARIA.pdf" TargetMode="External"/><Relationship Id="rId15" Type="http://schemas.openxmlformats.org/officeDocument/2006/relationships/hyperlink" Target="../AppData/Local/01%20-%20PROCESSOS%20DE%20COMPRA/04%20-%20NOTA%20DE%20EMPENHO%20SCANEADA/2021/NE%200431.2021%20-%20DERMINA%20INACIA%20DE%20OLIVIERA%20-%20MANUTEN&#199;&#195;O%20DOS%20VE&#205;CULOS_PROC.%20000237.2021.pdf" TargetMode="External"/><Relationship Id="rId10" Type="http://schemas.openxmlformats.org/officeDocument/2006/relationships/hyperlink" Target="../AppData/Local/01%20-%20PROCESSOS%20DE%20COMPRA/04%20-%20NOTA%20DE%20EMPENHO%20SCANEADA/2021/NE%200426.2021%20-%20INOVAMED%20COM.%20DE%20MEDICAMENTOS%20LTDA%20-%20PROC.%20000897.2021.pdf" TargetMode="External"/><Relationship Id="rId4" Type="http://schemas.openxmlformats.org/officeDocument/2006/relationships/hyperlink" Target="../AppData/Local/01%20-%20PROCESSOS%20DE%20COMPRA/04%20-%20NOTA%20DE%20EMPENHO%20SCANEADA/2021/NE%200420.2021%20-%20M%20P%20S%20DE%20SOUZA%20GOMES%20MATUTE%20-%20PROC.%20001168.2020%20-%20AGOSTO.pdf" TargetMode="External"/><Relationship Id="rId9" Type="http://schemas.openxmlformats.org/officeDocument/2006/relationships/hyperlink" Target="../AppData/Local/01%20-%20PROCESSOS%20DE%20COMPRA/04%20-%20NOTA%20DE%20EMPENHO%20SCANEADA/2021/NE%200425.2021%20-%20ARAUJO%20COM.%20DE%20PRODUTOS%20HOSPITALARES%20LTDA%20-%20PROC.%20000897.2021.pdf" TargetMode="External"/><Relationship Id="rId14" Type="http://schemas.openxmlformats.org/officeDocument/2006/relationships/hyperlink" Target="../AppData/Local/01%20-%20PROCESSOS%20DE%20COMPRA/04%20-%20NOTA%20DE%20EMPENHO%20SCANEADA/2021/NE%200429.2021%20-%20D%20C%20P%20SERVI&#199;OS%20ADMINISTRATIVOS%20-%20PROC.%20000617.2020%20-%20AGOSTO.pdf"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4" hidden="1" customWidth="1"/>
    <col min="2" max="2" width="26.7109375" style="34" customWidth="1"/>
    <col min="3" max="3" width="14.85546875" style="34" customWidth="1"/>
    <col min="4" max="4" width="54" style="34" customWidth="1"/>
    <col min="5" max="5" width="8" style="34" hidden="1" customWidth="1"/>
    <col min="6" max="6" width="13.28515625" style="34" hidden="1" customWidth="1"/>
    <col min="7" max="7" width="12.7109375" style="34" hidden="1" customWidth="1"/>
    <col min="8" max="8" width="18.42578125" style="35" customWidth="1"/>
    <col min="9" max="9" width="18.42578125" style="36" customWidth="1"/>
    <col min="10" max="10" width="35.5703125" style="34" customWidth="1"/>
    <col min="11" max="11" width="22.5703125" style="34" customWidth="1"/>
    <col min="12" max="12" width="7.85546875" style="34" customWidth="1"/>
    <col min="13" max="13" width="33.140625" style="34" customWidth="1"/>
    <col min="14" max="14" width="32" style="34" customWidth="1"/>
    <col min="15" max="15" width="19.42578125" style="34" customWidth="1"/>
    <col min="16" max="16384" width="9.140625" style="37"/>
  </cols>
  <sheetData>
    <row r="1" spans="1:15" ht="48" customHeight="1">
      <c r="A1" s="457" t="s">
        <v>0</v>
      </c>
      <c r="B1" s="457"/>
      <c r="C1" s="457"/>
      <c r="D1" s="457"/>
      <c r="E1" s="457"/>
      <c r="F1" s="457"/>
      <c r="G1" s="457"/>
      <c r="H1" s="457"/>
      <c r="I1" s="457"/>
      <c r="J1" s="457"/>
      <c r="K1" s="457"/>
      <c r="L1" s="457"/>
      <c r="M1" s="457"/>
      <c r="N1" s="457"/>
      <c r="O1" s="457"/>
    </row>
    <row r="2" spans="1:15" s="33" customFormat="1" ht="21.75" customHeight="1">
      <c r="A2" s="458" t="s">
        <v>1</v>
      </c>
      <c r="B2" s="458" t="s">
        <v>2</v>
      </c>
      <c r="C2" s="458" t="s">
        <v>3</v>
      </c>
      <c r="D2" s="458" t="s">
        <v>4</v>
      </c>
      <c r="E2" s="458" t="s">
        <v>5</v>
      </c>
      <c r="F2" s="459" t="s">
        <v>6</v>
      </c>
      <c r="G2" s="459" t="s">
        <v>7</v>
      </c>
      <c r="H2" s="461" t="s">
        <v>8</v>
      </c>
      <c r="I2" s="462" t="s">
        <v>9</v>
      </c>
      <c r="J2" s="458" t="s">
        <v>10</v>
      </c>
      <c r="K2" s="458" t="s">
        <v>11</v>
      </c>
      <c r="L2" s="459" t="s">
        <v>12</v>
      </c>
      <c r="M2" s="459" t="s">
        <v>10</v>
      </c>
      <c r="N2" s="458" t="s">
        <v>13</v>
      </c>
      <c r="O2" s="459" t="s">
        <v>14</v>
      </c>
    </row>
    <row r="3" spans="1:15" ht="15" customHeight="1">
      <c r="A3" s="458"/>
      <c r="B3" s="458"/>
      <c r="C3" s="458"/>
      <c r="D3" s="458"/>
      <c r="E3" s="458"/>
      <c r="F3" s="460"/>
      <c r="G3" s="460"/>
      <c r="H3" s="461"/>
      <c r="I3" s="463"/>
      <c r="J3" s="458"/>
      <c r="K3" s="458"/>
      <c r="L3" s="460"/>
      <c r="M3" s="460"/>
      <c r="N3" s="458"/>
      <c r="O3" s="460"/>
    </row>
    <row r="4" spans="1:15">
      <c r="A4" s="38">
        <v>1</v>
      </c>
      <c r="B4" s="38" t="s">
        <v>15</v>
      </c>
      <c r="C4" s="39">
        <v>44046</v>
      </c>
      <c r="D4" s="38" t="s">
        <v>16</v>
      </c>
      <c r="E4" s="38" t="s">
        <v>17</v>
      </c>
      <c r="F4" s="38" t="s">
        <v>18</v>
      </c>
      <c r="G4" s="38"/>
      <c r="H4" s="40">
        <v>5310</v>
      </c>
      <c r="I4" s="55">
        <v>5310</v>
      </c>
      <c r="J4" s="38" t="s">
        <v>19</v>
      </c>
      <c r="K4" s="38" t="s">
        <v>20</v>
      </c>
      <c r="L4" s="38"/>
      <c r="M4" s="38" t="s">
        <v>21</v>
      </c>
      <c r="N4" s="52"/>
      <c r="O4" s="56"/>
    </row>
    <row r="5" spans="1:15">
      <c r="A5" s="38">
        <v>2</v>
      </c>
      <c r="B5" s="38" t="s">
        <v>22</v>
      </c>
      <c r="C5" s="39">
        <v>44061</v>
      </c>
      <c r="D5" s="38" t="s">
        <v>23</v>
      </c>
      <c r="E5" s="38" t="s">
        <v>17</v>
      </c>
      <c r="F5" s="38" t="s">
        <v>18</v>
      </c>
      <c r="G5" s="38"/>
      <c r="H5" s="40">
        <v>42162.75</v>
      </c>
      <c r="I5" s="55">
        <v>31787.56</v>
      </c>
      <c r="J5" s="38" t="s">
        <v>19</v>
      </c>
      <c r="K5" s="38" t="s">
        <v>24</v>
      </c>
      <c r="L5" s="38"/>
      <c r="M5" s="38" t="s">
        <v>21</v>
      </c>
      <c r="N5" s="52" t="s">
        <v>25</v>
      </c>
      <c r="O5" s="52" t="s">
        <v>26</v>
      </c>
    </row>
    <row r="6" spans="1:15">
      <c r="A6" s="38">
        <v>3</v>
      </c>
      <c r="B6" s="38" t="s">
        <v>27</v>
      </c>
      <c r="C6" s="39">
        <v>44082</v>
      </c>
      <c r="D6" s="38" t="s">
        <v>28</v>
      </c>
      <c r="E6" s="38" t="s">
        <v>17</v>
      </c>
      <c r="F6" s="38" t="s">
        <v>18</v>
      </c>
      <c r="G6" s="38"/>
      <c r="H6" s="40">
        <v>5435.88</v>
      </c>
      <c r="I6" s="55">
        <v>2232</v>
      </c>
      <c r="J6" s="38" t="s">
        <v>19</v>
      </c>
      <c r="K6" s="38" t="s">
        <v>24</v>
      </c>
      <c r="L6" s="38"/>
      <c r="M6" s="38" t="s">
        <v>21</v>
      </c>
      <c r="N6" s="52" t="s">
        <v>29</v>
      </c>
      <c r="O6" s="52"/>
    </row>
    <row r="7" spans="1:15">
      <c r="A7" s="38">
        <v>4</v>
      </c>
      <c r="B7" s="38" t="s">
        <v>30</v>
      </c>
      <c r="C7" s="39">
        <v>44102</v>
      </c>
      <c r="D7" s="38" t="s">
        <v>31</v>
      </c>
      <c r="E7" s="38" t="s">
        <v>17</v>
      </c>
      <c r="F7" s="38" t="s">
        <v>18</v>
      </c>
      <c r="G7" s="38"/>
      <c r="H7" s="40"/>
      <c r="I7" s="55"/>
      <c r="J7" s="38" t="s">
        <v>32</v>
      </c>
      <c r="K7" s="38" t="s">
        <v>33</v>
      </c>
      <c r="L7" s="38"/>
      <c r="M7" s="38"/>
      <c r="N7" s="52" t="s">
        <v>34</v>
      </c>
      <c r="O7" s="52" t="s">
        <v>35</v>
      </c>
    </row>
    <row r="8" spans="1:15">
      <c r="A8" s="38">
        <v>5</v>
      </c>
      <c r="B8" s="38" t="s">
        <v>36</v>
      </c>
      <c r="C8" s="39">
        <v>44095</v>
      </c>
      <c r="D8" s="38" t="s">
        <v>37</v>
      </c>
      <c r="E8" s="38" t="s">
        <v>17</v>
      </c>
      <c r="F8" s="38" t="s">
        <v>18</v>
      </c>
      <c r="G8" s="38"/>
      <c r="H8" s="40">
        <v>49903</v>
      </c>
      <c r="I8" s="55">
        <v>49903</v>
      </c>
      <c r="J8" s="38" t="s">
        <v>21</v>
      </c>
      <c r="K8" s="38" t="s">
        <v>33</v>
      </c>
      <c r="L8" s="38"/>
      <c r="M8" s="38" t="s">
        <v>21</v>
      </c>
      <c r="N8" s="52"/>
      <c r="O8" s="52" t="s">
        <v>38</v>
      </c>
    </row>
    <row r="9" spans="1:15">
      <c r="A9" s="38">
        <v>6</v>
      </c>
      <c r="B9" s="38" t="s">
        <v>39</v>
      </c>
      <c r="C9" s="39">
        <v>44094</v>
      </c>
      <c r="D9" s="38" t="s">
        <v>40</v>
      </c>
      <c r="E9" s="38" t="s">
        <v>17</v>
      </c>
      <c r="F9" s="38" t="s">
        <v>18</v>
      </c>
      <c r="G9" s="38"/>
      <c r="H9" s="40">
        <v>12524</v>
      </c>
      <c r="I9" s="55">
        <v>12524</v>
      </c>
      <c r="J9" s="38" t="s">
        <v>19</v>
      </c>
      <c r="K9" s="38" t="s">
        <v>33</v>
      </c>
      <c r="L9" s="38"/>
      <c r="M9" s="38" t="s">
        <v>21</v>
      </c>
      <c r="N9" s="52"/>
      <c r="O9" s="56"/>
    </row>
    <row r="10" spans="1:15">
      <c r="A10" s="38">
        <v>7</v>
      </c>
      <c r="B10" s="38" t="s">
        <v>41</v>
      </c>
      <c r="C10" s="39">
        <v>44063</v>
      </c>
      <c r="D10" s="38" t="s">
        <v>42</v>
      </c>
      <c r="E10" s="38" t="s">
        <v>17</v>
      </c>
      <c r="F10" s="38" t="s">
        <v>6</v>
      </c>
      <c r="G10" s="38"/>
      <c r="H10" s="40">
        <v>49700</v>
      </c>
      <c r="I10" s="55">
        <v>49700</v>
      </c>
      <c r="J10" s="38" t="s">
        <v>19</v>
      </c>
      <c r="K10" s="38" t="s">
        <v>43</v>
      </c>
      <c r="L10" s="38"/>
      <c r="M10" s="38" t="s">
        <v>21</v>
      </c>
      <c r="N10" s="52" t="s">
        <v>44</v>
      </c>
      <c r="O10" s="56"/>
    </row>
    <row r="11" spans="1:15" ht="22.5">
      <c r="A11" s="38">
        <v>8</v>
      </c>
      <c r="B11" s="38" t="s">
        <v>45</v>
      </c>
      <c r="C11" s="39">
        <v>44082</v>
      </c>
      <c r="D11" s="38" t="s">
        <v>46</v>
      </c>
      <c r="E11" s="38" t="s">
        <v>17</v>
      </c>
      <c r="F11" s="38" t="s">
        <v>6</v>
      </c>
      <c r="G11" s="38"/>
      <c r="H11" s="40">
        <v>0</v>
      </c>
      <c r="I11" s="55">
        <v>1014.26</v>
      </c>
      <c r="J11" s="38" t="s">
        <v>47</v>
      </c>
      <c r="K11" s="38" t="s">
        <v>20</v>
      </c>
      <c r="L11" s="38"/>
      <c r="M11" s="41" t="s">
        <v>48</v>
      </c>
      <c r="N11" s="52" t="s">
        <v>49</v>
      </c>
      <c r="O11" s="56"/>
    </row>
    <row r="12" spans="1:15">
      <c r="A12" s="38">
        <v>9</v>
      </c>
      <c r="B12" s="38" t="s">
        <v>50</v>
      </c>
      <c r="C12" s="39">
        <v>44090</v>
      </c>
      <c r="D12" s="38" t="s">
        <v>51</v>
      </c>
      <c r="E12" s="38" t="s">
        <v>17</v>
      </c>
      <c r="F12" s="38" t="s">
        <v>6</v>
      </c>
      <c r="G12" s="38"/>
      <c r="H12" s="40">
        <v>5270</v>
      </c>
      <c r="I12" s="55">
        <v>5270</v>
      </c>
      <c r="J12" s="38" t="s">
        <v>19</v>
      </c>
      <c r="K12" s="38" t="s">
        <v>20</v>
      </c>
      <c r="L12" s="38"/>
      <c r="M12" s="38" t="s">
        <v>21</v>
      </c>
      <c r="N12" s="52"/>
      <c r="O12" s="52" t="s">
        <v>26</v>
      </c>
    </row>
    <row r="13" spans="1:15" ht="22.5">
      <c r="A13" s="38">
        <v>10</v>
      </c>
      <c r="B13" s="38" t="s">
        <v>52</v>
      </c>
      <c r="C13" s="39">
        <v>44104</v>
      </c>
      <c r="D13" s="41" t="s">
        <v>53</v>
      </c>
      <c r="E13" s="38" t="s">
        <v>17</v>
      </c>
      <c r="F13" s="38" t="s">
        <v>6</v>
      </c>
      <c r="G13" s="38"/>
      <c r="H13" s="40">
        <v>49882</v>
      </c>
      <c r="I13" s="55">
        <v>49882</v>
      </c>
      <c r="J13" s="38" t="s">
        <v>19</v>
      </c>
      <c r="K13" s="38" t="s">
        <v>20</v>
      </c>
      <c r="L13" s="38"/>
      <c r="M13" s="38" t="s">
        <v>21</v>
      </c>
      <c r="N13" s="52"/>
      <c r="O13" s="52" t="s">
        <v>35</v>
      </c>
    </row>
    <row r="14" spans="1:15">
      <c r="A14" s="38">
        <v>11</v>
      </c>
      <c r="B14" s="38" t="s">
        <v>54</v>
      </c>
      <c r="C14" s="39">
        <v>44104</v>
      </c>
      <c r="D14" s="38" t="s">
        <v>55</v>
      </c>
      <c r="E14" s="38" t="s">
        <v>17</v>
      </c>
      <c r="F14" s="38" t="s">
        <v>6</v>
      </c>
      <c r="G14" s="38"/>
      <c r="H14" s="40">
        <v>2700</v>
      </c>
      <c r="I14" s="55">
        <v>2700</v>
      </c>
      <c r="J14" s="38" t="s">
        <v>19</v>
      </c>
      <c r="K14" s="38" t="s">
        <v>20</v>
      </c>
      <c r="L14" s="38"/>
      <c r="M14" s="38" t="s">
        <v>21</v>
      </c>
      <c r="N14" s="52"/>
      <c r="O14" s="52" t="s">
        <v>38</v>
      </c>
    </row>
    <row r="15" spans="1:15">
      <c r="A15" s="38">
        <v>12</v>
      </c>
      <c r="B15" s="42" t="s">
        <v>56</v>
      </c>
      <c r="C15" s="39">
        <v>44027</v>
      </c>
      <c r="D15" s="38" t="s">
        <v>57</v>
      </c>
      <c r="E15" s="38" t="s">
        <v>17</v>
      </c>
      <c r="F15" s="38" t="s">
        <v>6</v>
      </c>
      <c r="G15" s="38"/>
      <c r="H15" s="40">
        <v>35532</v>
      </c>
      <c r="I15" s="55">
        <v>7402.5</v>
      </c>
      <c r="J15" s="38" t="s">
        <v>58</v>
      </c>
      <c r="K15" s="38" t="s">
        <v>43</v>
      </c>
      <c r="L15" s="38"/>
      <c r="M15" s="38"/>
      <c r="N15" s="52"/>
      <c r="O15" s="56"/>
    </row>
    <row r="16" spans="1:15">
      <c r="A16" s="38">
        <v>13</v>
      </c>
      <c r="B16" s="38" t="s">
        <v>59</v>
      </c>
      <c r="C16" s="39">
        <v>44106</v>
      </c>
      <c r="D16" s="38" t="s">
        <v>60</v>
      </c>
      <c r="E16" s="38" t="s">
        <v>17</v>
      </c>
      <c r="F16" s="38" t="s">
        <v>6</v>
      </c>
      <c r="G16" s="38"/>
      <c r="H16" s="40">
        <v>48500</v>
      </c>
      <c r="I16" s="57">
        <v>48500</v>
      </c>
      <c r="J16" s="38" t="s">
        <v>21</v>
      </c>
      <c r="K16" s="38" t="s">
        <v>33</v>
      </c>
      <c r="L16" s="38"/>
      <c r="M16" s="38"/>
      <c r="N16" s="52"/>
      <c r="O16" s="56"/>
    </row>
    <row r="17" spans="1:16">
      <c r="A17" s="38">
        <v>14</v>
      </c>
      <c r="B17" s="38" t="s">
        <v>61</v>
      </c>
      <c r="C17" s="39">
        <v>44060</v>
      </c>
      <c r="D17" s="38" t="s">
        <v>62</v>
      </c>
      <c r="E17" s="38" t="s">
        <v>17</v>
      </c>
      <c r="F17" s="38" t="s">
        <v>6</v>
      </c>
      <c r="G17" s="38"/>
      <c r="H17" s="40">
        <v>3500</v>
      </c>
      <c r="I17" s="57">
        <v>3500</v>
      </c>
      <c r="J17" s="38" t="s">
        <v>19</v>
      </c>
      <c r="K17" s="38" t="s">
        <v>33</v>
      </c>
      <c r="L17" s="38"/>
      <c r="M17" s="38"/>
      <c r="N17" s="52"/>
      <c r="O17" s="56"/>
    </row>
    <row r="18" spans="1:16">
      <c r="A18" s="38">
        <v>15</v>
      </c>
      <c r="B18" s="38" t="s">
        <v>63</v>
      </c>
      <c r="C18" s="39">
        <v>44068</v>
      </c>
      <c r="D18" s="38" t="s">
        <v>64</v>
      </c>
      <c r="E18" s="38" t="s">
        <v>65</v>
      </c>
      <c r="F18" s="38" t="s">
        <v>6</v>
      </c>
      <c r="G18" s="38" t="s">
        <v>65</v>
      </c>
      <c r="H18" s="40"/>
      <c r="I18" s="55">
        <v>525.05999999999995</v>
      </c>
      <c r="J18" s="38" t="s">
        <v>58</v>
      </c>
      <c r="K18" s="38" t="s">
        <v>43</v>
      </c>
      <c r="L18" s="38"/>
      <c r="M18" s="38"/>
      <c r="N18" s="52" t="s">
        <v>66</v>
      </c>
      <c r="O18" s="56"/>
    </row>
    <row r="19" spans="1:16" ht="51">
      <c r="A19" s="38">
        <v>16</v>
      </c>
      <c r="B19" s="43" t="s">
        <v>67</v>
      </c>
      <c r="C19" s="39">
        <v>44047</v>
      </c>
      <c r="D19" s="43" t="s">
        <v>68</v>
      </c>
      <c r="E19" s="43" t="s">
        <v>69</v>
      </c>
      <c r="F19" s="43" t="s">
        <v>6</v>
      </c>
      <c r="G19" s="43" t="s">
        <v>70</v>
      </c>
      <c r="H19" s="44">
        <v>773582.26</v>
      </c>
      <c r="I19" s="55"/>
      <c r="J19" s="41" t="s">
        <v>71</v>
      </c>
      <c r="K19" s="38" t="s">
        <v>72</v>
      </c>
      <c r="L19" s="38"/>
      <c r="M19" s="58" t="s">
        <v>73</v>
      </c>
      <c r="N19" s="59" t="s">
        <v>74</v>
      </c>
      <c r="O19" s="60">
        <v>44123</v>
      </c>
    </row>
    <row r="20" spans="1:16" ht="25.5">
      <c r="A20" s="38">
        <v>17</v>
      </c>
      <c r="B20" s="45" t="s">
        <v>75</v>
      </c>
      <c r="C20" s="39">
        <v>44074</v>
      </c>
      <c r="D20" s="43" t="s">
        <v>76</v>
      </c>
      <c r="E20" s="43" t="s">
        <v>69</v>
      </c>
      <c r="F20" s="43" t="s">
        <v>18</v>
      </c>
      <c r="G20" s="43" t="s">
        <v>77</v>
      </c>
      <c r="H20" s="44">
        <v>78251.399999999994</v>
      </c>
      <c r="I20" s="55">
        <f>17710+324</f>
        <v>18034</v>
      </c>
      <c r="J20" s="38" t="s">
        <v>78</v>
      </c>
      <c r="K20" s="38" t="s">
        <v>24</v>
      </c>
      <c r="L20" s="38"/>
      <c r="M20" s="61"/>
      <c r="N20" s="52" t="s">
        <v>79</v>
      </c>
      <c r="O20" s="52"/>
    </row>
    <row r="21" spans="1:16">
      <c r="A21" s="38">
        <v>18</v>
      </c>
      <c r="B21" s="38" t="s">
        <v>80</v>
      </c>
      <c r="C21" s="39">
        <v>44084</v>
      </c>
      <c r="D21" s="38" t="s">
        <v>81</v>
      </c>
      <c r="E21" s="38" t="s">
        <v>82</v>
      </c>
      <c r="F21" s="38" t="s">
        <v>18</v>
      </c>
      <c r="G21" s="38"/>
      <c r="H21" s="40">
        <v>32856.080000000002</v>
      </c>
      <c r="I21" s="55">
        <v>2727</v>
      </c>
      <c r="J21" s="38" t="s">
        <v>21</v>
      </c>
      <c r="K21" s="38" t="s">
        <v>24</v>
      </c>
      <c r="L21" s="38"/>
      <c r="M21" s="38"/>
      <c r="N21" s="52"/>
      <c r="O21" s="56"/>
    </row>
    <row r="22" spans="1:16">
      <c r="A22" s="38">
        <v>19</v>
      </c>
      <c r="B22" s="38" t="s">
        <v>83</v>
      </c>
      <c r="C22" s="39">
        <v>44083</v>
      </c>
      <c r="D22" s="38" t="s">
        <v>84</v>
      </c>
      <c r="E22" s="38" t="s">
        <v>85</v>
      </c>
      <c r="F22" s="38" t="s">
        <v>6</v>
      </c>
      <c r="G22" s="38"/>
      <c r="H22" s="40"/>
      <c r="I22" s="55">
        <v>4300</v>
      </c>
      <c r="J22" s="38" t="s">
        <v>58</v>
      </c>
      <c r="K22" s="38" t="s">
        <v>43</v>
      </c>
      <c r="L22" s="38"/>
      <c r="M22" s="38"/>
      <c r="N22" s="52" t="s">
        <v>86</v>
      </c>
      <c r="O22" s="52"/>
    </row>
    <row r="23" spans="1:16">
      <c r="A23" s="38">
        <v>20</v>
      </c>
      <c r="B23" s="38" t="s">
        <v>87</v>
      </c>
      <c r="C23" s="39">
        <v>44069</v>
      </c>
      <c r="D23" s="38" t="s">
        <v>88</v>
      </c>
      <c r="E23" s="38" t="s">
        <v>65</v>
      </c>
      <c r="F23" s="38" t="s">
        <v>6</v>
      </c>
      <c r="G23" s="38"/>
      <c r="H23" s="40"/>
      <c r="I23" s="55">
        <v>10225.950000000001</v>
      </c>
      <c r="J23" s="38" t="s">
        <v>58</v>
      </c>
      <c r="K23" s="38" t="s">
        <v>43</v>
      </c>
      <c r="L23" s="38"/>
      <c r="M23" s="38"/>
      <c r="N23" s="52"/>
      <c r="O23" s="52" t="s">
        <v>38</v>
      </c>
    </row>
    <row r="24" spans="1:16">
      <c r="A24" s="38">
        <v>21</v>
      </c>
      <c r="B24" s="38" t="s">
        <v>89</v>
      </c>
      <c r="C24" s="39">
        <v>44069</v>
      </c>
      <c r="D24" s="38" t="s">
        <v>23</v>
      </c>
      <c r="E24" s="38" t="s">
        <v>82</v>
      </c>
      <c r="F24" s="38" t="s">
        <v>18</v>
      </c>
      <c r="G24" s="38"/>
      <c r="H24" s="40">
        <v>11274</v>
      </c>
      <c r="I24" s="55">
        <v>3510</v>
      </c>
      <c r="J24" s="38" t="s">
        <v>21</v>
      </c>
      <c r="K24" s="38" t="s">
        <v>24</v>
      </c>
      <c r="L24" s="38"/>
      <c r="M24" s="38"/>
      <c r="N24" s="52"/>
      <c r="O24" s="56"/>
    </row>
    <row r="25" spans="1:16">
      <c r="A25" s="38">
        <v>22</v>
      </c>
      <c r="B25" s="38" t="s">
        <v>90</v>
      </c>
      <c r="C25" s="39">
        <v>44068</v>
      </c>
      <c r="D25" s="38" t="s">
        <v>91</v>
      </c>
      <c r="E25" s="38" t="s">
        <v>92</v>
      </c>
      <c r="F25" s="38" t="s">
        <v>6</v>
      </c>
      <c r="G25" s="38"/>
      <c r="H25" s="40"/>
      <c r="I25" s="55">
        <v>67482.080000000002</v>
      </c>
      <c r="J25" s="38" t="s">
        <v>58</v>
      </c>
      <c r="K25" s="38" t="s">
        <v>43</v>
      </c>
      <c r="L25" s="38"/>
      <c r="M25" s="38"/>
      <c r="N25" s="52" t="s">
        <v>93</v>
      </c>
      <c r="O25" s="56" t="s">
        <v>94</v>
      </c>
    </row>
    <row r="26" spans="1:16">
      <c r="A26" s="38">
        <v>23</v>
      </c>
      <c r="B26" s="38" t="s">
        <v>95</v>
      </c>
      <c r="C26" s="39">
        <v>44046</v>
      </c>
      <c r="D26" s="38" t="s">
        <v>81</v>
      </c>
      <c r="E26" s="38" t="s">
        <v>82</v>
      </c>
      <c r="F26" s="38" t="s">
        <v>18</v>
      </c>
      <c r="G26" s="38"/>
      <c r="H26" s="40">
        <v>2921.6</v>
      </c>
      <c r="I26" s="55">
        <v>1479.6</v>
      </c>
      <c r="J26" s="38" t="s">
        <v>21</v>
      </c>
      <c r="K26" s="38" t="s">
        <v>24</v>
      </c>
      <c r="L26" s="38"/>
      <c r="M26" s="38"/>
      <c r="N26" s="52"/>
      <c r="O26" s="56"/>
    </row>
    <row r="27" spans="1:16" ht="51">
      <c r="A27" s="38">
        <v>24</v>
      </c>
      <c r="B27" s="43" t="s">
        <v>96</v>
      </c>
      <c r="C27" s="39">
        <v>44026</v>
      </c>
      <c r="D27" s="43" t="s">
        <v>81</v>
      </c>
      <c r="E27" s="43" t="s">
        <v>69</v>
      </c>
      <c r="F27" s="43" t="s">
        <v>18</v>
      </c>
      <c r="G27" s="43" t="s">
        <v>97</v>
      </c>
      <c r="H27" s="44">
        <v>363175.82</v>
      </c>
      <c r="I27" s="55"/>
      <c r="J27" s="38" t="s">
        <v>98</v>
      </c>
      <c r="K27" s="38" t="s">
        <v>24</v>
      </c>
      <c r="L27" s="38"/>
      <c r="M27" s="58" t="s">
        <v>99</v>
      </c>
      <c r="N27" s="59" t="s">
        <v>100</v>
      </c>
      <c r="O27" s="60">
        <v>44126</v>
      </c>
      <c r="P27" s="37" t="s">
        <v>101</v>
      </c>
    </row>
    <row r="28" spans="1:16" ht="51">
      <c r="A28" s="38">
        <v>25</v>
      </c>
      <c r="B28" s="43" t="s">
        <v>102</v>
      </c>
      <c r="C28" s="38"/>
      <c r="D28" s="43" t="s">
        <v>103</v>
      </c>
      <c r="E28" s="43" t="s">
        <v>69</v>
      </c>
      <c r="F28" s="43" t="s">
        <v>18</v>
      </c>
      <c r="G28" s="43" t="s">
        <v>104</v>
      </c>
      <c r="H28" s="44">
        <v>104912</v>
      </c>
      <c r="I28" s="55"/>
      <c r="J28" s="38" t="s">
        <v>105</v>
      </c>
      <c r="K28" s="38" t="s">
        <v>106</v>
      </c>
      <c r="L28" s="38"/>
      <c r="M28" s="58" t="s">
        <v>107</v>
      </c>
      <c r="N28" s="59" t="s">
        <v>108</v>
      </c>
      <c r="O28" s="60">
        <v>44152</v>
      </c>
    </row>
    <row r="29" spans="1:16" ht="51">
      <c r="A29" s="38">
        <v>26</v>
      </c>
      <c r="B29" s="45" t="s">
        <v>109</v>
      </c>
      <c r="C29" s="38"/>
      <c r="D29" s="43" t="s">
        <v>110</v>
      </c>
      <c r="E29" s="43" t="s">
        <v>69</v>
      </c>
      <c r="F29" s="43" t="s">
        <v>18</v>
      </c>
      <c r="G29" s="43" t="s">
        <v>111</v>
      </c>
      <c r="H29" s="44">
        <v>59400</v>
      </c>
      <c r="I29" s="55"/>
      <c r="J29" s="38" t="s">
        <v>98</v>
      </c>
      <c r="K29" s="38" t="s">
        <v>106</v>
      </c>
      <c r="L29" s="38"/>
      <c r="M29" s="58" t="s">
        <v>112</v>
      </c>
      <c r="N29" s="59" t="s">
        <v>113</v>
      </c>
      <c r="O29" s="60">
        <v>44111</v>
      </c>
    </row>
    <row r="30" spans="1:16" ht="22.5">
      <c r="A30" s="38">
        <v>27</v>
      </c>
      <c r="B30" s="41" t="s">
        <v>114</v>
      </c>
      <c r="C30" s="38"/>
      <c r="D30" s="38" t="s">
        <v>76</v>
      </c>
      <c r="E30" s="38" t="s">
        <v>82</v>
      </c>
      <c r="F30" s="38" t="s">
        <v>18</v>
      </c>
      <c r="G30" s="38"/>
      <c r="H30" s="40">
        <v>59247.61</v>
      </c>
      <c r="I30" s="55">
        <f>236</f>
        <v>236</v>
      </c>
      <c r="J30" s="38" t="s">
        <v>115</v>
      </c>
      <c r="K30" s="38" t="s">
        <v>24</v>
      </c>
      <c r="L30" s="38"/>
      <c r="M30" s="38"/>
      <c r="N30" s="52"/>
      <c r="O30" s="56"/>
    </row>
    <row r="31" spans="1:16">
      <c r="A31" s="38">
        <v>28</v>
      </c>
      <c r="B31" s="38" t="s">
        <v>116</v>
      </c>
      <c r="C31" s="39">
        <v>44090</v>
      </c>
      <c r="D31" s="38" t="s">
        <v>37</v>
      </c>
      <c r="E31" s="38" t="s">
        <v>82</v>
      </c>
      <c r="F31" s="38" t="s">
        <v>18</v>
      </c>
      <c r="G31" s="38"/>
      <c r="H31" s="40">
        <v>48865</v>
      </c>
      <c r="I31" s="55">
        <v>29970</v>
      </c>
      <c r="J31" s="38" t="s">
        <v>115</v>
      </c>
      <c r="K31" s="38" t="s">
        <v>33</v>
      </c>
      <c r="L31" s="38"/>
      <c r="M31" s="38"/>
      <c r="N31" s="52"/>
      <c r="O31" s="56"/>
    </row>
    <row r="32" spans="1:16">
      <c r="A32" s="38">
        <v>29</v>
      </c>
      <c r="B32" s="41" t="s">
        <v>117</v>
      </c>
      <c r="C32" s="39">
        <v>44104</v>
      </c>
      <c r="D32" s="38" t="s">
        <v>118</v>
      </c>
      <c r="E32" s="38" t="s">
        <v>92</v>
      </c>
      <c r="F32" s="38" t="s">
        <v>6</v>
      </c>
      <c r="G32" s="38"/>
      <c r="H32" s="40">
        <v>10224</v>
      </c>
      <c r="I32" s="55">
        <v>10057.129999999999</v>
      </c>
      <c r="J32" s="38" t="s">
        <v>58</v>
      </c>
      <c r="K32" s="38"/>
      <c r="L32" s="38"/>
      <c r="M32" s="38"/>
      <c r="N32" s="52"/>
      <c r="O32" s="52" t="s">
        <v>35</v>
      </c>
    </row>
    <row r="33" spans="1:15" ht="51">
      <c r="A33" s="38">
        <v>30</v>
      </c>
      <c r="B33" s="43" t="s">
        <v>119</v>
      </c>
      <c r="C33" s="39">
        <v>44091</v>
      </c>
      <c r="D33" s="43" t="s">
        <v>120</v>
      </c>
      <c r="E33" s="43" t="s">
        <v>69</v>
      </c>
      <c r="F33" s="43" t="s">
        <v>18</v>
      </c>
      <c r="G33" s="43" t="s">
        <v>77</v>
      </c>
      <c r="H33" s="44">
        <v>112083.84</v>
      </c>
      <c r="I33" s="55"/>
      <c r="J33" s="38" t="s">
        <v>98</v>
      </c>
      <c r="K33" s="38" t="s">
        <v>24</v>
      </c>
      <c r="L33" s="38"/>
      <c r="M33" s="58" t="s">
        <v>121</v>
      </c>
      <c r="N33" s="52" t="s">
        <v>25</v>
      </c>
      <c r="O33" s="52" t="s">
        <v>26</v>
      </c>
    </row>
    <row r="34" spans="1:15">
      <c r="A34" s="38">
        <v>31</v>
      </c>
      <c r="B34" s="38" t="s">
        <v>122</v>
      </c>
      <c r="C34" s="39">
        <v>44102</v>
      </c>
      <c r="D34" s="38" t="s">
        <v>123</v>
      </c>
      <c r="E34" s="38" t="s">
        <v>65</v>
      </c>
      <c r="F34" s="38" t="s">
        <v>6</v>
      </c>
      <c r="G34" s="38"/>
      <c r="H34" s="40">
        <v>28260</v>
      </c>
      <c r="I34" s="55">
        <v>2355</v>
      </c>
      <c r="J34" s="38" t="s">
        <v>58</v>
      </c>
      <c r="K34" s="38" t="s">
        <v>43</v>
      </c>
      <c r="L34" s="38"/>
      <c r="M34" s="38"/>
      <c r="N34" s="52"/>
      <c r="O34" s="52" t="s">
        <v>38</v>
      </c>
    </row>
    <row r="35" spans="1:15">
      <c r="A35" s="38">
        <v>32</v>
      </c>
      <c r="B35" s="46" t="s">
        <v>124</v>
      </c>
      <c r="C35" s="47">
        <v>44106</v>
      </c>
      <c r="D35" s="46" t="s">
        <v>125</v>
      </c>
      <c r="E35" s="46" t="s">
        <v>69</v>
      </c>
      <c r="F35" s="46" t="s">
        <v>6</v>
      </c>
      <c r="G35" s="46" t="s">
        <v>77</v>
      </c>
      <c r="H35" s="48"/>
      <c r="I35" s="62"/>
      <c r="J35" s="63" t="s">
        <v>126</v>
      </c>
      <c r="K35" s="38" t="s">
        <v>43</v>
      </c>
      <c r="L35" s="38"/>
      <c r="M35" s="61" t="s">
        <v>127</v>
      </c>
      <c r="N35" s="52"/>
      <c r="O35" s="56"/>
    </row>
    <row r="36" spans="1:15">
      <c r="A36" s="38">
        <v>33</v>
      </c>
      <c r="B36" s="46" t="s">
        <v>128</v>
      </c>
      <c r="C36" s="47">
        <v>44106</v>
      </c>
      <c r="D36" s="46" t="s">
        <v>129</v>
      </c>
      <c r="E36" s="46" t="s">
        <v>69</v>
      </c>
      <c r="F36" s="46" t="s">
        <v>6</v>
      </c>
      <c r="G36" s="46" t="s">
        <v>77</v>
      </c>
      <c r="H36" s="48">
        <v>165000</v>
      </c>
      <c r="I36" s="62"/>
      <c r="J36" s="63" t="s">
        <v>130</v>
      </c>
      <c r="K36" s="38" t="s">
        <v>33</v>
      </c>
      <c r="L36" s="38"/>
      <c r="M36" s="61" t="s">
        <v>131</v>
      </c>
      <c r="N36" s="52"/>
      <c r="O36" s="56"/>
    </row>
    <row r="37" spans="1:15" ht="25.5">
      <c r="A37" s="38">
        <v>34</v>
      </c>
      <c r="B37" s="46" t="s">
        <v>132</v>
      </c>
      <c r="C37" s="47">
        <v>44106</v>
      </c>
      <c r="D37" s="46" t="s">
        <v>133</v>
      </c>
      <c r="E37" s="46" t="s">
        <v>69</v>
      </c>
      <c r="F37" s="46" t="s">
        <v>18</v>
      </c>
      <c r="G37" s="46" t="s">
        <v>77</v>
      </c>
      <c r="H37" s="48">
        <v>132878.79999999999</v>
      </c>
      <c r="I37" s="62"/>
      <c r="J37" s="63" t="s">
        <v>98</v>
      </c>
      <c r="K37" s="38" t="s">
        <v>134</v>
      </c>
      <c r="L37" s="38"/>
      <c r="M37" s="58" t="s">
        <v>135</v>
      </c>
      <c r="N37" s="52" t="s">
        <v>136</v>
      </c>
      <c r="O37" s="52" t="s">
        <v>35</v>
      </c>
    </row>
    <row r="38" spans="1:15">
      <c r="A38" s="38">
        <v>35</v>
      </c>
      <c r="B38" s="49" t="s">
        <v>137</v>
      </c>
      <c r="C38" s="50">
        <v>44106</v>
      </c>
      <c r="D38" s="49" t="s">
        <v>138</v>
      </c>
      <c r="E38" s="49" t="s">
        <v>82</v>
      </c>
      <c r="F38" s="49" t="s">
        <v>18</v>
      </c>
      <c r="G38" s="49"/>
      <c r="H38" s="51">
        <v>20333.48</v>
      </c>
      <c r="I38" s="64">
        <v>20333.48</v>
      </c>
      <c r="J38" s="38" t="s">
        <v>115</v>
      </c>
      <c r="K38" s="38" t="s">
        <v>33</v>
      </c>
      <c r="L38" s="38"/>
      <c r="M38" s="38"/>
      <c r="N38" s="52" t="s">
        <v>12</v>
      </c>
      <c r="O38" s="56"/>
    </row>
    <row r="39" spans="1:15">
      <c r="A39" s="38">
        <v>36</v>
      </c>
      <c r="B39" s="38" t="s">
        <v>139</v>
      </c>
      <c r="C39" s="39">
        <v>44072</v>
      </c>
      <c r="D39" s="38" t="s">
        <v>133</v>
      </c>
      <c r="E39" s="38" t="s">
        <v>82</v>
      </c>
      <c r="F39" s="38" t="s">
        <v>18</v>
      </c>
      <c r="G39" s="38" t="s">
        <v>82</v>
      </c>
      <c r="H39" s="40">
        <v>74800</v>
      </c>
      <c r="I39" s="55">
        <v>74800</v>
      </c>
      <c r="J39" s="38" t="s">
        <v>115</v>
      </c>
      <c r="K39" s="38" t="s">
        <v>134</v>
      </c>
      <c r="L39" s="38"/>
      <c r="M39" s="38"/>
      <c r="N39" s="52"/>
      <c r="O39" s="56"/>
    </row>
    <row r="40" spans="1:15">
      <c r="A40" s="38">
        <v>37</v>
      </c>
      <c r="B40" s="38" t="s">
        <v>140</v>
      </c>
      <c r="C40" s="39">
        <v>44118</v>
      </c>
      <c r="D40" s="38" t="s">
        <v>141</v>
      </c>
      <c r="E40" s="38" t="s">
        <v>85</v>
      </c>
      <c r="F40" s="38" t="s">
        <v>6</v>
      </c>
      <c r="G40" s="38"/>
      <c r="H40" s="40">
        <v>356140.79999999999</v>
      </c>
      <c r="I40" s="55">
        <v>59356.800000000003</v>
      </c>
      <c r="J40" s="38" t="s">
        <v>21</v>
      </c>
      <c r="K40" s="38"/>
      <c r="L40" s="38"/>
      <c r="M40" s="38"/>
      <c r="N40" s="52"/>
      <c r="O40" s="56"/>
    </row>
    <row r="41" spans="1:15">
      <c r="A41" s="38">
        <v>38</v>
      </c>
      <c r="B41" s="38" t="s">
        <v>142</v>
      </c>
      <c r="C41" s="39">
        <v>44119</v>
      </c>
      <c r="D41" s="38" t="s">
        <v>143</v>
      </c>
      <c r="E41" s="38" t="s">
        <v>65</v>
      </c>
      <c r="F41" s="38" t="s">
        <v>6</v>
      </c>
      <c r="G41" s="38"/>
      <c r="H41" s="40">
        <v>129030</v>
      </c>
      <c r="I41" s="55">
        <v>91593.26</v>
      </c>
      <c r="J41" s="38" t="s">
        <v>21</v>
      </c>
      <c r="K41" s="38"/>
      <c r="L41" s="38"/>
      <c r="M41" s="38"/>
      <c r="N41" s="52"/>
      <c r="O41" s="56"/>
    </row>
    <row r="42" spans="1:15" ht="38.25">
      <c r="A42" s="38">
        <v>39</v>
      </c>
      <c r="B42" s="43" t="s">
        <v>144</v>
      </c>
      <c r="C42" s="38"/>
      <c r="D42" s="45" t="s">
        <v>145</v>
      </c>
      <c r="E42" s="43" t="s">
        <v>69</v>
      </c>
      <c r="F42" s="43" t="s">
        <v>18</v>
      </c>
      <c r="G42" s="43" t="s">
        <v>146</v>
      </c>
      <c r="H42" s="44">
        <v>160000</v>
      </c>
      <c r="I42" s="55">
        <f>141550</f>
        <v>141550</v>
      </c>
      <c r="J42" s="38" t="s">
        <v>21</v>
      </c>
      <c r="K42" s="38" t="s">
        <v>147</v>
      </c>
      <c r="L42" s="38"/>
      <c r="M42" s="58" t="s">
        <v>148</v>
      </c>
      <c r="N42" s="59"/>
      <c r="O42" s="60"/>
    </row>
    <row r="43" spans="1:15">
      <c r="A43" s="38">
        <v>40</v>
      </c>
      <c r="B43" s="38" t="s">
        <v>149</v>
      </c>
      <c r="C43" s="39">
        <v>44118</v>
      </c>
      <c r="D43" s="38" t="s">
        <v>150</v>
      </c>
      <c r="E43" s="38" t="s">
        <v>82</v>
      </c>
      <c r="F43" s="38" t="s">
        <v>18</v>
      </c>
      <c r="G43" s="38"/>
      <c r="H43" s="40">
        <v>5702.08</v>
      </c>
      <c r="I43" s="57">
        <v>5702.08</v>
      </c>
      <c r="J43" s="38" t="s">
        <v>21</v>
      </c>
      <c r="K43" s="38" t="s">
        <v>33</v>
      </c>
      <c r="L43" s="38"/>
      <c r="M43" s="38"/>
      <c r="N43" s="52"/>
      <c r="O43" s="52"/>
    </row>
    <row r="44" spans="1:15">
      <c r="A44" s="38"/>
      <c r="B44" s="43" t="s">
        <v>151</v>
      </c>
      <c r="C44" s="39"/>
      <c r="D44" s="43" t="s">
        <v>133</v>
      </c>
      <c r="E44" s="38"/>
      <c r="F44" s="38"/>
      <c r="G44" s="38"/>
      <c r="H44" s="44">
        <v>57600</v>
      </c>
      <c r="I44" s="57"/>
      <c r="J44" s="38"/>
      <c r="K44" s="38"/>
      <c r="L44" s="38"/>
      <c r="M44" s="38"/>
      <c r="N44" s="52"/>
      <c r="O44" s="52"/>
    </row>
    <row r="45" spans="1:15" ht="25.5">
      <c r="A45" s="38">
        <v>41</v>
      </c>
      <c r="B45" s="43" t="s">
        <v>152</v>
      </c>
      <c r="C45" s="38"/>
      <c r="D45" s="43" t="s">
        <v>153</v>
      </c>
      <c r="E45" s="43" t="s">
        <v>69</v>
      </c>
      <c r="F45" s="43" t="s">
        <v>18</v>
      </c>
      <c r="G45" s="43" t="s">
        <v>154</v>
      </c>
      <c r="H45" s="44">
        <v>50000</v>
      </c>
      <c r="I45" s="65">
        <v>24129.9</v>
      </c>
      <c r="J45" s="38" t="s">
        <v>21</v>
      </c>
      <c r="K45" s="38"/>
      <c r="L45" s="38"/>
      <c r="M45" s="58" t="s">
        <v>155</v>
      </c>
      <c r="N45" s="59"/>
      <c r="O45" s="52"/>
    </row>
    <row r="46" spans="1:15" ht="25.5">
      <c r="A46" s="38">
        <v>42</v>
      </c>
      <c r="B46" s="43" t="s">
        <v>156</v>
      </c>
      <c r="C46" s="38"/>
      <c r="D46" s="43" t="s">
        <v>157</v>
      </c>
      <c r="E46" s="43" t="s">
        <v>69</v>
      </c>
      <c r="F46" s="43" t="s">
        <v>18</v>
      </c>
      <c r="G46" s="43" t="s">
        <v>158</v>
      </c>
      <c r="H46" s="44">
        <v>189000</v>
      </c>
      <c r="I46" s="65">
        <v>0</v>
      </c>
      <c r="J46" s="38" t="s">
        <v>159</v>
      </c>
      <c r="K46" s="38" t="s">
        <v>160</v>
      </c>
      <c r="L46" s="38"/>
      <c r="M46" s="58" t="s">
        <v>161</v>
      </c>
      <c r="N46" s="60">
        <v>44146</v>
      </c>
      <c r="O46" s="52"/>
    </row>
    <row r="47" spans="1:15" ht="14.25">
      <c r="A47" s="38">
        <v>43</v>
      </c>
      <c r="B47" s="38" t="s">
        <v>162</v>
      </c>
      <c r="C47" s="39">
        <v>44119</v>
      </c>
      <c r="D47" s="38" t="s">
        <v>163</v>
      </c>
      <c r="E47" s="38" t="s">
        <v>85</v>
      </c>
      <c r="F47" s="38" t="s">
        <v>6</v>
      </c>
      <c r="G47" s="38"/>
      <c r="H47" s="40">
        <v>80892</v>
      </c>
      <c r="I47" s="65">
        <v>6741</v>
      </c>
      <c r="J47" s="38" t="s">
        <v>58</v>
      </c>
      <c r="K47" s="38"/>
      <c r="L47" s="38"/>
      <c r="M47" s="66"/>
      <c r="N47" s="52"/>
      <c r="O47" s="52"/>
    </row>
    <row r="48" spans="1:15" ht="22.5">
      <c r="A48" s="38">
        <v>44</v>
      </c>
      <c r="B48" s="38" t="s">
        <v>164</v>
      </c>
      <c r="C48" s="39">
        <v>44140</v>
      </c>
      <c r="D48" s="38" t="s">
        <v>165</v>
      </c>
      <c r="E48" s="38" t="s">
        <v>85</v>
      </c>
      <c r="F48" s="38" t="s">
        <v>6</v>
      </c>
      <c r="G48" s="38"/>
      <c r="H48" s="40">
        <v>6000</v>
      </c>
      <c r="I48" s="65">
        <v>500</v>
      </c>
      <c r="J48" s="41" t="s">
        <v>166</v>
      </c>
      <c r="K48" s="38" t="s">
        <v>43</v>
      </c>
      <c r="L48" s="38"/>
      <c r="M48" s="66"/>
      <c r="N48" s="52"/>
      <c r="O48" s="52"/>
    </row>
    <row r="49" spans="1:15" ht="14.25">
      <c r="A49" s="38">
        <v>45</v>
      </c>
      <c r="B49" s="38" t="s">
        <v>167</v>
      </c>
      <c r="C49" s="39">
        <v>44145</v>
      </c>
      <c r="D49" s="38" t="s">
        <v>168</v>
      </c>
      <c r="E49" s="38" t="s">
        <v>92</v>
      </c>
      <c r="F49" s="38" t="s">
        <v>6</v>
      </c>
      <c r="G49" s="38"/>
      <c r="H49" s="40">
        <v>48388.44</v>
      </c>
      <c r="I49" s="65">
        <f>403.24</f>
        <v>403.24</v>
      </c>
      <c r="J49" s="38" t="s">
        <v>58</v>
      </c>
      <c r="K49" s="38" t="s">
        <v>43</v>
      </c>
      <c r="L49" s="38"/>
      <c r="M49" s="67"/>
      <c r="N49" s="52"/>
      <c r="O49" s="52"/>
    </row>
    <row r="50" spans="1:15" ht="14.25">
      <c r="A50" s="38">
        <v>46</v>
      </c>
      <c r="B50" s="38" t="s">
        <v>169</v>
      </c>
      <c r="C50" s="39">
        <v>44145</v>
      </c>
      <c r="D50" s="38" t="s">
        <v>170</v>
      </c>
      <c r="E50" s="38" t="s">
        <v>92</v>
      </c>
      <c r="F50" s="38" t="s">
        <v>6</v>
      </c>
      <c r="G50" s="38"/>
      <c r="H50" s="40">
        <v>25923.599999999999</v>
      </c>
      <c r="I50" s="65">
        <f>216.03</f>
        <v>216.03</v>
      </c>
      <c r="J50" s="38" t="s">
        <v>47</v>
      </c>
      <c r="K50" s="38" t="s">
        <v>43</v>
      </c>
      <c r="L50" s="38"/>
      <c r="M50" s="67"/>
      <c r="N50" s="52"/>
      <c r="O50" s="52"/>
    </row>
    <row r="51" spans="1:15">
      <c r="A51" s="38">
        <v>47</v>
      </c>
      <c r="B51" s="52" t="s">
        <v>171</v>
      </c>
      <c r="C51" s="53">
        <v>44132</v>
      </c>
      <c r="D51" s="52" t="s">
        <v>133</v>
      </c>
      <c r="E51" s="52" t="s">
        <v>82</v>
      </c>
      <c r="F51" s="52" t="s">
        <v>18</v>
      </c>
      <c r="G51" s="52"/>
      <c r="H51" s="54">
        <v>94020</v>
      </c>
      <c r="I51" s="68">
        <v>94020</v>
      </c>
      <c r="J51" s="52" t="s">
        <v>115</v>
      </c>
      <c r="K51" s="38" t="s">
        <v>134</v>
      </c>
      <c r="L51" s="52">
        <v>231</v>
      </c>
      <c r="M51" s="52"/>
      <c r="N51" s="52"/>
      <c r="O51" s="52"/>
    </row>
    <row r="52" spans="1:15" ht="38.25">
      <c r="A52" s="38">
        <v>48</v>
      </c>
      <c r="B52" s="52" t="s">
        <v>172</v>
      </c>
      <c r="C52" s="53">
        <v>44146</v>
      </c>
      <c r="D52" s="52" t="s">
        <v>173</v>
      </c>
      <c r="E52" s="52" t="s">
        <v>17</v>
      </c>
      <c r="F52" s="52" t="s">
        <v>18</v>
      </c>
      <c r="G52" s="52"/>
      <c r="H52" s="54">
        <v>32768.800000000003</v>
      </c>
      <c r="I52" s="68">
        <v>8139</v>
      </c>
      <c r="J52" s="52" t="s">
        <v>58</v>
      </c>
      <c r="K52" s="52" t="s">
        <v>20</v>
      </c>
      <c r="L52" s="52">
        <v>222</v>
      </c>
      <c r="M52" s="69" t="s">
        <v>174</v>
      </c>
      <c r="N52" s="52"/>
      <c r="O52" s="52"/>
    </row>
    <row r="53" spans="1:15">
      <c r="A53" s="38">
        <v>49</v>
      </c>
      <c r="B53" s="52" t="s">
        <v>175</v>
      </c>
      <c r="C53" s="53">
        <v>44151</v>
      </c>
      <c r="D53" s="52" t="s">
        <v>76</v>
      </c>
      <c r="E53" s="52" t="s">
        <v>82</v>
      </c>
      <c r="F53" s="52" t="s">
        <v>18</v>
      </c>
      <c r="G53" s="52"/>
      <c r="H53" s="54">
        <v>22230</v>
      </c>
      <c r="I53" s="68">
        <v>22230</v>
      </c>
      <c r="J53" s="52" t="s">
        <v>115</v>
      </c>
      <c r="K53" s="52" t="s">
        <v>20</v>
      </c>
      <c r="L53" s="52">
        <v>222</v>
      </c>
      <c r="M53" s="52" t="s">
        <v>176</v>
      </c>
      <c r="N53" s="52"/>
      <c r="O53" s="52"/>
    </row>
    <row r="54" spans="1:15" ht="38.25">
      <c r="A54" s="38">
        <v>50</v>
      </c>
      <c r="B54" s="52" t="s">
        <v>177</v>
      </c>
      <c r="C54" s="53">
        <v>44154</v>
      </c>
      <c r="D54" s="52" t="s">
        <v>178</v>
      </c>
      <c r="E54" s="52" t="s">
        <v>82</v>
      </c>
      <c r="F54" s="52" t="s">
        <v>18</v>
      </c>
      <c r="G54" s="52"/>
      <c r="H54" s="54">
        <v>6848</v>
      </c>
      <c r="I54" s="68">
        <v>6848</v>
      </c>
      <c r="J54" s="52" t="s">
        <v>115</v>
      </c>
      <c r="K54" s="52" t="s">
        <v>20</v>
      </c>
      <c r="L54" s="52">
        <v>222</v>
      </c>
      <c r="M54" s="69" t="s">
        <v>174</v>
      </c>
      <c r="N54" s="52"/>
      <c r="O54" s="52"/>
    </row>
    <row r="55" spans="1:15">
      <c r="A55" s="52">
        <v>51</v>
      </c>
      <c r="B55" s="52" t="s">
        <v>179</v>
      </c>
      <c r="C55" s="53">
        <v>44159</v>
      </c>
      <c r="D55" s="52" t="s">
        <v>180</v>
      </c>
      <c r="E55" s="52" t="s">
        <v>17</v>
      </c>
      <c r="F55" s="52" t="s">
        <v>18</v>
      </c>
      <c r="G55" s="52"/>
      <c r="H55" s="54">
        <v>1700</v>
      </c>
      <c r="I55" s="68">
        <v>1700</v>
      </c>
      <c r="J55" s="52" t="s">
        <v>115</v>
      </c>
      <c r="K55" s="52" t="s">
        <v>20</v>
      </c>
      <c r="L55" s="52">
        <v>121</v>
      </c>
      <c r="M55" s="52" t="s">
        <v>181</v>
      </c>
      <c r="N55" s="52"/>
      <c r="O55" s="52"/>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1102</v>
      </c>
      <c r="I1" t="s">
        <v>188</v>
      </c>
      <c r="J1" t="s">
        <v>189</v>
      </c>
      <c r="K1" t="s">
        <v>190</v>
      </c>
      <c r="L1" t="s">
        <v>191</v>
      </c>
      <c r="M1" t="s">
        <v>192</v>
      </c>
      <c r="N1" t="s">
        <v>193</v>
      </c>
      <c r="O1" t="s">
        <v>194</v>
      </c>
      <c r="P1" t="s">
        <v>195</v>
      </c>
      <c r="Q1" t="s">
        <v>560</v>
      </c>
    </row>
    <row r="2" spans="1:17">
      <c r="A2">
        <v>167</v>
      </c>
      <c r="B2" t="s">
        <v>535</v>
      </c>
      <c r="C2" t="s">
        <v>69</v>
      </c>
      <c r="D2" t="s">
        <v>873</v>
      </c>
      <c r="E2" s="360">
        <v>44047</v>
      </c>
      <c r="F2" t="s">
        <v>262</v>
      </c>
      <c r="G2" t="s">
        <v>275</v>
      </c>
      <c r="H2" t="s">
        <v>363</v>
      </c>
      <c r="I2" t="s">
        <v>263</v>
      </c>
      <c r="J2">
        <v>3575000</v>
      </c>
      <c r="K2">
        <v>0.201398601398</v>
      </c>
      <c r="L2">
        <v>719999.99999785004</v>
      </c>
      <c r="M2" t="s">
        <v>6</v>
      </c>
      <c r="N2" s="360">
        <v>44266</v>
      </c>
      <c r="O2" t="s">
        <v>878</v>
      </c>
      <c r="P2" s="360">
        <v>44284</v>
      </c>
      <c r="Q2" t="s">
        <v>879</v>
      </c>
    </row>
    <row r="3" spans="1:17" ht="90">
      <c r="A3">
        <v>132</v>
      </c>
      <c r="B3" t="s">
        <v>196</v>
      </c>
      <c r="C3" t="s">
        <v>92</v>
      </c>
      <c r="D3" t="s">
        <v>985</v>
      </c>
      <c r="F3" t="s">
        <v>197</v>
      </c>
      <c r="G3" s="361" t="s">
        <v>198</v>
      </c>
      <c r="H3" t="s">
        <v>1103</v>
      </c>
      <c r="I3" t="s">
        <v>199</v>
      </c>
      <c r="J3">
        <v>1</v>
      </c>
      <c r="K3">
        <v>101223.12</v>
      </c>
      <c r="L3">
        <v>101223.12</v>
      </c>
      <c r="M3" t="s">
        <v>6</v>
      </c>
      <c r="N3" s="360">
        <v>44200</v>
      </c>
      <c r="O3" t="s">
        <v>397</v>
      </c>
      <c r="P3" s="360">
        <v>44237</v>
      </c>
      <c r="Q3" t="s">
        <v>877</v>
      </c>
    </row>
    <row r="4" spans="1:17" ht="90">
      <c r="A4">
        <v>277</v>
      </c>
      <c r="B4" t="s">
        <v>196</v>
      </c>
      <c r="C4" t="s">
        <v>92</v>
      </c>
      <c r="D4" t="s">
        <v>985</v>
      </c>
      <c r="F4" s="361" t="s">
        <v>1134</v>
      </c>
      <c r="G4" s="361" t="s">
        <v>198</v>
      </c>
      <c r="H4" t="s">
        <v>1103</v>
      </c>
      <c r="I4" t="s">
        <v>199</v>
      </c>
      <c r="J4">
        <v>1</v>
      </c>
      <c r="K4">
        <v>33741.040000000001</v>
      </c>
      <c r="L4">
        <v>33741.040000000001</v>
      </c>
      <c r="M4" t="s">
        <v>6</v>
      </c>
      <c r="N4" s="360">
        <v>44319</v>
      </c>
      <c r="O4" t="s">
        <v>1096</v>
      </c>
      <c r="P4" s="360">
        <v>44320</v>
      </c>
      <c r="Q4" t="s">
        <v>877</v>
      </c>
    </row>
    <row r="5" spans="1:17">
      <c r="A5">
        <v>78</v>
      </c>
      <c r="B5" t="s">
        <v>537</v>
      </c>
      <c r="C5" t="s">
        <v>69</v>
      </c>
      <c r="D5" t="s">
        <v>1107</v>
      </c>
      <c r="F5" t="s">
        <v>266</v>
      </c>
      <c r="G5" t="s">
        <v>267</v>
      </c>
      <c r="H5" t="s">
        <v>1106</v>
      </c>
      <c r="I5" t="s">
        <v>268</v>
      </c>
      <c r="J5">
        <v>1</v>
      </c>
      <c r="K5">
        <v>10600</v>
      </c>
      <c r="L5">
        <v>10600</v>
      </c>
      <c r="M5" t="s">
        <v>6</v>
      </c>
      <c r="N5" s="360">
        <v>44292</v>
      </c>
      <c r="O5" t="s">
        <v>980</v>
      </c>
      <c r="P5" s="360">
        <v>44298</v>
      </c>
      <c r="Q5" t="s">
        <v>877</v>
      </c>
    </row>
    <row r="6" spans="1:17">
      <c r="A6">
        <v>169</v>
      </c>
      <c r="B6" t="s">
        <v>537</v>
      </c>
      <c r="C6" t="s">
        <v>69</v>
      </c>
      <c r="D6" t="s">
        <v>1107</v>
      </c>
      <c r="F6" t="s">
        <v>266</v>
      </c>
      <c r="G6" t="s">
        <v>267</v>
      </c>
      <c r="H6" t="s">
        <v>1106</v>
      </c>
      <c r="I6" t="s">
        <v>268</v>
      </c>
      <c r="J6">
        <v>2.5</v>
      </c>
      <c r="K6">
        <v>10.6</v>
      </c>
      <c r="L6">
        <v>26.5</v>
      </c>
      <c r="M6" t="s">
        <v>6</v>
      </c>
      <c r="N6" s="360">
        <v>44200</v>
      </c>
      <c r="O6" t="s">
        <v>398</v>
      </c>
      <c r="P6" s="360">
        <v>44231</v>
      </c>
      <c r="Q6" t="s">
        <v>877</v>
      </c>
    </row>
    <row r="7" spans="1:17" ht="75">
      <c r="A7">
        <v>79</v>
      </c>
      <c r="B7" t="s">
        <v>536</v>
      </c>
      <c r="C7" t="s">
        <v>85</v>
      </c>
      <c r="D7" t="s">
        <v>981</v>
      </c>
      <c r="F7" s="361" t="s">
        <v>264</v>
      </c>
      <c r="G7" t="s">
        <v>429</v>
      </c>
      <c r="H7" t="s">
        <v>1105</v>
      </c>
      <c r="I7" s="361" t="s">
        <v>265</v>
      </c>
      <c r="J7">
        <v>1</v>
      </c>
      <c r="K7">
        <v>500</v>
      </c>
      <c r="L7">
        <v>500</v>
      </c>
      <c r="M7" t="s">
        <v>6</v>
      </c>
      <c r="N7" s="360">
        <v>44293</v>
      </c>
      <c r="O7" t="s">
        <v>982</v>
      </c>
      <c r="P7" s="360">
        <v>44298</v>
      </c>
      <c r="Q7" t="s">
        <v>877</v>
      </c>
    </row>
    <row r="8" spans="1:17" ht="75">
      <c r="A8">
        <v>168</v>
      </c>
      <c r="B8" t="s">
        <v>536</v>
      </c>
      <c r="C8" t="s">
        <v>85</v>
      </c>
      <c r="D8" t="s">
        <v>981</v>
      </c>
      <c r="F8" s="361" t="s">
        <v>264</v>
      </c>
      <c r="G8" t="s">
        <v>429</v>
      </c>
      <c r="H8" t="s">
        <v>1103</v>
      </c>
      <c r="I8" s="361" t="s">
        <v>265</v>
      </c>
      <c r="J8">
        <v>2.5</v>
      </c>
      <c r="K8">
        <v>500</v>
      </c>
      <c r="L8">
        <v>1250</v>
      </c>
      <c r="M8" t="s">
        <v>6</v>
      </c>
      <c r="N8" s="360">
        <v>44239</v>
      </c>
      <c r="O8" t="s">
        <v>430</v>
      </c>
      <c r="P8" s="360">
        <v>44243</v>
      </c>
      <c r="Q8" t="s">
        <v>877</v>
      </c>
    </row>
    <row r="9" spans="1:17">
      <c r="A9">
        <v>1</v>
      </c>
      <c r="B9" t="s">
        <v>539</v>
      </c>
      <c r="C9" t="s">
        <v>17</v>
      </c>
      <c r="E9" s="360">
        <v>44217</v>
      </c>
      <c r="F9" t="s">
        <v>315</v>
      </c>
      <c r="G9" t="s">
        <v>316</v>
      </c>
      <c r="H9" t="s">
        <v>1103</v>
      </c>
      <c r="I9" t="s">
        <v>576</v>
      </c>
      <c r="J9">
        <v>420</v>
      </c>
      <c r="K9">
        <v>0</v>
      </c>
      <c r="L9">
        <v>0</v>
      </c>
      <c r="M9" t="s">
        <v>6</v>
      </c>
      <c r="N9" t="s">
        <v>576</v>
      </c>
      <c r="O9" t="s">
        <v>576</v>
      </c>
      <c r="P9" t="s">
        <v>576</v>
      </c>
      <c r="Q9" t="s">
        <v>618</v>
      </c>
    </row>
    <row r="10" spans="1:17">
      <c r="A10">
        <v>2</v>
      </c>
      <c r="B10" t="s">
        <v>539</v>
      </c>
      <c r="C10" t="s">
        <v>17</v>
      </c>
      <c r="E10" s="360">
        <v>44217</v>
      </c>
      <c r="F10" t="s">
        <v>317</v>
      </c>
      <c r="G10" t="s">
        <v>316</v>
      </c>
      <c r="H10" t="s">
        <v>1103</v>
      </c>
      <c r="I10" t="s">
        <v>576</v>
      </c>
      <c r="J10">
        <v>100</v>
      </c>
      <c r="K10">
        <v>0</v>
      </c>
      <c r="L10">
        <v>0</v>
      </c>
      <c r="M10" t="s">
        <v>6</v>
      </c>
      <c r="N10" t="s">
        <v>576</v>
      </c>
      <c r="O10" t="s">
        <v>576</v>
      </c>
      <c r="P10" t="s">
        <v>576</v>
      </c>
      <c r="Q10" t="s">
        <v>618</v>
      </c>
    </row>
    <row r="11" spans="1:17">
      <c r="A11">
        <v>3</v>
      </c>
      <c r="B11" t="s">
        <v>539</v>
      </c>
      <c r="C11" t="s">
        <v>17</v>
      </c>
      <c r="E11" s="360">
        <v>44217</v>
      </c>
      <c r="F11" t="s">
        <v>318</v>
      </c>
      <c r="G11" t="s">
        <v>316</v>
      </c>
      <c r="H11" t="s">
        <v>1103</v>
      </c>
      <c r="I11" t="s">
        <v>576</v>
      </c>
      <c r="J11">
        <v>80</v>
      </c>
      <c r="K11">
        <v>0</v>
      </c>
      <c r="L11">
        <v>0</v>
      </c>
      <c r="M11" t="s">
        <v>6</v>
      </c>
      <c r="N11" t="s">
        <v>576</v>
      </c>
      <c r="O11" t="s">
        <v>576</v>
      </c>
      <c r="P11" t="s">
        <v>576</v>
      </c>
      <c r="Q11" t="s">
        <v>618</v>
      </c>
    </row>
    <row r="12" spans="1:17">
      <c r="A12">
        <v>4</v>
      </c>
      <c r="B12" t="s">
        <v>539</v>
      </c>
      <c r="C12" t="s">
        <v>17</v>
      </c>
      <c r="E12" s="360">
        <v>44217</v>
      </c>
      <c r="F12" t="s">
        <v>319</v>
      </c>
      <c r="G12" t="s">
        <v>316</v>
      </c>
      <c r="H12" t="s">
        <v>1103</v>
      </c>
      <c r="I12" t="s">
        <v>576</v>
      </c>
      <c r="J12">
        <v>60</v>
      </c>
      <c r="K12">
        <v>0</v>
      </c>
      <c r="L12">
        <v>0</v>
      </c>
      <c r="M12" t="s">
        <v>6</v>
      </c>
      <c r="N12" t="s">
        <v>576</v>
      </c>
      <c r="O12" t="s">
        <v>576</v>
      </c>
      <c r="P12" t="s">
        <v>576</v>
      </c>
      <c r="Q12" t="s">
        <v>618</v>
      </c>
    </row>
    <row r="13" spans="1:17">
      <c r="A13">
        <v>5</v>
      </c>
      <c r="B13" t="s">
        <v>539</v>
      </c>
      <c r="C13" t="s">
        <v>17</v>
      </c>
      <c r="E13" s="360">
        <v>44217</v>
      </c>
      <c r="F13" t="s">
        <v>320</v>
      </c>
      <c r="G13" t="s">
        <v>316</v>
      </c>
      <c r="H13" t="s">
        <v>1103</v>
      </c>
      <c r="I13" t="s">
        <v>576</v>
      </c>
      <c r="J13">
        <v>10</v>
      </c>
      <c r="K13">
        <v>0</v>
      </c>
      <c r="L13">
        <v>0</v>
      </c>
      <c r="M13" t="s">
        <v>6</v>
      </c>
      <c r="N13" t="s">
        <v>576</v>
      </c>
      <c r="O13" t="s">
        <v>576</v>
      </c>
      <c r="P13" t="s">
        <v>576</v>
      </c>
      <c r="Q13" t="s">
        <v>618</v>
      </c>
    </row>
    <row r="14" spans="1:17">
      <c r="A14">
        <v>6</v>
      </c>
      <c r="B14" t="s">
        <v>539</v>
      </c>
      <c r="C14" t="s">
        <v>17</v>
      </c>
      <c r="E14" s="360">
        <v>44217</v>
      </c>
      <c r="F14" t="s">
        <v>321</v>
      </c>
      <c r="G14" t="s">
        <v>316</v>
      </c>
      <c r="H14" t="s">
        <v>1103</v>
      </c>
      <c r="I14" t="s">
        <v>576</v>
      </c>
      <c r="J14">
        <v>100</v>
      </c>
      <c r="K14">
        <v>0</v>
      </c>
      <c r="L14">
        <v>0</v>
      </c>
      <c r="M14" t="s">
        <v>6</v>
      </c>
      <c r="N14" t="s">
        <v>576</v>
      </c>
      <c r="O14" t="s">
        <v>576</v>
      </c>
      <c r="P14" t="s">
        <v>576</v>
      </c>
      <c r="Q14" t="s">
        <v>618</v>
      </c>
    </row>
    <row r="15" spans="1:17">
      <c r="A15">
        <v>7</v>
      </c>
      <c r="B15" t="s">
        <v>539</v>
      </c>
      <c r="C15" t="s">
        <v>17</v>
      </c>
      <c r="E15" s="360">
        <v>44217</v>
      </c>
      <c r="F15" t="s">
        <v>322</v>
      </c>
      <c r="G15" t="s">
        <v>316</v>
      </c>
      <c r="H15" t="s">
        <v>1103</v>
      </c>
      <c r="I15" t="s">
        <v>576</v>
      </c>
      <c r="J15">
        <v>20</v>
      </c>
      <c r="K15">
        <v>0</v>
      </c>
      <c r="L15">
        <v>0</v>
      </c>
      <c r="M15" t="s">
        <v>6</v>
      </c>
      <c r="N15" t="s">
        <v>576</v>
      </c>
      <c r="O15" t="s">
        <v>576</v>
      </c>
      <c r="P15" t="s">
        <v>576</v>
      </c>
      <c r="Q15" t="s">
        <v>618</v>
      </c>
    </row>
    <row r="16" spans="1:17">
      <c r="A16">
        <v>188</v>
      </c>
      <c r="B16" t="s">
        <v>538</v>
      </c>
      <c r="C16" t="s">
        <v>69</v>
      </c>
      <c r="D16" t="s">
        <v>991</v>
      </c>
      <c r="E16" s="360">
        <v>44224</v>
      </c>
      <c r="F16" t="s">
        <v>1110</v>
      </c>
      <c r="G16" t="s">
        <v>267</v>
      </c>
      <c r="H16" t="s">
        <v>1106</v>
      </c>
      <c r="I16" t="s">
        <v>208</v>
      </c>
      <c r="J16">
        <v>1</v>
      </c>
      <c r="K16">
        <v>8000</v>
      </c>
      <c r="L16">
        <v>8000</v>
      </c>
      <c r="M16" t="s">
        <v>6</v>
      </c>
      <c r="N16" s="360">
        <v>44284</v>
      </c>
      <c r="O16" t="s">
        <v>894</v>
      </c>
      <c r="P16" s="360">
        <v>44291</v>
      </c>
      <c r="Q16" t="s">
        <v>892</v>
      </c>
    </row>
    <row r="17" spans="1:13">
      <c r="A17">
        <v>27</v>
      </c>
      <c r="B17" t="s">
        <v>543</v>
      </c>
      <c r="C17" t="s">
        <v>69</v>
      </c>
      <c r="D17" t="s">
        <v>974</v>
      </c>
      <c r="F17" t="s">
        <v>431</v>
      </c>
      <c r="G17" t="s">
        <v>432</v>
      </c>
      <c r="H17" t="s">
        <v>1103</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61" t="s">
        <v>422</v>
      </c>
      <c r="G19" t="s">
        <v>409</v>
      </c>
      <c r="H19" t="s">
        <v>383</v>
      </c>
      <c r="J19" t="s">
        <v>418</v>
      </c>
      <c r="L19">
        <v>0</v>
      </c>
      <c r="M19" t="s">
        <v>410</v>
      </c>
    </row>
    <row r="20" spans="1:13" ht="75">
      <c r="A20">
        <v>11</v>
      </c>
      <c r="B20" t="s">
        <v>541</v>
      </c>
      <c r="C20" t="s">
        <v>69</v>
      </c>
      <c r="F20" s="361" t="s">
        <v>421</v>
      </c>
      <c r="G20" t="s">
        <v>409</v>
      </c>
      <c r="H20" t="s">
        <v>383</v>
      </c>
      <c r="J20">
        <v>1</v>
      </c>
      <c r="L20">
        <v>0</v>
      </c>
      <c r="M20" t="s">
        <v>410</v>
      </c>
    </row>
    <row r="21" spans="1:13" ht="75">
      <c r="A21">
        <v>12</v>
      </c>
      <c r="B21" t="s">
        <v>541</v>
      </c>
      <c r="C21" t="s">
        <v>69</v>
      </c>
      <c r="F21" s="361"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61"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1103</v>
      </c>
      <c r="L30">
        <v>0</v>
      </c>
      <c r="M30" t="s">
        <v>6</v>
      </c>
    </row>
    <row r="31" spans="1:13">
      <c r="A31">
        <v>21</v>
      </c>
      <c r="B31" t="s">
        <v>542</v>
      </c>
      <c r="C31" t="s">
        <v>69</v>
      </c>
      <c r="F31" t="s">
        <v>1104</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61" t="s">
        <v>427</v>
      </c>
      <c r="G36" t="s">
        <v>785</v>
      </c>
      <c r="H36" t="s">
        <v>383</v>
      </c>
      <c r="J36">
        <v>8400</v>
      </c>
      <c r="L36">
        <v>0</v>
      </c>
      <c r="M36" t="s">
        <v>410</v>
      </c>
    </row>
    <row r="37" spans="1:17">
      <c r="A37">
        <v>147</v>
      </c>
      <c r="B37" t="s">
        <v>227</v>
      </c>
      <c r="C37" t="s">
        <v>92</v>
      </c>
      <c r="D37" t="s">
        <v>986</v>
      </c>
      <c r="F37" t="s">
        <v>1108</v>
      </c>
      <c r="G37" t="s">
        <v>228</v>
      </c>
      <c r="H37" t="s">
        <v>363</v>
      </c>
      <c r="I37" t="s">
        <v>229</v>
      </c>
      <c r="J37">
        <v>3</v>
      </c>
      <c r="K37">
        <v>1050.1199999999999</v>
      </c>
      <c r="L37">
        <v>3150.3599999999997</v>
      </c>
      <c r="M37" t="s">
        <v>6</v>
      </c>
      <c r="N37" s="360">
        <v>44200</v>
      </c>
      <c r="O37" t="s">
        <v>392</v>
      </c>
      <c r="P37" s="360">
        <v>44229</v>
      </c>
      <c r="Q37" t="s">
        <v>877</v>
      </c>
    </row>
    <row r="38" spans="1:17" ht="409.5">
      <c r="A38">
        <v>240</v>
      </c>
      <c r="B38" t="s">
        <v>227</v>
      </c>
      <c r="C38" t="s">
        <v>92</v>
      </c>
      <c r="D38" t="s">
        <v>986</v>
      </c>
      <c r="E38" s="361" t="s">
        <v>251</v>
      </c>
      <c r="F38" s="361" t="s">
        <v>1135</v>
      </c>
      <c r="G38" t="s">
        <v>1044</v>
      </c>
      <c r="H38" t="s">
        <v>363</v>
      </c>
      <c r="I38" t="s">
        <v>272</v>
      </c>
      <c r="J38">
        <v>1</v>
      </c>
      <c r="K38">
        <v>1050.1199999999999</v>
      </c>
      <c r="L38">
        <v>1050.1199999999999</v>
      </c>
      <c r="M38" t="s">
        <v>6</v>
      </c>
      <c r="N38" s="360">
        <v>44298</v>
      </c>
      <c r="O38" t="s">
        <v>1045</v>
      </c>
      <c r="P38" s="360">
        <v>44309</v>
      </c>
      <c r="Q38" t="s">
        <v>877</v>
      </c>
    </row>
    <row r="39" spans="1:17" ht="195">
      <c r="A39">
        <v>180</v>
      </c>
      <c r="B39" s="361" t="s">
        <v>293</v>
      </c>
      <c r="C39" t="s">
        <v>989</v>
      </c>
      <c r="D39" t="s">
        <v>990</v>
      </c>
      <c r="F39" s="361" t="s">
        <v>294</v>
      </c>
      <c r="G39" t="s">
        <v>295</v>
      </c>
      <c r="H39" t="s">
        <v>363</v>
      </c>
      <c r="I39" t="s">
        <v>296</v>
      </c>
      <c r="J39" t="s">
        <v>297</v>
      </c>
      <c r="K39" t="s">
        <v>298</v>
      </c>
      <c r="L39">
        <v>7248.4632000000001</v>
      </c>
      <c r="M39" t="s">
        <v>6</v>
      </c>
      <c r="N39" s="360">
        <v>44200</v>
      </c>
      <c r="O39" t="s">
        <v>405</v>
      </c>
      <c r="P39" s="360">
        <v>44231</v>
      </c>
      <c r="Q39" t="s">
        <v>877</v>
      </c>
    </row>
    <row r="40" spans="1:17" ht="195">
      <c r="A40">
        <v>181</v>
      </c>
      <c r="B40" s="361" t="s">
        <v>293</v>
      </c>
      <c r="C40" t="s">
        <v>989</v>
      </c>
      <c r="D40" t="s">
        <v>990</v>
      </c>
      <c r="F40" s="361" t="s">
        <v>299</v>
      </c>
      <c r="G40" t="s">
        <v>295</v>
      </c>
      <c r="H40" t="s">
        <v>363</v>
      </c>
      <c r="I40" t="s">
        <v>296</v>
      </c>
      <c r="J40">
        <v>6</v>
      </c>
      <c r="K40">
        <v>559.29610000000002</v>
      </c>
      <c r="L40">
        <v>3355.7766000000001</v>
      </c>
      <c r="M40" t="s">
        <v>6</v>
      </c>
      <c r="N40" s="360">
        <v>44200</v>
      </c>
      <c r="O40" t="s">
        <v>405</v>
      </c>
      <c r="P40" s="360">
        <v>44231</v>
      </c>
      <c r="Q40" t="s">
        <v>877</v>
      </c>
    </row>
    <row r="41" spans="1:17" ht="180">
      <c r="A41">
        <v>182</v>
      </c>
      <c r="B41" s="361" t="s">
        <v>293</v>
      </c>
      <c r="C41" t="s">
        <v>989</v>
      </c>
      <c r="D41" t="s">
        <v>990</v>
      </c>
      <c r="F41" s="361" t="s">
        <v>300</v>
      </c>
      <c r="G41" t="s">
        <v>295</v>
      </c>
      <c r="H41" t="s">
        <v>363</v>
      </c>
      <c r="I41" t="s">
        <v>296</v>
      </c>
      <c r="J41">
        <v>18</v>
      </c>
      <c r="K41">
        <v>324.39109999999999</v>
      </c>
      <c r="L41">
        <v>5839.0397999999996</v>
      </c>
      <c r="M41" t="s">
        <v>6</v>
      </c>
      <c r="N41" s="360">
        <v>44200</v>
      </c>
      <c r="O41" t="s">
        <v>405</v>
      </c>
      <c r="P41" s="360">
        <v>44231</v>
      </c>
      <c r="Q41" t="s">
        <v>877</v>
      </c>
    </row>
    <row r="42" spans="1:17" ht="150">
      <c r="A42">
        <v>183</v>
      </c>
      <c r="B42" s="361" t="s">
        <v>293</v>
      </c>
      <c r="C42" t="s">
        <v>989</v>
      </c>
      <c r="D42" t="s">
        <v>990</v>
      </c>
      <c r="F42" s="361" t="s">
        <v>301</v>
      </c>
      <c r="G42" t="s">
        <v>295</v>
      </c>
      <c r="H42" t="s">
        <v>363</v>
      </c>
      <c r="I42" t="s">
        <v>296</v>
      </c>
      <c r="J42">
        <v>6</v>
      </c>
      <c r="K42">
        <v>813.52</v>
      </c>
      <c r="L42">
        <v>4881.12</v>
      </c>
      <c r="M42" t="s">
        <v>6</v>
      </c>
      <c r="N42" s="360">
        <v>44200</v>
      </c>
      <c r="O42" t="s">
        <v>405</v>
      </c>
      <c r="P42" s="360">
        <v>44231</v>
      </c>
      <c r="Q42" t="s">
        <v>877</v>
      </c>
    </row>
    <row r="43" spans="1:17" ht="45">
      <c r="A43">
        <v>184</v>
      </c>
      <c r="B43" s="361" t="s">
        <v>293</v>
      </c>
      <c r="C43" t="s">
        <v>989</v>
      </c>
      <c r="D43" t="s">
        <v>990</v>
      </c>
      <c r="F43" t="s">
        <v>302</v>
      </c>
      <c r="G43" t="s">
        <v>295</v>
      </c>
      <c r="H43" t="s">
        <v>363</v>
      </c>
      <c r="I43" t="s">
        <v>296</v>
      </c>
      <c r="J43" s="361" t="s">
        <v>303</v>
      </c>
      <c r="K43">
        <v>85.419600000000003</v>
      </c>
      <c r="L43">
        <v>9353.4699999999993</v>
      </c>
      <c r="M43" t="s">
        <v>6</v>
      </c>
      <c r="N43" s="360">
        <v>44200</v>
      </c>
      <c r="O43" t="s">
        <v>405</v>
      </c>
      <c r="P43" s="360">
        <v>44231</v>
      </c>
      <c r="Q43" t="s">
        <v>877</v>
      </c>
    </row>
    <row r="44" spans="1:17" ht="60">
      <c r="A44">
        <v>251</v>
      </c>
      <c r="B44" s="361" t="s">
        <v>293</v>
      </c>
      <c r="C44" t="s">
        <v>989</v>
      </c>
      <c r="D44" t="s">
        <v>990</v>
      </c>
      <c r="F44" s="361" t="s">
        <v>1136</v>
      </c>
      <c r="G44" t="s">
        <v>295</v>
      </c>
      <c r="H44" t="s">
        <v>363</v>
      </c>
      <c r="I44" t="s">
        <v>296</v>
      </c>
      <c r="J44">
        <v>1</v>
      </c>
      <c r="K44">
        <v>10225.950000000001</v>
      </c>
      <c r="L44">
        <v>10225.950000000001</v>
      </c>
      <c r="M44" t="s">
        <v>6</v>
      </c>
      <c r="N44" s="360">
        <v>44305</v>
      </c>
      <c r="O44" t="s">
        <v>1059</v>
      </c>
      <c r="P44" s="360">
        <v>44314</v>
      </c>
      <c r="Q44" t="s">
        <v>877</v>
      </c>
    </row>
    <row r="45" spans="1:17">
      <c r="A45">
        <v>68</v>
      </c>
      <c r="B45" t="s">
        <v>929</v>
      </c>
      <c r="C45" t="s">
        <v>930</v>
      </c>
      <c r="D45" t="s">
        <v>931</v>
      </c>
      <c r="F45" t="s">
        <v>932</v>
      </c>
      <c r="G45" t="s">
        <v>933</v>
      </c>
      <c r="H45" t="s">
        <v>1103</v>
      </c>
      <c r="I45" t="s">
        <v>934</v>
      </c>
      <c r="J45">
        <v>1</v>
      </c>
      <c r="K45">
        <v>16320.11</v>
      </c>
      <c r="L45">
        <v>16320.11</v>
      </c>
      <c r="M45" t="s">
        <v>6</v>
      </c>
      <c r="N45" s="360">
        <v>44284</v>
      </c>
      <c r="O45" t="s">
        <v>935</v>
      </c>
      <c r="P45" s="360">
        <v>44293</v>
      </c>
      <c r="Q45" t="s">
        <v>892</v>
      </c>
    </row>
    <row r="46" spans="1:17" ht="90">
      <c r="A46">
        <v>28</v>
      </c>
      <c r="B46" t="s">
        <v>544</v>
      </c>
      <c r="C46" t="s">
        <v>69</v>
      </c>
      <c r="F46" s="361" t="s">
        <v>434</v>
      </c>
      <c r="H46" t="s">
        <v>1105</v>
      </c>
      <c r="J46">
        <v>180</v>
      </c>
      <c r="L46">
        <v>0</v>
      </c>
      <c r="M46" t="s">
        <v>6</v>
      </c>
    </row>
    <row r="47" spans="1:17">
      <c r="A47">
        <v>29</v>
      </c>
      <c r="B47" t="s">
        <v>544</v>
      </c>
      <c r="C47" t="s">
        <v>69</v>
      </c>
      <c r="F47" t="s">
        <v>435</v>
      </c>
      <c r="H47" t="s">
        <v>1105</v>
      </c>
      <c r="J47">
        <v>180</v>
      </c>
      <c r="L47">
        <v>0</v>
      </c>
      <c r="M47" t="s">
        <v>6</v>
      </c>
    </row>
    <row r="48" spans="1:17" ht="105">
      <c r="A48">
        <v>30</v>
      </c>
      <c r="B48" t="s">
        <v>544</v>
      </c>
      <c r="C48" t="s">
        <v>69</v>
      </c>
      <c r="F48" s="361" t="s">
        <v>433</v>
      </c>
      <c r="H48" t="s">
        <v>1105</v>
      </c>
      <c r="J48">
        <v>50</v>
      </c>
      <c r="L48">
        <v>0</v>
      </c>
      <c r="M48" t="s">
        <v>6</v>
      </c>
    </row>
    <row r="49" spans="1:17" ht="105">
      <c r="A49">
        <v>31</v>
      </c>
      <c r="B49" t="s">
        <v>544</v>
      </c>
      <c r="C49" t="s">
        <v>69</v>
      </c>
      <c r="F49" s="361" t="s">
        <v>436</v>
      </c>
      <c r="H49" t="s">
        <v>1105</v>
      </c>
      <c r="J49">
        <v>50</v>
      </c>
      <c r="L49">
        <v>0</v>
      </c>
      <c r="M49" t="s">
        <v>6</v>
      </c>
    </row>
    <row r="50" spans="1:17" ht="75">
      <c r="A50">
        <v>32</v>
      </c>
      <c r="B50" t="s">
        <v>544</v>
      </c>
      <c r="C50" t="s">
        <v>69</v>
      </c>
      <c r="F50" s="361" t="s">
        <v>437</v>
      </c>
      <c r="H50" t="s">
        <v>1105</v>
      </c>
      <c r="J50">
        <v>60</v>
      </c>
      <c r="L50">
        <v>0</v>
      </c>
      <c r="M50" t="s">
        <v>6</v>
      </c>
    </row>
    <row r="51" spans="1:17" ht="120">
      <c r="A51">
        <v>33</v>
      </c>
      <c r="B51" t="s">
        <v>544</v>
      </c>
      <c r="C51" t="s">
        <v>69</v>
      </c>
      <c r="F51" s="361" t="s">
        <v>438</v>
      </c>
      <c r="H51" t="s">
        <v>1105</v>
      </c>
      <c r="J51">
        <v>60</v>
      </c>
      <c r="L51">
        <v>0</v>
      </c>
      <c r="M51" t="s">
        <v>6</v>
      </c>
    </row>
    <row r="52" spans="1:17">
      <c r="A52">
        <v>34</v>
      </c>
      <c r="B52" t="s">
        <v>545</v>
      </c>
      <c r="C52" t="s">
        <v>17</v>
      </c>
      <c r="F52" t="s">
        <v>439</v>
      </c>
      <c r="H52" t="s">
        <v>1106</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60">
        <v>44299</v>
      </c>
      <c r="O53" t="s">
        <v>1010</v>
      </c>
      <c r="P53" s="360">
        <v>44302</v>
      </c>
      <c r="Q53" t="s">
        <v>1005</v>
      </c>
    </row>
    <row r="54" spans="1:17">
      <c r="A54">
        <v>36</v>
      </c>
      <c r="B54" t="s">
        <v>546</v>
      </c>
      <c r="C54" t="s">
        <v>82</v>
      </c>
      <c r="D54" t="s">
        <v>456</v>
      </c>
      <c r="F54" t="s">
        <v>452</v>
      </c>
      <c r="G54" t="s">
        <v>451</v>
      </c>
      <c r="H54" t="s">
        <v>383</v>
      </c>
      <c r="I54" t="s">
        <v>457</v>
      </c>
      <c r="J54">
        <v>360</v>
      </c>
      <c r="K54">
        <v>1.4</v>
      </c>
      <c r="L54">
        <v>503.99999999999994</v>
      </c>
      <c r="M54" t="s">
        <v>410</v>
      </c>
      <c r="N54" s="360">
        <v>44299</v>
      </c>
      <c r="O54" t="s">
        <v>1006</v>
      </c>
      <c r="P54" s="360">
        <v>44302</v>
      </c>
      <c r="Q54" t="s">
        <v>1005</v>
      </c>
    </row>
    <row r="55" spans="1:17">
      <c r="A55">
        <v>37</v>
      </c>
      <c r="B55" t="s">
        <v>546</v>
      </c>
      <c r="C55" t="s">
        <v>82</v>
      </c>
      <c r="D55" t="s">
        <v>459</v>
      </c>
      <c r="F55" t="s">
        <v>458</v>
      </c>
      <c r="G55" t="s">
        <v>451</v>
      </c>
      <c r="H55" t="s">
        <v>383</v>
      </c>
      <c r="I55" t="s">
        <v>460</v>
      </c>
      <c r="J55">
        <v>7800</v>
      </c>
      <c r="K55">
        <v>0.2</v>
      </c>
      <c r="L55">
        <v>1560</v>
      </c>
      <c r="M55" t="s">
        <v>410</v>
      </c>
      <c r="N55" s="360">
        <v>44299</v>
      </c>
      <c r="O55" t="s">
        <v>1014</v>
      </c>
      <c r="P55" s="360">
        <v>44302</v>
      </c>
      <c r="Q55" t="s">
        <v>1005</v>
      </c>
    </row>
    <row r="56" spans="1:17">
      <c r="A56">
        <v>38</v>
      </c>
      <c r="B56" t="s">
        <v>546</v>
      </c>
      <c r="C56" t="s">
        <v>82</v>
      </c>
      <c r="D56" t="s">
        <v>462</v>
      </c>
      <c r="F56" t="s">
        <v>461</v>
      </c>
      <c r="G56" t="s">
        <v>451</v>
      </c>
      <c r="H56" t="s">
        <v>383</v>
      </c>
      <c r="I56" t="s">
        <v>463</v>
      </c>
      <c r="J56">
        <v>100</v>
      </c>
      <c r="K56">
        <v>5.68</v>
      </c>
      <c r="L56">
        <v>568</v>
      </c>
      <c r="M56" t="s">
        <v>410</v>
      </c>
      <c r="N56" s="360">
        <v>44299</v>
      </c>
      <c r="O56" t="s">
        <v>1015</v>
      </c>
      <c r="P56" s="360">
        <v>44302</v>
      </c>
      <c r="Q56" t="s">
        <v>1005</v>
      </c>
    </row>
    <row r="57" spans="1:17">
      <c r="A57">
        <v>39</v>
      </c>
      <c r="B57" t="s">
        <v>546</v>
      </c>
      <c r="C57" t="s">
        <v>82</v>
      </c>
      <c r="D57" t="s">
        <v>466</v>
      </c>
      <c r="F57" t="s">
        <v>464</v>
      </c>
      <c r="G57" t="s">
        <v>451</v>
      </c>
      <c r="H57" t="s">
        <v>383</v>
      </c>
      <c r="I57" t="s">
        <v>465</v>
      </c>
      <c r="J57">
        <v>700</v>
      </c>
      <c r="K57">
        <v>7.71</v>
      </c>
      <c r="L57">
        <v>5397</v>
      </c>
      <c r="M57" t="s">
        <v>410</v>
      </c>
      <c r="N57" s="360">
        <v>44299</v>
      </c>
      <c r="O57" t="s">
        <v>1013</v>
      </c>
      <c r="P57" s="360">
        <v>44302</v>
      </c>
      <c r="Q57" t="s">
        <v>1005</v>
      </c>
    </row>
    <row r="58" spans="1:17">
      <c r="A58">
        <v>40</v>
      </c>
      <c r="B58" t="s">
        <v>546</v>
      </c>
      <c r="C58" t="s">
        <v>82</v>
      </c>
      <c r="D58" t="s">
        <v>469</v>
      </c>
      <c r="F58" t="s">
        <v>467</v>
      </c>
      <c r="G58" t="s">
        <v>451</v>
      </c>
      <c r="H58" t="s">
        <v>383</v>
      </c>
      <c r="I58" t="s">
        <v>468</v>
      </c>
      <c r="J58">
        <v>80</v>
      </c>
      <c r="K58">
        <v>7.84</v>
      </c>
      <c r="L58">
        <v>627.20000000000005</v>
      </c>
      <c r="M58" t="s">
        <v>410</v>
      </c>
      <c r="N58" s="360">
        <v>44299</v>
      </c>
      <c r="O58" t="s">
        <v>1016</v>
      </c>
      <c r="P58" s="360">
        <v>44302</v>
      </c>
      <c r="Q58" t="s">
        <v>1005</v>
      </c>
    </row>
    <row r="59" spans="1:17">
      <c r="A59">
        <v>41</v>
      </c>
      <c r="B59" t="s">
        <v>546</v>
      </c>
      <c r="C59" t="s">
        <v>82</v>
      </c>
      <c r="D59" t="s">
        <v>472</v>
      </c>
      <c r="F59" t="s">
        <v>470</v>
      </c>
      <c r="G59" t="s">
        <v>451</v>
      </c>
      <c r="H59" t="s">
        <v>383</v>
      </c>
      <c r="I59" t="s">
        <v>471</v>
      </c>
      <c r="J59">
        <v>1800</v>
      </c>
      <c r="K59">
        <v>2.4</v>
      </c>
      <c r="L59">
        <v>4320</v>
      </c>
      <c r="M59" t="s">
        <v>410</v>
      </c>
      <c r="N59" s="360">
        <v>44299</v>
      </c>
      <c r="O59" t="s">
        <v>1017</v>
      </c>
      <c r="P59" s="360">
        <v>44302</v>
      </c>
      <c r="Q59" t="s">
        <v>1005</v>
      </c>
    </row>
    <row r="60" spans="1:17">
      <c r="A60">
        <v>42</v>
      </c>
      <c r="B60" t="s">
        <v>546</v>
      </c>
      <c r="C60" t="s">
        <v>82</v>
      </c>
      <c r="D60" t="s">
        <v>474</v>
      </c>
      <c r="F60" t="s">
        <v>473</v>
      </c>
      <c r="G60" t="s">
        <v>451</v>
      </c>
      <c r="H60" t="s">
        <v>383</v>
      </c>
      <c r="I60" t="s">
        <v>471</v>
      </c>
      <c r="J60">
        <v>3600</v>
      </c>
      <c r="K60">
        <v>1.1200000000000001</v>
      </c>
      <c r="L60">
        <v>4032.0000000000005</v>
      </c>
      <c r="M60" t="s">
        <v>410</v>
      </c>
      <c r="N60" s="360">
        <v>44299</v>
      </c>
      <c r="O60" t="s">
        <v>1017</v>
      </c>
      <c r="P60" s="360">
        <v>44302</v>
      </c>
      <c r="Q60" t="s">
        <v>1005</v>
      </c>
    </row>
    <row r="61" spans="1:17">
      <c r="A61">
        <v>43</v>
      </c>
      <c r="B61" t="s">
        <v>546</v>
      </c>
      <c r="C61" t="s">
        <v>82</v>
      </c>
      <c r="D61" t="s">
        <v>462</v>
      </c>
      <c r="F61" t="s">
        <v>475</v>
      </c>
      <c r="G61" t="s">
        <v>451</v>
      </c>
      <c r="H61" t="s">
        <v>383</v>
      </c>
      <c r="I61" t="s">
        <v>478</v>
      </c>
      <c r="J61">
        <v>600</v>
      </c>
      <c r="K61">
        <v>0.43</v>
      </c>
      <c r="L61">
        <v>258</v>
      </c>
      <c r="M61" t="s">
        <v>410</v>
      </c>
      <c r="N61" s="360">
        <v>44299</v>
      </c>
      <c r="O61" t="s">
        <v>1018</v>
      </c>
      <c r="P61" s="360">
        <v>44302</v>
      </c>
      <c r="Q61" t="s">
        <v>1005</v>
      </c>
    </row>
    <row r="62" spans="1:17">
      <c r="A62">
        <v>44</v>
      </c>
      <c r="B62" t="s">
        <v>546</v>
      </c>
      <c r="C62" t="s">
        <v>82</v>
      </c>
      <c r="D62" t="s">
        <v>462</v>
      </c>
      <c r="F62" t="s">
        <v>477</v>
      </c>
      <c r="G62" t="s">
        <v>451</v>
      </c>
      <c r="H62" t="s">
        <v>383</v>
      </c>
      <c r="I62" t="s">
        <v>476</v>
      </c>
      <c r="J62">
        <v>2400</v>
      </c>
      <c r="K62">
        <v>2.59</v>
      </c>
      <c r="L62">
        <v>6216</v>
      </c>
      <c r="M62" t="s">
        <v>410</v>
      </c>
      <c r="N62" s="360">
        <v>44299</v>
      </c>
      <c r="O62" t="s">
        <v>1012</v>
      </c>
      <c r="P62" s="360">
        <v>44302</v>
      </c>
      <c r="Q62" t="s">
        <v>1005</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60">
        <v>44299</v>
      </c>
      <c r="O64" t="s">
        <v>1021</v>
      </c>
      <c r="P64" s="360">
        <v>44302</v>
      </c>
      <c r="Q64" t="s">
        <v>1005</v>
      </c>
    </row>
    <row r="65" spans="1:17">
      <c r="A65">
        <v>47</v>
      </c>
      <c r="B65" t="s">
        <v>546</v>
      </c>
      <c r="C65" t="s">
        <v>82</v>
      </c>
      <c r="D65" t="s">
        <v>485</v>
      </c>
      <c r="F65" t="s">
        <v>484</v>
      </c>
      <c r="G65" t="s">
        <v>451</v>
      </c>
      <c r="H65" t="s">
        <v>383</v>
      </c>
      <c r="I65" t="s">
        <v>482</v>
      </c>
      <c r="J65">
        <v>10400</v>
      </c>
      <c r="K65">
        <v>0.9</v>
      </c>
      <c r="L65">
        <v>9360</v>
      </c>
      <c r="M65" t="s">
        <v>410</v>
      </c>
      <c r="N65" s="360">
        <v>44299</v>
      </c>
      <c r="O65" t="s">
        <v>1011</v>
      </c>
      <c r="P65" s="360">
        <v>44302</v>
      </c>
      <c r="Q65" t="s">
        <v>1005</v>
      </c>
    </row>
    <row r="66" spans="1:17">
      <c r="A66">
        <v>48</v>
      </c>
      <c r="B66" t="s">
        <v>546</v>
      </c>
      <c r="C66" t="s">
        <v>82</v>
      </c>
      <c r="D66" t="s">
        <v>488</v>
      </c>
      <c r="F66" t="s">
        <v>486</v>
      </c>
      <c r="G66" t="s">
        <v>451</v>
      </c>
      <c r="H66" t="s">
        <v>383</v>
      </c>
      <c r="I66" t="s">
        <v>487</v>
      </c>
      <c r="J66">
        <v>1800</v>
      </c>
      <c r="K66">
        <v>3</v>
      </c>
      <c r="L66">
        <v>5400</v>
      </c>
      <c r="M66" t="s">
        <v>410</v>
      </c>
      <c r="N66" s="360">
        <v>44299</v>
      </c>
      <c r="O66" t="s">
        <v>1007</v>
      </c>
      <c r="P66" s="360">
        <v>44302</v>
      </c>
      <c r="Q66" t="s">
        <v>1005</v>
      </c>
    </row>
    <row r="67" spans="1:17" ht="75">
      <c r="A67">
        <v>49</v>
      </c>
      <c r="B67" t="s">
        <v>546</v>
      </c>
      <c r="C67" t="s">
        <v>82</v>
      </c>
      <c r="D67" t="s">
        <v>456</v>
      </c>
      <c r="F67" s="361" t="s">
        <v>489</v>
      </c>
      <c r="G67" t="s">
        <v>451</v>
      </c>
      <c r="H67" t="s">
        <v>383</v>
      </c>
      <c r="I67" t="s">
        <v>490</v>
      </c>
      <c r="J67">
        <v>700</v>
      </c>
      <c r="K67">
        <v>3.51</v>
      </c>
      <c r="L67">
        <v>2457</v>
      </c>
      <c r="M67" t="s">
        <v>410</v>
      </c>
      <c r="N67" s="360">
        <v>44299</v>
      </c>
      <c r="O67" t="s">
        <v>1006</v>
      </c>
      <c r="P67" s="360">
        <v>44302</v>
      </c>
      <c r="Q67" t="s">
        <v>1005</v>
      </c>
    </row>
    <row r="68" spans="1:17">
      <c r="A68">
        <v>50</v>
      </c>
      <c r="B68" t="s">
        <v>546</v>
      </c>
      <c r="C68" t="s">
        <v>82</v>
      </c>
      <c r="D68" t="s">
        <v>485</v>
      </c>
      <c r="F68" t="s">
        <v>491</v>
      </c>
      <c r="G68" t="s">
        <v>451</v>
      </c>
      <c r="H68" t="s">
        <v>383</v>
      </c>
      <c r="I68" t="s">
        <v>492</v>
      </c>
      <c r="J68">
        <v>7000</v>
      </c>
      <c r="K68">
        <v>0.5</v>
      </c>
      <c r="L68">
        <v>3500</v>
      </c>
      <c r="M68" t="s">
        <v>410</v>
      </c>
      <c r="N68" s="360">
        <v>44299</v>
      </c>
      <c r="O68" t="s">
        <v>1020</v>
      </c>
      <c r="P68" s="360">
        <v>44302</v>
      </c>
      <c r="Q68" t="s">
        <v>1005</v>
      </c>
    </row>
    <row r="69" spans="1:17">
      <c r="A69">
        <v>51</v>
      </c>
      <c r="B69" t="s">
        <v>546</v>
      </c>
      <c r="C69" t="s">
        <v>82</v>
      </c>
      <c r="D69" t="s">
        <v>494</v>
      </c>
      <c r="F69" t="s">
        <v>493</v>
      </c>
      <c r="G69" t="s">
        <v>451</v>
      </c>
      <c r="H69" t="s">
        <v>383</v>
      </c>
      <c r="I69" t="s">
        <v>487</v>
      </c>
      <c r="J69">
        <v>2400</v>
      </c>
      <c r="K69">
        <v>2.0499999999999998</v>
      </c>
      <c r="L69">
        <v>4920</v>
      </c>
      <c r="M69" t="s">
        <v>410</v>
      </c>
      <c r="N69" s="360">
        <v>44299</v>
      </c>
      <c r="O69" t="s">
        <v>1008</v>
      </c>
      <c r="P69" s="360">
        <v>44302</v>
      </c>
      <c r="Q69" t="s">
        <v>1005</v>
      </c>
    </row>
    <row r="70" spans="1:17">
      <c r="A70">
        <v>52</v>
      </c>
      <c r="B70" t="s">
        <v>546</v>
      </c>
      <c r="C70" t="s">
        <v>82</v>
      </c>
      <c r="D70" t="s">
        <v>462</v>
      </c>
      <c r="F70" t="s">
        <v>495</v>
      </c>
      <c r="G70" t="s">
        <v>451</v>
      </c>
      <c r="H70" t="s">
        <v>383</v>
      </c>
      <c r="I70" t="s">
        <v>496</v>
      </c>
      <c r="J70">
        <v>780</v>
      </c>
      <c r="K70">
        <v>3.25</v>
      </c>
      <c r="L70">
        <v>2535</v>
      </c>
      <c r="M70" t="s">
        <v>410</v>
      </c>
      <c r="N70" s="360">
        <v>44299</v>
      </c>
      <c r="O70" t="s">
        <v>1007</v>
      </c>
      <c r="P70" s="360">
        <v>44302</v>
      </c>
      <c r="Q70" t="s">
        <v>1005</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60">
        <v>44308</v>
      </c>
      <c r="O72" t="s">
        <v>1093</v>
      </c>
      <c r="P72" s="360">
        <v>44320</v>
      </c>
      <c r="Q72" t="s">
        <v>1005</v>
      </c>
    </row>
    <row r="73" spans="1:17">
      <c r="A73">
        <v>55</v>
      </c>
      <c r="B73" t="s">
        <v>546</v>
      </c>
      <c r="C73" t="s">
        <v>82</v>
      </c>
      <c r="D73" t="s">
        <v>469</v>
      </c>
      <c r="F73" t="s">
        <v>502</v>
      </c>
      <c r="G73" t="s">
        <v>451</v>
      </c>
      <c r="H73" t="s">
        <v>383</v>
      </c>
      <c r="I73" t="s">
        <v>503</v>
      </c>
      <c r="J73">
        <v>50</v>
      </c>
      <c r="K73">
        <v>6.06</v>
      </c>
      <c r="L73">
        <v>303</v>
      </c>
      <c r="M73" t="s">
        <v>410</v>
      </c>
      <c r="N73" s="360">
        <v>44299</v>
      </c>
      <c r="O73" t="s">
        <v>1009</v>
      </c>
      <c r="P73" s="360">
        <v>44302</v>
      </c>
      <c r="Q73" t="s">
        <v>1005</v>
      </c>
    </row>
    <row r="74" spans="1:17">
      <c r="A74">
        <v>56</v>
      </c>
      <c r="B74" t="s">
        <v>546</v>
      </c>
      <c r="C74" t="s">
        <v>82</v>
      </c>
      <c r="D74" t="s">
        <v>505</v>
      </c>
      <c r="F74" t="s">
        <v>504</v>
      </c>
      <c r="G74" t="s">
        <v>451</v>
      </c>
      <c r="H74" t="s">
        <v>383</v>
      </c>
      <c r="I74" t="s">
        <v>506</v>
      </c>
      <c r="J74">
        <v>50</v>
      </c>
      <c r="K74">
        <v>6.39</v>
      </c>
      <c r="L74">
        <v>319.5</v>
      </c>
      <c r="M74" t="s">
        <v>410</v>
      </c>
      <c r="N74" s="360">
        <v>44299</v>
      </c>
      <c r="O74" t="s">
        <v>1019</v>
      </c>
      <c r="P74" s="360">
        <v>44302</v>
      </c>
      <c r="Q74" t="s">
        <v>1005</v>
      </c>
    </row>
    <row r="75" spans="1:17">
      <c r="A75">
        <v>76</v>
      </c>
      <c r="B75" t="s">
        <v>200</v>
      </c>
      <c r="C75" t="s">
        <v>69</v>
      </c>
      <c r="D75" t="s">
        <v>974</v>
      </c>
      <c r="F75" t="s">
        <v>975</v>
      </c>
      <c r="G75" t="s">
        <v>976</v>
      </c>
      <c r="H75" t="s">
        <v>1103</v>
      </c>
      <c r="I75" t="s">
        <v>203</v>
      </c>
      <c r="J75">
        <v>1</v>
      </c>
      <c r="K75">
        <v>3890</v>
      </c>
      <c r="L75">
        <v>3890</v>
      </c>
      <c r="M75" t="s">
        <v>6</v>
      </c>
      <c r="N75" s="360">
        <v>44291</v>
      </c>
      <c r="O75" t="s">
        <v>977</v>
      </c>
      <c r="P75" s="360">
        <v>44298</v>
      </c>
      <c r="Q75" t="s">
        <v>877</v>
      </c>
    </row>
    <row r="76" spans="1:17" ht="60">
      <c r="A76">
        <v>77</v>
      </c>
      <c r="B76" t="s">
        <v>200</v>
      </c>
      <c r="C76" t="s">
        <v>69</v>
      </c>
      <c r="D76" t="s">
        <v>978</v>
      </c>
      <c r="F76" s="361" t="s">
        <v>231</v>
      </c>
      <c r="G76" t="s">
        <v>232</v>
      </c>
      <c r="H76" t="s">
        <v>1103</v>
      </c>
      <c r="I76" t="s">
        <v>233</v>
      </c>
      <c r="J76">
        <v>1</v>
      </c>
      <c r="K76">
        <v>4655</v>
      </c>
      <c r="L76">
        <v>4655</v>
      </c>
      <c r="M76" t="s">
        <v>6</v>
      </c>
      <c r="N76" s="360">
        <v>44292</v>
      </c>
      <c r="O76" t="s">
        <v>979</v>
      </c>
      <c r="P76" s="360">
        <v>44298</v>
      </c>
      <c r="Q76" t="s">
        <v>877</v>
      </c>
    </row>
    <row r="77" spans="1:17">
      <c r="A77">
        <v>133</v>
      </c>
      <c r="B77" t="s">
        <v>200</v>
      </c>
      <c r="C77" t="s">
        <v>69</v>
      </c>
      <c r="D77" t="s">
        <v>974</v>
      </c>
      <c r="F77" t="s">
        <v>201</v>
      </c>
      <c r="G77" t="s">
        <v>202</v>
      </c>
      <c r="H77" t="s">
        <v>1103</v>
      </c>
      <c r="I77" t="s">
        <v>203</v>
      </c>
      <c r="J77">
        <v>3</v>
      </c>
      <c r="K77">
        <v>3890</v>
      </c>
      <c r="L77">
        <v>11670</v>
      </c>
      <c r="M77" t="s">
        <v>6</v>
      </c>
      <c r="N77" s="360">
        <v>44200</v>
      </c>
      <c r="O77" t="s">
        <v>396</v>
      </c>
      <c r="P77" s="360">
        <v>44229</v>
      </c>
      <c r="Q77" t="s">
        <v>877</v>
      </c>
    </row>
    <row r="78" spans="1:17">
      <c r="A78">
        <v>69</v>
      </c>
      <c r="B78" t="s">
        <v>936</v>
      </c>
      <c r="C78" t="s">
        <v>930</v>
      </c>
      <c r="D78" t="s">
        <v>937</v>
      </c>
      <c r="F78" t="s">
        <v>938</v>
      </c>
      <c r="G78" t="s">
        <v>933</v>
      </c>
      <c r="H78" t="s">
        <v>1103</v>
      </c>
      <c r="I78" t="s">
        <v>934</v>
      </c>
      <c r="J78">
        <v>1</v>
      </c>
      <c r="K78">
        <v>16320.11</v>
      </c>
      <c r="L78">
        <v>16320.11</v>
      </c>
      <c r="M78" t="s">
        <v>6</v>
      </c>
      <c r="N78" s="360">
        <v>44284</v>
      </c>
      <c r="O78" t="s">
        <v>939</v>
      </c>
      <c r="P78" s="360">
        <v>44293</v>
      </c>
      <c r="Q78" t="s">
        <v>892</v>
      </c>
    </row>
    <row r="79" spans="1:17">
      <c r="A79">
        <v>80</v>
      </c>
      <c r="B79" t="s">
        <v>714</v>
      </c>
      <c r="C79" t="s">
        <v>69</v>
      </c>
      <c r="D79" t="s">
        <v>983</v>
      </c>
      <c r="F79" t="s">
        <v>715</v>
      </c>
      <c r="G79" t="s">
        <v>720</v>
      </c>
      <c r="H79" t="s">
        <v>1103</v>
      </c>
      <c r="I79" t="s">
        <v>728</v>
      </c>
      <c r="L79">
        <v>0</v>
      </c>
      <c r="M79" t="s">
        <v>6</v>
      </c>
    </row>
    <row r="80" spans="1:17">
      <c r="A80">
        <v>81</v>
      </c>
      <c r="B80" t="s">
        <v>714</v>
      </c>
      <c r="C80" t="s">
        <v>69</v>
      </c>
      <c r="D80" t="s">
        <v>983</v>
      </c>
      <c r="F80" t="s">
        <v>716</v>
      </c>
      <c r="G80" t="s">
        <v>720</v>
      </c>
      <c r="H80" t="s">
        <v>1103</v>
      </c>
      <c r="I80" t="s">
        <v>728</v>
      </c>
      <c r="L80">
        <v>0</v>
      </c>
      <c r="M80" t="s">
        <v>6</v>
      </c>
    </row>
    <row r="81" spans="1:17">
      <c r="A81">
        <v>82</v>
      </c>
      <c r="B81" t="s">
        <v>714</v>
      </c>
      <c r="C81" t="s">
        <v>69</v>
      </c>
      <c r="D81" t="s">
        <v>983</v>
      </c>
      <c r="F81" t="s">
        <v>717</v>
      </c>
      <c r="G81" t="s">
        <v>720</v>
      </c>
      <c r="H81" t="s">
        <v>1103</v>
      </c>
      <c r="I81" t="s">
        <v>728</v>
      </c>
      <c r="L81">
        <v>0</v>
      </c>
      <c r="M81" t="s">
        <v>6</v>
      </c>
    </row>
    <row r="82" spans="1:17">
      <c r="A82">
        <v>83</v>
      </c>
      <c r="B82" t="s">
        <v>714</v>
      </c>
      <c r="C82" t="s">
        <v>69</v>
      </c>
      <c r="D82" t="s">
        <v>983</v>
      </c>
      <c r="F82" t="s">
        <v>718</v>
      </c>
      <c r="G82" t="s">
        <v>720</v>
      </c>
      <c r="H82" t="s">
        <v>1103</v>
      </c>
      <c r="I82" t="s">
        <v>728</v>
      </c>
      <c r="L82">
        <v>0</v>
      </c>
      <c r="M82" t="s">
        <v>6</v>
      </c>
    </row>
    <row r="83" spans="1:17">
      <c r="A83">
        <v>84</v>
      </c>
      <c r="B83" t="s">
        <v>714</v>
      </c>
      <c r="C83" t="s">
        <v>69</v>
      </c>
      <c r="D83" t="s">
        <v>983</v>
      </c>
      <c r="F83" t="s">
        <v>719</v>
      </c>
      <c r="G83" t="s">
        <v>720</v>
      </c>
      <c r="H83" t="s">
        <v>1103</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60">
        <v>44283</v>
      </c>
      <c r="O84" t="s">
        <v>891</v>
      </c>
      <c r="P84" s="360">
        <v>44291</v>
      </c>
      <c r="Q84" t="s">
        <v>892</v>
      </c>
    </row>
    <row r="85" spans="1:17" ht="135">
      <c r="A85">
        <v>193</v>
      </c>
      <c r="B85" t="s">
        <v>547</v>
      </c>
      <c r="C85" t="s">
        <v>82</v>
      </c>
      <c r="D85" t="s">
        <v>513</v>
      </c>
      <c r="F85" s="361"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60">
        <v>44286</v>
      </c>
      <c r="O86" t="s">
        <v>895</v>
      </c>
      <c r="P86" s="360">
        <v>44291</v>
      </c>
      <c r="Q86" t="s">
        <v>892</v>
      </c>
    </row>
    <row r="87" spans="1:17">
      <c r="A87">
        <v>85</v>
      </c>
      <c r="B87" t="s">
        <v>577</v>
      </c>
      <c r="C87" t="s">
        <v>17</v>
      </c>
      <c r="D87" t="s">
        <v>1099</v>
      </c>
      <c r="F87" t="s">
        <v>721</v>
      </c>
      <c r="G87" t="s">
        <v>725</v>
      </c>
      <c r="H87" t="s">
        <v>1103</v>
      </c>
      <c r="I87" t="s">
        <v>1098</v>
      </c>
      <c r="J87">
        <v>250</v>
      </c>
      <c r="K87">
        <v>35</v>
      </c>
      <c r="L87">
        <v>8750</v>
      </c>
      <c r="M87" t="s">
        <v>6</v>
      </c>
      <c r="N87" t="s">
        <v>1101</v>
      </c>
      <c r="O87" t="s">
        <v>1100</v>
      </c>
      <c r="P87" s="360">
        <v>44320</v>
      </c>
      <c r="Q87" t="s">
        <v>877</v>
      </c>
    </row>
    <row r="88" spans="1:17">
      <c r="A88">
        <v>86</v>
      </c>
      <c r="B88" t="s">
        <v>577</v>
      </c>
      <c r="C88" t="s">
        <v>17</v>
      </c>
      <c r="D88" t="s">
        <v>1099</v>
      </c>
      <c r="F88" t="s">
        <v>722</v>
      </c>
      <c r="G88" t="s">
        <v>725</v>
      </c>
      <c r="H88" t="s">
        <v>1103</v>
      </c>
      <c r="I88" t="s">
        <v>1098</v>
      </c>
      <c r="J88">
        <v>60</v>
      </c>
      <c r="K88">
        <v>35</v>
      </c>
      <c r="L88">
        <v>2100</v>
      </c>
      <c r="M88" t="s">
        <v>6</v>
      </c>
      <c r="N88" t="s">
        <v>1101</v>
      </c>
      <c r="O88" t="s">
        <v>1100</v>
      </c>
      <c r="P88" s="360">
        <v>44320</v>
      </c>
      <c r="Q88" t="s">
        <v>877</v>
      </c>
    </row>
    <row r="89" spans="1:17">
      <c r="A89">
        <v>87</v>
      </c>
      <c r="B89" t="s">
        <v>577</v>
      </c>
      <c r="C89" t="s">
        <v>17</v>
      </c>
      <c r="D89" t="s">
        <v>1099</v>
      </c>
      <c r="F89" t="s">
        <v>723</v>
      </c>
      <c r="G89" t="s">
        <v>725</v>
      </c>
      <c r="H89" t="s">
        <v>1103</v>
      </c>
      <c r="I89" t="s">
        <v>1098</v>
      </c>
      <c r="J89">
        <v>60</v>
      </c>
      <c r="K89">
        <v>46</v>
      </c>
      <c r="L89">
        <v>2760</v>
      </c>
      <c r="M89" t="s">
        <v>6</v>
      </c>
      <c r="N89" t="s">
        <v>1101</v>
      </c>
      <c r="O89" t="s">
        <v>1100</v>
      </c>
      <c r="P89" s="360">
        <v>44320</v>
      </c>
      <c r="Q89" t="s">
        <v>877</v>
      </c>
    </row>
    <row r="90" spans="1:17">
      <c r="A90">
        <v>88</v>
      </c>
      <c r="B90" t="s">
        <v>577</v>
      </c>
      <c r="C90" t="s">
        <v>17</v>
      </c>
      <c r="D90" t="s">
        <v>1099</v>
      </c>
      <c r="F90" t="s">
        <v>724</v>
      </c>
      <c r="G90" t="s">
        <v>725</v>
      </c>
      <c r="H90" t="s">
        <v>1103</v>
      </c>
      <c r="I90" t="s">
        <v>1098</v>
      </c>
      <c r="J90">
        <v>60</v>
      </c>
      <c r="K90">
        <v>46</v>
      </c>
      <c r="L90">
        <v>2760</v>
      </c>
      <c r="M90" t="s">
        <v>6</v>
      </c>
      <c r="N90" t="s">
        <v>1101</v>
      </c>
      <c r="O90" t="s">
        <v>1100</v>
      </c>
      <c r="P90" s="360">
        <v>44320</v>
      </c>
      <c r="Q90" t="s">
        <v>877</v>
      </c>
    </row>
    <row r="91" spans="1:17" ht="75">
      <c r="A91">
        <v>200</v>
      </c>
      <c r="B91" t="s">
        <v>565</v>
      </c>
      <c r="C91" t="s">
        <v>82</v>
      </c>
      <c r="D91" t="s">
        <v>868</v>
      </c>
      <c r="F91" t="s">
        <v>566</v>
      </c>
      <c r="G91" t="s">
        <v>569</v>
      </c>
      <c r="H91" t="s">
        <v>358</v>
      </c>
      <c r="I91" s="361"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60">
        <v>44283</v>
      </c>
      <c r="O92" t="s">
        <v>893</v>
      </c>
      <c r="P92" s="360">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60">
        <v>44278</v>
      </c>
      <c r="O94" t="s">
        <v>923</v>
      </c>
      <c r="P94" s="360">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60">
        <v>44278</v>
      </c>
      <c r="O95" t="s">
        <v>922</v>
      </c>
      <c r="P95" s="360">
        <v>44293</v>
      </c>
      <c r="Q95" t="s">
        <v>892</v>
      </c>
    </row>
    <row r="96" spans="1:17">
      <c r="A96">
        <v>59</v>
      </c>
      <c r="B96" t="s">
        <v>548</v>
      </c>
      <c r="C96" t="s">
        <v>82</v>
      </c>
      <c r="D96" t="s">
        <v>517</v>
      </c>
      <c r="F96" t="s">
        <v>522</v>
      </c>
      <c r="G96" t="s">
        <v>524</v>
      </c>
      <c r="H96" t="s">
        <v>358</v>
      </c>
      <c r="I96" t="s">
        <v>527</v>
      </c>
      <c r="J96">
        <v>120</v>
      </c>
      <c r="K96">
        <v>1.89</v>
      </c>
      <c r="L96">
        <v>226.79999999999998</v>
      </c>
      <c r="M96" t="s">
        <v>410</v>
      </c>
      <c r="N96" s="360">
        <v>44278</v>
      </c>
      <c r="O96" t="s">
        <v>922</v>
      </c>
      <c r="P96" s="360">
        <v>44293</v>
      </c>
      <c r="Q96" t="s">
        <v>892</v>
      </c>
    </row>
    <row r="97" spans="1:17">
      <c r="A97">
        <v>60</v>
      </c>
      <c r="B97" t="s">
        <v>548</v>
      </c>
      <c r="C97" t="s">
        <v>82</v>
      </c>
      <c r="D97" t="s">
        <v>518</v>
      </c>
      <c r="F97" t="s">
        <v>523</v>
      </c>
      <c r="G97" t="s">
        <v>524</v>
      </c>
      <c r="H97" t="s">
        <v>358</v>
      </c>
      <c r="I97" t="s">
        <v>526</v>
      </c>
      <c r="J97">
        <v>60</v>
      </c>
      <c r="K97">
        <v>1.66</v>
      </c>
      <c r="L97">
        <v>99.6</v>
      </c>
      <c r="M97" t="s">
        <v>410</v>
      </c>
      <c r="N97" s="360">
        <v>44278</v>
      </c>
      <c r="O97" t="s">
        <v>924</v>
      </c>
      <c r="P97" s="360">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60">
        <v>44266</v>
      </c>
      <c r="O99" t="s">
        <v>554</v>
      </c>
      <c r="P99" s="360">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61"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60">
        <v>44301</v>
      </c>
      <c r="O110" t="s">
        <v>1025</v>
      </c>
      <c r="P110" s="360">
        <v>44308</v>
      </c>
      <c r="Q110" t="s">
        <v>1005</v>
      </c>
    </row>
    <row r="111" spans="1:17" ht="60">
      <c r="A111">
        <v>90</v>
      </c>
      <c r="B111" t="s">
        <v>726</v>
      </c>
      <c r="C111" t="s">
        <v>82</v>
      </c>
      <c r="D111" t="s">
        <v>762</v>
      </c>
      <c r="F111" s="361" t="s">
        <v>729</v>
      </c>
      <c r="G111" t="s">
        <v>785</v>
      </c>
      <c r="H111" t="s">
        <v>383</v>
      </c>
      <c r="I111" t="s">
        <v>490</v>
      </c>
      <c r="J111">
        <v>60</v>
      </c>
      <c r="K111">
        <v>6.06</v>
      </c>
      <c r="L111">
        <v>363.59999999999997</v>
      </c>
      <c r="M111" t="s">
        <v>410</v>
      </c>
      <c r="N111" s="360">
        <v>44301</v>
      </c>
      <c r="O111" t="s">
        <v>1023</v>
      </c>
      <c r="P111" s="360">
        <v>44308</v>
      </c>
      <c r="Q111" t="s">
        <v>1005</v>
      </c>
    </row>
    <row r="112" spans="1:17">
      <c r="A112">
        <v>91</v>
      </c>
      <c r="B112" t="s">
        <v>726</v>
      </c>
      <c r="C112" t="s">
        <v>82</v>
      </c>
      <c r="D112" t="s">
        <v>762</v>
      </c>
      <c r="F112" t="s">
        <v>730</v>
      </c>
      <c r="G112" t="s">
        <v>785</v>
      </c>
      <c r="H112" t="s">
        <v>383</v>
      </c>
      <c r="I112" t="s">
        <v>490</v>
      </c>
      <c r="J112">
        <v>150</v>
      </c>
      <c r="K112">
        <v>8.7799999999999994</v>
      </c>
      <c r="L112">
        <v>1317</v>
      </c>
      <c r="M112" t="s">
        <v>410</v>
      </c>
      <c r="N112" s="360">
        <v>44301</v>
      </c>
      <c r="O112" t="s">
        <v>1023</v>
      </c>
      <c r="P112" s="360">
        <v>44308</v>
      </c>
      <c r="Q112" t="s">
        <v>1005</v>
      </c>
    </row>
    <row r="113" spans="1:17">
      <c r="A113">
        <v>92</v>
      </c>
      <c r="B113" t="s">
        <v>726</v>
      </c>
      <c r="C113" t="s">
        <v>82</v>
      </c>
      <c r="D113" t="s">
        <v>763</v>
      </c>
      <c r="F113" t="s">
        <v>731</v>
      </c>
      <c r="G113" t="s">
        <v>785</v>
      </c>
      <c r="H113" t="s">
        <v>383</v>
      </c>
      <c r="I113" t="s">
        <v>787</v>
      </c>
      <c r="J113">
        <v>14000</v>
      </c>
      <c r="K113">
        <v>2.39</v>
      </c>
      <c r="L113">
        <v>33460</v>
      </c>
      <c r="M113" t="s">
        <v>410</v>
      </c>
      <c r="N113" s="360">
        <v>44302</v>
      </c>
      <c r="O113" t="s">
        <v>1035</v>
      </c>
      <c r="P113" s="360">
        <v>44308</v>
      </c>
      <c r="Q113" t="s">
        <v>1005</v>
      </c>
    </row>
    <row r="114" spans="1:17">
      <c r="A114">
        <v>93</v>
      </c>
      <c r="B114" t="s">
        <v>726</v>
      </c>
      <c r="C114" t="s">
        <v>82</v>
      </c>
      <c r="D114" t="s">
        <v>762</v>
      </c>
      <c r="F114" t="s">
        <v>732</v>
      </c>
      <c r="G114" t="s">
        <v>785</v>
      </c>
      <c r="H114" t="s">
        <v>383</v>
      </c>
      <c r="I114" t="s">
        <v>490</v>
      </c>
      <c r="J114">
        <v>1160</v>
      </c>
      <c r="K114">
        <v>19.66</v>
      </c>
      <c r="L114">
        <v>22805.599999999999</v>
      </c>
      <c r="M114" t="s">
        <v>410</v>
      </c>
      <c r="N114" s="360">
        <v>44301</v>
      </c>
      <c r="O114" t="s">
        <v>1023</v>
      </c>
      <c r="P114" s="360">
        <v>44308</v>
      </c>
      <c r="Q114" t="s">
        <v>1005</v>
      </c>
    </row>
    <row r="115" spans="1:17">
      <c r="A115">
        <v>94</v>
      </c>
      <c r="B115" t="s">
        <v>726</v>
      </c>
      <c r="C115" t="s">
        <v>82</v>
      </c>
      <c r="D115" t="s">
        <v>765</v>
      </c>
      <c r="F115" t="s">
        <v>734</v>
      </c>
      <c r="G115" t="s">
        <v>785</v>
      </c>
      <c r="H115" t="s">
        <v>383</v>
      </c>
      <c r="I115" t="s">
        <v>490</v>
      </c>
      <c r="J115">
        <v>120</v>
      </c>
      <c r="K115">
        <v>5.44</v>
      </c>
      <c r="L115">
        <v>652.80000000000007</v>
      </c>
      <c r="M115" t="s">
        <v>410</v>
      </c>
      <c r="N115" s="360">
        <v>44301</v>
      </c>
      <c r="O115" t="s">
        <v>1023</v>
      </c>
      <c r="P115" s="360">
        <v>44308</v>
      </c>
      <c r="Q115" t="s">
        <v>1005</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60">
        <v>44301</v>
      </c>
      <c r="O117" t="s">
        <v>1033</v>
      </c>
      <c r="P117" s="360">
        <v>44308</v>
      </c>
      <c r="Q117" t="s">
        <v>1005</v>
      </c>
    </row>
    <row r="118" spans="1:17">
      <c r="A118">
        <v>97</v>
      </c>
      <c r="B118" t="s">
        <v>726</v>
      </c>
      <c r="C118" t="s">
        <v>82</v>
      </c>
      <c r="D118" t="s">
        <v>768</v>
      </c>
      <c r="F118" t="s">
        <v>737</v>
      </c>
      <c r="G118" t="s">
        <v>785</v>
      </c>
      <c r="H118" t="s">
        <v>383</v>
      </c>
      <c r="I118" t="s">
        <v>490</v>
      </c>
      <c r="J118">
        <v>120</v>
      </c>
      <c r="K118">
        <v>0.7</v>
      </c>
      <c r="L118">
        <v>84</v>
      </c>
      <c r="M118" t="s">
        <v>410</v>
      </c>
      <c r="N118" s="360">
        <v>44301</v>
      </c>
      <c r="O118" t="s">
        <v>1024</v>
      </c>
      <c r="P118" s="360">
        <v>44308</v>
      </c>
      <c r="Q118" t="s">
        <v>1005</v>
      </c>
    </row>
    <row r="119" spans="1:17">
      <c r="A119">
        <v>98</v>
      </c>
      <c r="B119" t="s">
        <v>726</v>
      </c>
      <c r="C119" t="s">
        <v>82</v>
      </c>
      <c r="D119" t="s">
        <v>769</v>
      </c>
      <c r="F119" t="s">
        <v>738</v>
      </c>
      <c r="G119" t="s">
        <v>785</v>
      </c>
      <c r="H119" t="s">
        <v>383</v>
      </c>
      <c r="I119" t="s">
        <v>789</v>
      </c>
      <c r="J119">
        <v>200</v>
      </c>
      <c r="K119">
        <v>23.3</v>
      </c>
      <c r="L119">
        <v>4660</v>
      </c>
      <c r="M119" t="s">
        <v>410</v>
      </c>
      <c r="N119" s="360">
        <v>44301</v>
      </c>
      <c r="O119" t="s">
        <v>1034</v>
      </c>
      <c r="P119" s="360">
        <v>44308</v>
      </c>
      <c r="Q119" t="s">
        <v>1005</v>
      </c>
    </row>
    <row r="120" spans="1:17">
      <c r="A120">
        <v>99</v>
      </c>
      <c r="B120" t="s">
        <v>726</v>
      </c>
      <c r="C120" t="s">
        <v>82</v>
      </c>
      <c r="D120" t="s">
        <v>770</v>
      </c>
      <c r="F120" t="s">
        <v>739</v>
      </c>
      <c r="G120" t="s">
        <v>785</v>
      </c>
      <c r="H120" t="s">
        <v>383</v>
      </c>
      <c r="I120" t="s">
        <v>790</v>
      </c>
      <c r="J120">
        <v>280</v>
      </c>
      <c r="K120">
        <v>7</v>
      </c>
      <c r="L120">
        <v>1960</v>
      </c>
      <c r="M120" t="s">
        <v>410</v>
      </c>
      <c r="N120" s="360">
        <v>44319</v>
      </c>
      <c r="O120" t="s">
        <v>1112</v>
      </c>
      <c r="P120" s="360">
        <v>44322</v>
      </c>
      <c r="Q120" t="s">
        <v>1005</v>
      </c>
    </row>
    <row r="121" spans="1:17">
      <c r="A121">
        <v>100</v>
      </c>
      <c r="B121" t="s">
        <v>726</v>
      </c>
      <c r="C121" t="s">
        <v>82</v>
      </c>
      <c r="D121" t="s">
        <v>771</v>
      </c>
      <c r="F121" t="s">
        <v>741</v>
      </c>
      <c r="G121" t="s">
        <v>785</v>
      </c>
      <c r="H121" t="s">
        <v>383</v>
      </c>
      <c r="I121" t="s">
        <v>792</v>
      </c>
      <c r="J121">
        <v>576</v>
      </c>
      <c r="K121">
        <v>8.36</v>
      </c>
      <c r="L121">
        <v>4815.3599999999997</v>
      </c>
      <c r="M121" t="s">
        <v>410</v>
      </c>
      <c r="N121" s="360">
        <v>44301</v>
      </c>
      <c r="O121" t="s">
        <v>1031</v>
      </c>
      <c r="P121" s="360">
        <v>44308</v>
      </c>
      <c r="Q121" t="s">
        <v>1005</v>
      </c>
    </row>
    <row r="122" spans="1:17">
      <c r="A122">
        <v>101</v>
      </c>
      <c r="B122" t="s">
        <v>726</v>
      </c>
      <c r="C122" t="s">
        <v>82</v>
      </c>
      <c r="D122" t="s">
        <v>772</v>
      </c>
      <c r="F122" t="s">
        <v>742</v>
      </c>
      <c r="G122" t="s">
        <v>785</v>
      </c>
      <c r="H122" t="s">
        <v>383</v>
      </c>
      <c r="I122" t="s">
        <v>490</v>
      </c>
      <c r="J122">
        <v>252</v>
      </c>
      <c r="K122">
        <v>4.9800000000000004</v>
      </c>
      <c r="L122">
        <v>1254.96</v>
      </c>
      <c r="M122" t="s">
        <v>410</v>
      </c>
      <c r="N122" s="360">
        <v>44301</v>
      </c>
      <c r="O122" t="s">
        <v>1024</v>
      </c>
      <c r="P122" s="360">
        <v>44308</v>
      </c>
      <c r="Q122" t="s">
        <v>1005</v>
      </c>
    </row>
    <row r="123" spans="1:17">
      <c r="A123">
        <v>102</v>
      </c>
      <c r="B123" t="s">
        <v>726</v>
      </c>
      <c r="C123" t="s">
        <v>82</v>
      </c>
      <c r="D123" t="s">
        <v>773</v>
      </c>
      <c r="F123" t="s">
        <v>743</v>
      </c>
      <c r="G123" t="s">
        <v>785</v>
      </c>
      <c r="H123" t="s">
        <v>383</v>
      </c>
      <c r="I123" t="s">
        <v>490</v>
      </c>
      <c r="J123" t="s">
        <v>798</v>
      </c>
      <c r="K123" t="s">
        <v>799</v>
      </c>
      <c r="L123">
        <v>1425.6000000000001</v>
      </c>
      <c r="M123" t="s">
        <v>410</v>
      </c>
      <c r="N123" s="360">
        <v>44301</v>
      </c>
      <c r="O123" t="s">
        <v>1024</v>
      </c>
      <c r="P123" s="360">
        <v>44308</v>
      </c>
      <c r="Q123" t="s">
        <v>1005</v>
      </c>
    </row>
    <row r="124" spans="1:17">
      <c r="A124">
        <v>103</v>
      </c>
      <c r="B124" t="s">
        <v>726</v>
      </c>
      <c r="C124" t="s">
        <v>82</v>
      </c>
      <c r="D124" t="s">
        <v>761</v>
      </c>
      <c r="F124" t="s">
        <v>744</v>
      </c>
      <c r="G124" t="s">
        <v>785</v>
      </c>
      <c r="H124" t="s">
        <v>383</v>
      </c>
      <c r="I124" t="s">
        <v>786</v>
      </c>
      <c r="J124">
        <v>24</v>
      </c>
      <c r="K124">
        <v>6.84</v>
      </c>
      <c r="L124">
        <v>164.16</v>
      </c>
      <c r="M124" t="s">
        <v>410</v>
      </c>
      <c r="N124" s="360">
        <v>44301</v>
      </c>
      <c r="O124" t="s">
        <v>1025</v>
      </c>
      <c r="P124" s="360">
        <v>44308</v>
      </c>
      <c r="Q124" t="s">
        <v>1005</v>
      </c>
    </row>
    <row r="125" spans="1:17">
      <c r="A125">
        <v>104</v>
      </c>
      <c r="B125" t="s">
        <v>726</v>
      </c>
      <c r="C125" t="s">
        <v>82</v>
      </c>
      <c r="D125" t="s">
        <v>774</v>
      </c>
      <c r="F125" t="s">
        <v>745</v>
      </c>
      <c r="G125" t="s">
        <v>785</v>
      </c>
      <c r="H125" t="s">
        <v>383</v>
      </c>
      <c r="I125" t="s">
        <v>490</v>
      </c>
      <c r="J125">
        <v>276</v>
      </c>
      <c r="K125">
        <v>78.3</v>
      </c>
      <c r="L125">
        <v>21610.799999999999</v>
      </c>
      <c r="M125" t="s">
        <v>410</v>
      </c>
      <c r="N125" s="360">
        <v>44301</v>
      </c>
      <c r="O125" t="s">
        <v>1023</v>
      </c>
      <c r="P125" s="360">
        <v>44308</v>
      </c>
      <c r="Q125" t="s">
        <v>1005</v>
      </c>
    </row>
    <row r="126" spans="1:17">
      <c r="A126">
        <v>105</v>
      </c>
      <c r="B126" t="s">
        <v>726</v>
      </c>
      <c r="C126" t="s">
        <v>82</v>
      </c>
      <c r="D126" t="s">
        <v>775</v>
      </c>
      <c r="F126" t="s">
        <v>746</v>
      </c>
      <c r="G126" t="s">
        <v>785</v>
      </c>
      <c r="H126" t="s">
        <v>383</v>
      </c>
      <c r="I126" t="s">
        <v>793</v>
      </c>
      <c r="J126">
        <v>9100</v>
      </c>
      <c r="K126">
        <v>1.3</v>
      </c>
      <c r="L126">
        <v>11830</v>
      </c>
      <c r="M126" t="s">
        <v>410</v>
      </c>
      <c r="N126" s="360">
        <v>44301</v>
      </c>
      <c r="O126" t="s">
        <v>1029</v>
      </c>
      <c r="P126" s="360">
        <v>44308</v>
      </c>
      <c r="Q126" t="s">
        <v>1005</v>
      </c>
    </row>
    <row r="127" spans="1:17">
      <c r="A127">
        <v>106</v>
      </c>
      <c r="B127" t="s">
        <v>726</v>
      </c>
      <c r="C127" t="s">
        <v>82</v>
      </c>
      <c r="D127" t="s">
        <v>776</v>
      </c>
      <c r="F127" t="s">
        <v>747</v>
      </c>
      <c r="G127" t="s">
        <v>785</v>
      </c>
      <c r="H127" t="s">
        <v>383</v>
      </c>
      <c r="I127" t="s">
        <v>443</v>
      </c>
      <c r="J127">
        <v>8000</v>
      </c>
      <c r="K127">
        <v>0.23</v>
      </c>
      <c r="L127">
        <v>1840</v>
      </c>
      <c r="M127" t="s">
        <v>410</v>
      </c>
      <c r="N127" s="360">
        <v>44301</v>
      </c>
      <c r="O127" t="s">
        <v>1026</v>
      </c>
      <c r="P127" s="360">
        <v>44308</v>
      </c>
      <c r="Q127" t="s">
        <v>1005</v>
      </c>
    </row>
    <row r="128" spans="1:17">
      <c r="A128">
        <v>107</v>
      </c>
      <c r="B128" t="s">
        <v>726</v>
      </c>
      <c r="C128" t="s">
        <v>82</v>
      </c>
      <c r="D128" t="s">
        <v>776</v>
      </c>
      <c r="F128" t="s">
        <v>748</v>
      </c>
      <c r="G128" t="s">
        <v>785</v>
      </c>
      <c r="H128" t="s">
        <v>383</v>
      </c>
      <c r="I128" t="s">
        <v>443</v>
      </c>
      <c r="J128">
        <v>14400</v>
      </c>
      <c r="K128">
        <v>0.22</v>
      </c>
      <c r="L128">
        <v>3168</v>
      </c>
      <c r="M128" t="s">
        <v>410</v>
      </c>
      <c r="N128" s="360">
        <v>44301</v>
      </c>
      <c r="O128" t="s">
        <v>1026</v>
      </c>
      <c r="P128" s="360">
        <v>44308</v>
      </c>
      <c r="Q128" t="s">
        <v>1005</v>
      </c>
    </row>
    <row r="129" spans="1:17">
      <c r="A129">
        <v>108</v>
      </c>
      <c r="B129" t="s">
        <v>726</v>
      </c>
      <c r="C129" t="s">
        <v>82</v>
      </c>
      <c r="D129" t="s">
        <v>776</v>
      </c>
      <c r="F129" t="s">
        <v>749</v>
      </c>
      <c r="G129" t="s">
        <v>785</v>
      </c>
      <c r="H129" t="s">
        <v>383</v>
      </c>
      <c r="I129" t="s">
        <v>443</v>
      </c>
      <c r="J129">
        <v>3600</v>
      </c>
      <c r="K129">
        <v>0.23</v>
      </c>
      <c r="L129">
        <v>828</v>
      </c>
      <c r="M129" t="s">
        <v>410</v>
      </c>
      <c r="N129" s="360">
        <v>44301</v>
      </c>
      <c r="O129" t="s">
        <v>1026</v>
      </c>
      <c r="P129" s="360">
        <v>44308</v>
      </c>
      <c r="Q129" t="s">
        <v>1005</v>
      </c>
    </row>
    <row r="130" spans="1:17">
      <c r="A130">
        <v>109</v>
      </c>
      <c r="B130" t="s">
        <v>726</v>
      </c>
      <c r="C130" t="s">
        <v>82</v>
      </c>
      <c r="D130" t="s">
        <v>776</v>
      </c>
      <c r="F130" t="s">
        <v>750</v>
      </c>
      <c r="G130" t="s">
        <v>785</v>
      </c>
      <c r="H130" t="s">
        <v>383</v>
      </c>
      <c r="I130" t="s">
        <v>443</v>
      </c>
      <c r="J130">
        <v>16500</v>
      </c>
      <c r="K130">
        <v>0.21</v>
      </c>
      <c r="L130">
        <v>3465</v>
      </c>
      <c r="M130" t="s">
        <v>410</v>
      </c>
      <c r="N130" s="360">
        <v>44301</v>
      </c>
      <c r="O130" t="s">
        <v>1026</v>
      </c>
      <c r="P130" s="360">
        <v>44308</v>
      </c>
      <c r="Q130" t="s">
        <v>1005</v>
      </c>
    </row>
    <row r="131" spans="1:17">
      <c r="A131">
        <v>110</v>
      </c>
      <c r="B131" t="s">
        <v>726</v>
      </c>
      <c r="C131" t="s">
        <v>82</v>
      </c>
      <c r="D131" t="s">
        <v>777</v>
      </c>
      <c r="F131" t="s">
        <v>751</v>
      </c>
      <c r="G131" t="s">
        <v>785</v>
      </c>
      <c r="H131" t="s">
        <v>383</v>
      </c>
      <c r="I131" t="s">
        <v>786</v>
      </c>
      <c r="J131">
        <v>900</v>
      </c>
      <c r="K131">
        <v>7.92</v>
      </c>
      <c r="L131">
        <v>7128</v>
      </c>
      <c r="M131" t="s">
        <v>410</v>
      </c>
      <c r="N131" s="360">
        <v>44301</v>
      </c>
      <c r="O131" t="s">
        <v>1025</v>
      </c>
      <c r="P131" s="360">
        <v>44308</v>
      </c>
      <c r="Q131" t="s">
        <v>1005</v>
      </c>
    </row>
    <row r="132" spans="1:17">
      <c r="A132">
        <v>111</v>
      </c>
      <c r="B132" t="s">
        <v>726</v>
      </c>
      <c r="C132" t="s">
        <v>82</v>
      </c>
      <c r="D132" t="s">
        <v>777</v>
      </c>
      <c r="F132" t="s">
        <v>752</v>
      </c>
      <c r="G132" t="s">
        <v>785</v>
      </c>
      <c r="H132" t="s">
        <v>383</v>
      </c>
      <c r="I132" t="s">
        <v>795</v>
      </c>
      <c r="J132">
        <v>60</v>
      </c>
      <c r="K132">
        <v>4</v>
      </c>
      <c r="L132">
        <v>240</v>
      </c>
      <c r="M132" t="s">
        <v>410</v>
      </c>
      <c r="N132" s="360">
        <v>44301</v>
      </c>
      <c r="O132" t="s">
        <v>1030</v>
      </c>
      <c r="P132" s="360">
        <v>44308</v>
      </c>
      <c r="Q132" t="s">
        <v>1005</v>
      </c>
    </row>
    <row r="133" spans="1:17">
      <c r="A133">
        <v>112</v>
      </c>
      <c r="B133" t="s">
        <v>726</v>
      </c>
      <c r="C133" t="s">
        <v>82</v>
      </c>
      <c r="D133" t="s">
        <v>778</v>
      </c>
      <c r="F133" t="s">
        <v>753</v>
      </c>
      <c r="G133" t="s">
        <v>785</v>
      </c>
      <c r="H133" t="s">
        <v>383</v>
      </c>
      <c r="I133" t="s">
        <v>796</v>
      </c>
      <c r="J133">
        <v>1500</v>
      </c>
      <c r="K133">
        <v>14.5</v>
      </c>
      <c r="L133">
        <v>21750</v>
      </c>
      <c r="M133" t="s">
        <v>410</v>
      </c>
      <c r="N133" s="360">
        <v>44301</v>
      </c>
      <c r="O133" t="s">
        <v>1027</v>
      </c>
      <c r="P133" s="360">
        <v>44308</v>
      </c>
      <c r="Q133" t="s">
        <v>1005</v>
      </c>
    </row>
    <row r="134" spans="1:17">
      <c r="A134">
        <v>113</v>
      </c>
      <c r="B134" t="s">
        <v>726</v>
      </c>
      <c r="C134" t="s">
        <v>82</v>
      </c>
      <c r="D134" t="s">
        <v>779</v>
      </c>
      <c r="F134" t="s">
        <v>754</v>
      </c>
      <c r="G134" t="s">
        <v>785</v>
      </c>
      <c r="H134" t="s">
        <v>383</v>
      </c>
      <c r="I134" t="s">
        <v>446</v>
      </c>
      <c r="J134">
        <v>80</v>
      </c>
      <c r="K134">
        <v>13</v>
      </c>
      <c r="L134">
        <v>1040</v>
      </c>
      <c r="M134" t="s">
        <v>410</v>
      </c>
      <c r="N134" s="360">
        <v>44301</v>
      </c>
      <c r="O134" t="s">
        <v>1028</v>
      </c>
      <c r="P134" s="360">
        <v>44308</v>
      </c>
      <c r="Q134" t="s">
        <v>1005</v>
      </c>
    </row>
    <row r="135" spans="1:17">
      <c r="A135">
        <v>114</v>
      </c>
      <c r="B135" t="s">
        <v>726</v>
      </c>
      <c r="C135" t="s">
        <v>82</v>
      </c>
      <c r="D135" t="s">
        <v>780</v>
      </c>
      <c r="F135" t="s">
        <v>755</v>
      </c>
      <c r="G135" t="s">
        <v>785</v>
      </c>
      <c r="H135" t="s">
        <v>383</v>
      </c>
      <c r="I135" t="s">
        <v>788</v>
      </c>
      <c r="J135">
        <v>3000</v>
      </c>
      <c r="K135">
        <v>0.88</v>
      </c>
      <c r="L135">
        <v>2640</v>
      </c>
      <c r="M135" t="s">
        <v>410</v>
      </c>
      <c r="N135" s="360">
        <v>44301</v>
      </c>
      <c r="O135" t="s">
        <v>1033</v>
      </c>
      <c r="P135" s="360">
        <v>44308</v>
      </c>
      <c r="Q135" t="s">
        <v>1005</v>
      </c>
    </row>
    <row r="136" spans="1:17">
      <c r="A136">
        <v>115</v>
      </c>
      <c r="B136" t="s">
        <v>726</v>
      </c>
      <c r="C136" t="s">
        <v>82</v>
      </c>
      <c r="D136" t="s">
        <v>780</v>
      </c>
      <c r="F136" t="s">
        <v>756</v>
      </c>
      <c r="G136" t="s">
        <v>785</v>
      </c>
      <c r="H136" t="s">
        <v>383</v>
      </c>
      <c r="I136" t="s">
        <v>446</v>
      </c>
      <c r="J136">
        <v>3000</v>
      </c>
      <c r="K136">
        <v>0.16</v>
      </c>
      <c r="L136">
        <v>480</v>
      </c>
      <c r="M136" t="s">
        <v>410</v>
      </c>
      <c r="N136" s="360">
        <v>44301</v>
      </c>
      <c r="O136" t="s">
        <v>1028</v>
      </c>
      <c r="P136" s="360">
        <v>44308</v>
      </c>
      <c r="Q136" t="s">
        <v>1005</v>
      </c>
    </row>
    <row r="137" spans="1:17">
      <c r="A137">
        <v>116</v>
      </c>
      <c r="B137" t="s">
        <v>726</v>
      </c>
      <c r="C137" t="s">
        <v>82</v>
      </c>
      <c r="D137" t="s">
        <v>781</v>
      </c>
      <c r="F137" t="s">
        <v>757</v>
      </c>
      <c r="G137" t="s">
        <v>785</v>
      </c>
      <c r="H137" t="s">
        <v>383</v>
      </c>
      <c r="I137" t="s">
        <v>788</v>
      </c>
      <c r="J137">
        <v>2700</v>
      </c>
      <c r="K137">
        <v>0.25</v>
      </c>
      <c r="L137">
        <v>675</v>
      </c>
      <c r="M137" t="s">
        <v>410</v>
      </c>
      <c r="N137" s="360">
        <v>44301</v>
      </c>
      <c r="O137" t="s">
        <v>1033</v>
      </c>
      <c r="P137" s="360">
        <v>44308</v>
      </c>
      <c r="Q137" t="s">
        <v>1005</v>
      </c>
    </row>
    <row r="138" spans="1:17">
      <c r="A138">
        <v>117</v>
      </c>
      <c r="B138" t="s">
        <v>726</v>
      </c>
      <c r="C138" t="s">
        <v>82</v>
      </c>
      <c r="D138" t="s">
        <v>782</v>
      </c>
      <c r="F138" t="s">
        <v>758</v>
      </c>
      <c r="G138" t="s">
        <v>785</v>
      </c>
      <c r="H138" t="s">
        <v>383</v>
      </c>
      <c r="I138" t="s">
        <v>786</v>
      </c>
      <c r="J138">
        <v>10</v>
      </c>
      <c r="K138">
        <v>13.1</v>
      </c>
      <c r="L138">
        <v>131</v>
      </c>
      <c r="M138" t="s">
        <v>410</v>
      </c>
      <c r="N138" s="360">
        <v>44301</v>
      </c>
      <c r="O138" t="s">
        <v>1025</v>
      </c>
      <c r="P138" s="360">
        <v>44308</v>
      </c>
      <c r="Q138" t="s">
        <v>1005</v>
      </c>
    </row>
    <row r="139" spans="1:17">
      <c r="A139">
        <v>118</v>
      </c>
      <c r="B139" t="s">
        <v>726</v>
      </c>
      <c r="C139" t="s">
        <v>82</v>
      </c>
      <c r="D139" t="s">
        <v>783</v>
      </c>
      <c r="F139" t="s">
        <v>759</v>
      </c>
      <c r="G139" t="s">
        <v>785</v>
      </c>
      <c r="H139" t="s">
        <v>383</v>
      </c>
      <c r="I139" t="s">
        <v>794</v>
      </c>
      <c r="J139">
        <v>10000</v>
      </c>
      <c r="K139">
        <v>0.09</v>
      </c>
      <c r="L139">
        <v>900</v>
      </c>
      <c r="M139" t="s">
        <v>410</v>
      </c>
      <c r="N139" s="360">
        <v>44301</v>
      </c>
      <c r="O139" t="s">
        <v>1032</v>
      </c>
      <c r="P139" s="360">
        <v>44308</v>
      </c>
      <c r="Q139" t="s">
        <v>1005</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61" t="s">
        <v>240</v>
      </c>
      <c r="G148" t="s">
        <v>241</v>
      </c>
      <c r="H148" t="s">
        <v>363</v>
      </c>
      <c r="I148" t="s">
        <v>242</v>
      </c>
      <c r="J148">
        <v>3</v>
      </c>
      <c r="K148">
        <v>9545</v>
      </c>
      <c r="L148">
        <v>28635</v>
      </c>
      <c r="M148" t="s">
        <v>6</v>
      </c>
      <c r="N148" s="360">
        <v>44200</v>
      </c>
      <c r="O148" t="s">
        <v>389</v>
      </c>
      <c r="P148" s="360">
        <v>44229</v>
      </c>
      <c r="Q148" t="s">
        <v>877</v>
      </c>
    </row>
    <row r="149" spans="1:17" ht="30">
      <c r="A149">
        <v>247</v>
      </c>
      <c r="B149" t="s">
        <v>239</v>
      </c>
      <c r="C149" t="s">
        <v>92</v>
      </c>
      <c r="D149" t="s">
        <v>946</v>
      </c>
      <c r="F149" s="361" t="s">
        <v>1137</v>
      </c>
      <c r="G149" t="s">
        <v>241</v>
      </c>
      <c r="H149" t="s">
        <v>1105</v>
      </c>
      <c r="I149" t="s">
        <v>242</v>
      </c>
      <c r="J149">
        <v>1</v>
      </c>
      <c r="K149">
        <v>9545</v>
      </c>
      <c r="L149">
        <v>9545</v>
      </c>
      <c r="M149" t="s">
        <v>6</v>
      </c>
      <c r="N149" s="360">
        <v>44305</v>
      </c>
      <c r="O149" t="s">
        <v>1055</v>
      </c>
      <c r="P149" s="360">
        <v>44314</v>
      </c>
      <c r="Q149" t="s">
        <v>877</v>
      </c>
    </row>
    <row r="150" spans="1:17">
      <c r="A150">
        <v>219</v>
      </c>
      <c r="B150" t="s">
        <v>949</v>
      </c>
      <c r="C150" t="s">
        <v>17</v>
      </c>
      <c r="F150" t="s">
        <v>950</v>
      </c>
      <c r="G150" t="s">
        <v>957</v>
      </c>
      <c r="H150" t="s">
        <v>1103</v>
      </c>
      <c r="J150">
        <v>1</v>
      </c>
      <c r="L150">
        <v>0</v>
      </c>
    </row>
    <row r="151" spans="1:17" ht="150">
      <c r="A151">
        <v>179</v>
      </c>
      <c r="B151" t="s">
        <v>290</v>
      </c>
      <c r="C151" t="s">
        <v>85</v>
      </c>
      <c r="D151" t="s">
        <v>988</v>
      </c>
      <c r="F151" s="361" t="s">
        <v>291</v>
      </c>
      <c r="G151" t="s">
        <v>202</v>
      </c>
      <c r="H151" t="s">
        <v>1109</v>
      </c>
      <c r="I151" t="s">
        <v>292</v>
      </c>
      <c r="J151">
        <v>3</v>
      </c>
      <c r="K151">
        <v>660</v>
      </c>
      <c r="L151">
        <v>1980</v>
      </c>
      <c r="M151" t="s">
        <v>6</v>
      </c>
      <c r="N151" s="360">
        <v>44200</v>
      </c>
      <c r="O151" t="s">
        <v>404</v>
      </c>
      <c r="P151" s="360">
        <v>44231</v>
      </c>
      <c r="Q151" t="s">
        <v>877</v>
      </c>
    </row>
    <row r="152" spans="1:17" ht="45">
      <c r="A152">
        <v>274</v>
      </c>
      <c r="B152" t="s">
        <v>290</v>
      </c>
      <c r="C152" t="s">
        <v>85</v>
      </c>
      <c r="D152" t="s">
        <v>988</v>
      </c>
      <c r="F152" s="361" t="s">
        <v>1138</v>
      </c>
      <c r="G152" t="s">
        <v>202</v>
      </c>
      <c r="H152" t="s">
        <v>1109</v>
      </c>
      <c r="I152" t="s">
        <v>292</v>
      </c>
      <c r="J152">
        <v>1</v>
      </c>
      <c r="K152">
        <v>660</v>
      </c>
      <c r="L152">
        <v>660</v>
      </c>
      <c r="M152" t="s">
        <v>6</v>
      </c>
      <c r="N152" s="360">
        <v>44306</v>
      </c>
      <c r="O152" t="s">
        <v>1092</v>
      </c>
      <c r="P152" s="360">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61"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61" t="s">
        <v>907</v>
      </c>
      <c r="G164" t="s">
        <v>909</v>
      </c>
      <c r="H164" t="s">
        <v>383</v>
      </c>
      <c r="I164" t="s">
        <v>910</v>
      </c>
      <c r="J164">
        <v>17600</v>
      </c>
      <c r="K164">
        <v>0.72</v>
      </c>
      <c r="L164">
        <v>12672</v>
      </c>
      <c r="M164" t="s">
        <v>410</v>
      </c>
    </row>
    <row r="165" spans="1:17" ht="45">
      <c r="A165">
        <v>252</v>
      </c>
      <c r="B165" s="361" t="s">
        <v>1060</v>
      </c>
      <c r="C165" t="s">
        <v>69</v>
      </c>
      <c r="F165" t="s">
        <v>1061</v>
      </c>
      <c r="H165" t="s">
        <v>354</v>
      </c>
      <c r="J165">
        <v>2</v>
      </c>
      <c r="L165">
        <v>0</v>
      </c>
      <c r="M165" t="s">
        <v>6</v>
      </c>
    </row>
    <row r="166" spans="1:17" ht="45">
      <c r="A166">
        <v>253</v>
      </c>
      <c r="B166" s="361" t="s">
        <v>1060</v>
      </c>
      <c r="C166" t="s">
        <v>69</v>
      </c>
      <c r="F166" t="s">
        <v>1062</v>
      </c>
      <c r="H166" t="s">
        <v>354</v>
      </c>
      <c r="J166">
        <v>3</v>
      </c>
      <c r="L166">
        <v>0</v>
      </c>
      <c r="M166" t="s">
        <v>6</v>
      </c>
    </row>
    <row r="167" spans="1:17" ht="45">
      <c r="A167">
        <v>254</v>
      </c>
      <c r="B167" s="361" t="s">
        <v>1060</v>
      </c>
      <c r="C167" t="s">
        <v>69</v>
      </c>
      <c r="F167" t="s">
        <v>1063</v>
      </c>
      <c r="H167" t="s">
        <v>354</v>
      </c>
      <c r="J167">
        <v>13</v>
      </c>
      <c r="L167">
        <v>0</v>
      </c>
      <c r="M167" t="s">
        <v>6</v>
      </c>
    </row>
    <row r="168" spans="1:17" ht="45">
      <c r="A168">
        <v>255</v>
      </c>
      <c r="B168" s="361" t="s">
        <v>1060</v>
      </c>
      <c r="C168" t="s">
        <v>69</v>
      </c>
      <c r="F168" t="s">
        <v>1064</v>
      </c>
      <c r="H168" t="s">
        <v>354</v>
      </c>
      <c r="J168">
        <v>13</v>
      </c>
      <c r="L168">
        <v>0</v>
      </c>
      <c r="M168" t="s">
        <v>6</v>
      </c>
    </row>
    <row r="169" spans="1:17" ht="45">
      <c r="A169">
        <v>256</v>
      </c>
      <c r="B169" s="361" t="s">
        <v>1060</v>
      </c>
      <c r="C169" t="s">
        <v>69</v>
      </c>
      <c r="F169" t="s">
        <v>1065</v>
      </c>
      <c r="H169" t="s">
        <v>354</v>
      </c>
      <c r="J169">
        <v>1</v>
      </c>
      <c r="L169">
        <v>0</v>
      </c>
      <c r="M169" t="s">
        <v>6</v>
      </c>
    </row>
    <row r="170" spans="1:17" ht="45">
      <c r="A170">
        <v>257</v>
      </c>
      <c r="B170" s="361" t="s">
        <v>1060</v>
      </c>
      <c r="C170" t="s">
        <v>69</v>
      </c>
      <c r="F170" t="s">
        <v>1066</v>
      </c>
      <c r="H170" t="s">
        <v>354</v>
      </c>
      <c r="J170">
        <v>1</v>
      </c>
      <c r="L170">
        <v>0</v>
      </c>
      <c r="M170" t="s">
        <v>6</v>
      </c>
    </row>
    <row r="171" spans="1:17">
      <c r="A171">
        <v>218</v>
      </c>
      <c r="B171" t="s">
        <v>944</v>
      </c>
      <c r="C171" t="s">
        <v>92</v>
      </c>
      <c r="D171" t="s">
        <v>946</v>
      </c>
      <c r="F171" t="s">
        <v>947</v>
      </c>
      <c r="G171" t="s">
        <v>948</v>
      </c>
      <c r="H171" t="s">
        <v>1105</v>
      </c>
      <c r="I171" t="s">
        <v>242</v>
      </c>
      <c r="L171">
        <v>0</v>
      </c>
    </row>
    <row r="172" spans="1:17" ht="150">
      <c r="A172">
        <v>159</v>
      </c>
      <c r="B172" t="s">
        <v>248</v>
      </c>
      <c r="C172" t="s">
        <v>69</v>
      </c>
      <c r="D172" t="s">
        <v>983</v>
      </c>
      <c r="F172" s="361" t="s">
        <v>1086</v>
      </c>
      <c r="G172" t="s">
        <v>250</v>
      </c>
      <c r="H172" t="s">
        <v>1103</v>
      </c>
      <c r="I172" t="s">
        <v>728</v>
      </c>
      <c r="J172">
        <v>2079.46</v>
      </c>
      <c r="K172">
        <v>10.29</v>
      </c>
      <c r="L172">
        <v>21397.643399999997</v>
      </c>
      <c r="M172" t="s">
        <v>6</v>
      </c>
      <c r="N172" s="360">
        <v>44200</v>
      </c>
      <c r="O172" t="s">
        <v>386</v>
      </c>
      <c r="P172" s="360">
        <v>44231</v>
      </c>
      <c r="Q172" t="s">
        <v>877</v>
      </c>
    </row>
    <row r="173" spans="1:17" ht="165">
      <c r="A173">
        <v>160</v>
      </c>
      <c r="B173" t="s">
        <v>248</v>
      </c>
      <c r="C173" t="s">
        <v>69</v>
      </c>
      <c r="D173" t="s">
        <v>983</v>
      </c>
      <c r="F173" s="361" t="s">
        <v>1087</v>
      </c>
      <c r="G173" t="s">
        <v>250</v>
      </c>
      <c r="H173" t="s">
        <v>1103</v>
      </c>
      <c r="I173" t="s">
        <v>728</v>
      </c>
      <c r="J173">
        <v>2574</v>
      </c>
      <c r="K173">
        <v>7.9</v>
      </c>
      <c r="L173">
        <v>20334.600000000002</v>
      </c>
      <c r="M173" t="s">
        <v>6</v>
      </c>
      <c r="N173" s="360">
        <v>44200</v>
      </c>
      <c r="O173" t="s">
        <v>386</v>
      </c>
      <c r="P173" s="360">
        <v>44231</v>
      </c>
      <c r="Q173" t="s">
        <v>877</v>
      </c>
    </row>
    <row r="174" spans="1:17" ht="165">
      <c r="A174">
        <v>161</v>
      </c>
      <c r="B174" t="s">
        <v>248</v>
      </c>
      <c r="C174" t="s">
        <v>69</v>
      </c>
      <c r="D174" t="s">
        <v>983</v>
      </c>
      <c r="F174" s="361" t="s">
        <v>252</v>
      </c>
      <c r="G174" t="s">
        <v>250</v>
      </c>
      <c r="H174" t="s">
        <v>1103</v>
      </c>
      <c r="I174" t="s">
        <v>728</v>
      </c>
      <c r="J174">
        <v>5212.8419999999996</v>
      </c>
      <c r="K174">
        <v>2.83</v>
      </c>
      <c r="L174">
        <v>14752.342859999999</v>
      </c>
      <c r="M174" t="s">
        <v>6</v>
      </c>
      <c r="N174" s="360">
        <v>44200</v>
      </c>
      <c r="O174" t="s">
        <v>386</v>
      </c>
      <c r="P174" s="360">
        <v>44231</v>
      </c>
      <c r="Q174" t="s">
        <v>877</v>
      </c>
    </row>
    <row r="175" spans="1:17" ht="180">
      <c r="A175">
        <v>162</v>
      </c>
      <c r="B175" t="s">
        <v>248</v>
      </c>
      <c r="C175" t="s">
        <v>69</v>
      </c>
      <c r="D175" t="s">
        <v>983</v>
      </c>
      <c r="F175" s="361" t="s">
        <v>253</v>
      </c>
      <c r="G175" t="s">
        <v>250</v>
      </c>
      <c r="H175" t="s">
        <v>1103</v>
      </c>
      <c r="I175" t="s">
        <v>728</v>
      </c>
      <c r="J175">
        <v>3184.84</v>
      </c>
      <c r="K175">
        <v>5.66</v>
      </c>
      <c r="L175">
        <v>18026.1944</v>
      </c>
      <c r="M175" t="s">
        <v>6</v>
      </c>
      <c r="N175" s="360">
        <v>44200</v>
      </c>
      <c r="O175" t="s">
        <v>386</v>
      </c>
      <c r="P175" s="360">
        <v>44231</v>
      </c>
      <c r="Q175" t="s">
        <v>877</v>
      </c>
    </row>
    <row r="176" spans="1:17" ht="240">
      <c r="A176">
        <v>163</v>
      </c>
      <c r="B176" t="s">
        <v>248</v>
      </c>
      <c r="C176" t="s">
        <v>69</v>
      </c>
      <c r="D176" t="s">
        <v>983</v>
      </c>
      <c r="F176" s="361" t="s">
        <v>254</v>
      </c>
      <c r="G176" t="s">
        <v>250</v>
      </c>
      <c r="H176" t="s">
        <v>1103</v>
      </c>
      <c r="I176" t="s">
        <v>728</v>
      </c>
      <c r="J176">
        <v>940.64</v>
      </c>
      <c r="K176">
        <v>0.11</v>
      </c>
      <c r="L176">
        <v>103.4704</v>
      </c>
      <c r="M176" t="s">
        <v>6</v>
      </c>
      <c r="N176" s="360">
        <v>44200</v>
      </c>
      <c r="O176" t="s">
        <v>386</v>
      </c>
      <c r="P176" s="360">
        <v>44231</v>
      </c>
      <c r="Q176" t="s">
        <v>877</v>
      </c>
    </row>
    <row r="177" spans="1:17" ht="409.5">
      <c r="A177">
        <v>234</v>
      </c>
      <c r="B177" t="s">
        <v>248</v>
      </c>
      <c r="C177" t="s">
        <v>69</v>
      </c>
      <c r="D177" t="s">
        <v>983</v>
      </c>
      <c r="E177" s="361" t="s">
        <v>249</v>
      </c>
      <c r="F177" s="361" t="s">
        <v>1037</v>
      </c>
      <c r="G177" t="s">
        <v>250</v>
      </c>
      <c r="H177" t="s">
        <v>1103</v>
      </c>
      <c r="I177" t="s">
        <v>728</v>
      </c>
      <c r="J177">
        <v>622.82000000000005</v>
      </c>
      <c r="K177">
        <v>10.29</v>
      </c>
      <c r="L177">
        <v>6408.8177999999998</v>
      </c>
      <c r="M177" t="s">
        <v>6</v>
      </c>
      <c r="N177" s="360">
        <v>44295</v>
      </c>
      <c r="O177" t="s">
        <v>1041</v>
      </c>
      <c r="P177" s="360">
        <v>44309</v>
      </c>
      <c r="Q177" t="s">
        <v>1042</v>
      </c>
    </row>
    <row r="178" spans="1:17" ht="409.5">
      <c r="A178">
        <v>235</v>
      </c>
      <c r="B178" t="s">
        <v>248</v>
      </c>
      <c r="C178" t="s">
        <v>69</v>
      </c>
      <c r="D178" t="s">
        <v>983</v>
      </c>
      <c r="E178" s="361" t="s">
        <v>251</v>
      </c>
      <c r="F178" t="s">
        <v>1089</v>
      </c>
      <c r="G178" t="s">
        <v>250</v>
      </c>
      <c r="H178" t="s">
        <v>1103</v>
      </c>
      <c r="I178" t="s">
        <v>728</v>
      </c>
      <c r="J178">
        <v>772.5</v>
      </c>
      <c r="K178">
        <v>7.9</v>
      </c>
      <c r="L178">
        <v>6102.75</v>
      </c>
      <c r="M178" t="s">
        <v>6</v>
      </c>
      <c r="N178" s="360">
        <v>44295</v>
      </c>
      <c r="O178" t="s">
        <v>1041</v>
      </c>
      <c r="P178" s="360">
        <v>44309</v>
      </c>
      <c r="Q178" t="s">
        <v>1042</v>
      </c>
    </row>
    <row r="179" spans="1:17" ht="409.5">
      <c r="A179">
        <v>236</v>
      </c>
      <c r="B179" t="s">
        <v>248</v>
      </c>
      <c r="C179" t="s">
        <v>69</v>
      </c>
      <c r="D179" t="s">
        <v>983</v>
      </c>
      <c r="E179" s="361" t="s">
        <v>252</v>
      </c>
      <c r="F179" s="361" t="s">
        <v>1038</v>
      </c>
      <c r="G179" t="s">
        <v>250</v>
      </c>
      <c r="H179" t="s">
        <v>1103</v>
      </c>
      <c r="I179" t="s">
        <v>728</v>
      </c>
      <c r="J179">
        <v>1564.73</v>
      </c>
      <c r="K179">
        <v>2.83</v>
      </c>
      <c r="L179">
        <v>4428.1859000000004</v>
      </c>
      <c r="M179" t="s">
        <v>6</v>
      </c>
      <c r="N179" s="360">
        <v>44295</v>
      </c>
      <c r="O179" t="s">
        <v>1041</v>
      </c>
      <c r="P179" s="360">
        <v>44309</v>
      </c>
      <c r="Q179" t="s">
        <v>1042</v>
      </c>
    </row>
    <row r="180" spans="1:17" ht="409.5">
      <c r="A180">
        <v>237</v>
      </c>
      <c r="B180" t="s">
        <v>248</v>
      </c>
      <c r="C180" t="s">
        <v>69</v>
      </c>
      <c r="D180" t="s">
        <v>983</v>
      </c>
      <c r="E180" s="361" t="s">
        <v>253</v>
      </c>
      <c r="F180" s="361" t="s">
        <v>1039</v>
      </c>
      <c r="G180" t="s">
        <v>250</v>
      </c>
      <c r="H180" t="s">
        <v>1103</v>
      </c>
      <c r="I180" t="s">
        <v>728</v>
      </c>
      <c r="J180">
        <v>956.45</v>
      </c>
      <c r="K180">
        <v>5.66</v>
      </c>
      <c r="L180">
        <v>5413.5070000000005</v>
      </c>
      <c r="M180" t="s">
        <v>6</v>
      </c>
      <c r="N180" s="360">
        <v>44295</v>
      </c>
      <c r="O180" t="s">
        <v>1041</v>
      </c>
      <c r="P180" s="360">
        <v>44309</v>
      </c>
      <c r="Q180" t="s">
        <v>1042</v>
      </c>
    </row>
    <row r="181" spans="1:17" ht="409.5">
      <c r="A181">
        <v>238</v>
      </c>
      <c r="B181" t="s">
        <v>248</v>
      </c>
      <c r="C181" t="s">
        <v>69</v>
      </c>
      <c r="D181" t="s">
        <v>983</v>
      </c>
      <c r="E181" s="361" t="s">
        <v>254</v>
      </c>
      <c r="F181" s="361" t="s">
        <v>1040</v>
      </c>
      <c r="G181" t="s">
        <v>250</v>
      </c>
      <c r="H181" t="s">
        <v>1103</v>
      </c>
      <c r="I181" t="s">
        <v>728</v>
      </c>
      <c r="J181">
        <v>282.25</v>
      </c>
      <c r="K181">
        <v>0.11</v>
      </c>
      <c r="L181">
        <v>31.047499999999999</v>
      </c>
      <c r="M181" t="s">
        <v>6</v>
      </c>
      <c r="N181" s="360">
        <v>44295</v>
      </c>
      <c r="O181" t="s">
        <v>1041</v>
      </c>
      <c r="P181" s="360">
        <v>44309</v>
      </c>
      <c r="Q181" t="s">
        <v>1042</v>
      </c>
    </row>
    <row r="182" spans="1:17" ht="409.5">
      <c r="A182">
        <v>239</v>
      </c>
      <c r="B182" t="s">
        <v>248</v>
      </c>
      <c r="C182" t="s">
        <v>69</v>
      </c>
      <c r="D182" t="s">
        <v>983</v>
      </c>
      <c r="E182" s="361" t="s">
        <v>249</v>
      </c>
      <c r="F182" s="361" t="s">
        <v>1139</v>
      </c>
      <c r="G182" t="s">
        <v>250</v>
      </c>
      <c r="H182" t="s">
        <v>1103</v>
      </c>
      <c r="I182" t="s">
        <v>728</v>
      </c>
      <c r="J182">
        <v>1</v>
      </c>
      <c r="K182">
        <v>14922.84</v>
      </c>
      <c r="L182">
        <v>14922.84</v>
      </c>
      <c r="M182" t="s">
        <v>6</v>
      </c>
      <c r="N182" s="360">
        <v>44298</v>
      </c>
      <c r="O182" t="s">
        <v>1043</v>
      </c>
      <c r="P182" s="360">
        <v>44309</v>
      </c>
      <c r="Q182" t="s">
        <v>877</v>
      </c>
    </row>
    <row r="183" spans="1:17" ht="30">
      <c r="A183">
        <v>280</v>
      </c>
      <c r="B183" t="s">
        <v>248</v>
      </c>
      <c r="C183" t="s">
        <v>69</v>
      </c>
      <c r="D183" t="s">
        <v>983</v>
      </c>
      <c r="F183" s="361" t="s">
        <v>1140</v>
      </c>
      <c r="G183" t="s">
        <v>250</v>
      </c>
      <c r="H183" t="s">
        <v>1103</v>
      </c>
      <c r="I183" t="s">
        <v>728</v>
      </c>
      <c r="J183">
        <v>1</v>
      </c>
      <c r="K183">
        <v>37307.120000000003</v>
      </c>
      <c r="L183">
        <v>37307.120000000003</v>
      </c>
      <c r="M183" t="s">
        <v>6</v>
      </c>
      <c r="N183" s="360">
        <v>44298</v>
      </c>
      <c r="O183" t="s">
        <v>1111</v>
      </c>
      <c r="P183" s="360">
        <v>44321</v>
      </c>
      <c r="Q183" t="s">
        <v>1042</v>
      </c>
    </row>
    <row r="184" spans="1:17" ht="60">
      <c r="A184">
        <v>148</v>
      </c>
      <c r="B184" t="s">
        <v>230</v>
      </c>
      <c r="C184" t="s">
        <v>69</v>
      </c>
      <c r="D184" t="s">
        <v>978</v>
      </c>
      <c r="F184" s="361" t="s">
        <v>231</v>
      </c>
      <c r="G184" t="s">
        <v>232</v>
      </c>
      <c r="H184" t="s">
        <v>1103</v>
      </c>
      <c r="I184" t="s">
        <v>233</v>
      </c>
      <c r="J184">
        <v>3</v>
      </c>
      <c r="K184">
        <v>4655</v>
      </c>
      <c r="L184">
        <v>13965</v>
      </c>
      <c r="M184" t="s">
        <v>6</v>
      </c>
      <c r="N184" s="360">
        <v>44200</v>
      </c>
      <c r="O184" t="s">
        <v>391</v>
      </c>
      <c r="P184" s="360">
        <v>44229</v>
      </c>
      <c r="Q184" t="s">
        <v>877</v>
      </c>
    </row>
    <row r="185" spans="1:17">
      <c r="A185">
        <v>214</v>
      </c>
      <c r="B185" t="s">
        <v>945</v>
      </c>
      <c r="C185" t="s">
        <v>17</v>
      </c>
      <c r="D185" t="s">
        <v>247</v>
      </c>
      <c r="F185" t="s">
        <v>210</v>
      </c>
      <c r="G185" t="s">
        <v>211</v>
      </c>
      <c r="H185" t="s">
        <v>1103</v>
      </c>
      <c r="I185" t="s">
        <v>212</v>
      </c>
      <c r="L185">
        <v>0</v>
      </c>
    </row>
    <row r="186" spans="1:17">
      <c r="A186">
        <v>215</v>
      </c>
      <c r="B186" t="s">
        <v>945</v>
      </c>
      <c r="C186" t="s">
        <v>17</v>
      </c>
      <c r="D186" t="s">
        <v>247</v>
      </c>
      <c r="F186" t="s">
        <v>213</v>
      </c>
      <c r="G186" t="s">
        <v>211</v>
      </c>
      <c r="H186" t="s">
        <v>1103</v>
      </c>
      <c r="I186" t="s">
        <v>212</v>
      </c>
      <c r="L186">
        <v>0</v>
      </c>
    </row>
    <row r="187" spans="1:17">
      <c r="A187">
        <v>216</v>
      </c>
      <c r="B187" t="s">
        <v>945</v>
      </c>
      <c r="C187" t="s">
        <v>17</v>
      </c>
      <c r="D187" t="s">
        <v>247</v>
      </c>
      <c r="F187" t="s">
        <v>214</v>
      </c>
      <c r="G187" t="s">
        <v>211</v>
      </c>
      <c r="H187" t="s">
        <v>1103</v>
      </c>
      <c r="I187" t="s">
        <v>212</v>
      </c>
      <c r="L187">
        <v>0</v>
      </c>
    </row>
    <row r="188" spans="1:17">
      <c r="A188">
        <v>217</v>
      </c>
      <c r="B188" t="s">
        <v>945</v>
      </c>
      <c r="C188" t="s">
        <v>17</v>
      </c>
      <c r="D188" t="s">
        <v>247</v>
      </c>
      <c r="F188" t="s">
        <v>215</v>
      </c>
      <c r="G188" t="s">
        <v>211</v>
      </c>
      <c r="H188" t="s">
        <v>1103</v>
      </c>
      <c r="I188" t="s">
        <v>212</v>
      </c>
      <c r="L188">
        <v>0</v>
      </c>
    </row>
    <row r="189" spans="1:17">
      <c r="A189">
        <v>220</v>
      </c>
      <c r="B189" t="s">
        <v>951</v>
      </c>
      <c r="C189" t="s">
        <v>85</v>
      </c>
      <c r="F189" t="s">
        <v>952</v>
      </c>
      <c r="G189" t="s">
        <v>956</v>
      </c>
      <c r="H189" t="s">
        <v>1109</v>
      </c>
      <c r="I189" t="s">
        <v>245</v>
      </c>
      <c r="J189">
        <v>780</v>
      </c>
      <c r="K189">
        <v>167.2</v>
      </c>
      <c r="L189">
        <v>130415.99999999999</v>
      </c>
    </row>
    <row r="190" spans="1:17">
      <c r="A190">
        <v>221</v>
      </c>
      <c r="B190" t="s">
        <v>951</v>
      </c>
      <c r="C190" t="s">
        <v>85</v>
      </c>
      <c r="F190" t="s">
        <v>953</v>
      </c>
      <c r="G190" t="s">
        <v>956</v>
      </c>
      <c r="H190" t="s">
        <v>1109</v>
      </c>
      <c r="I190" t="s">
        <v>245</v>
      </c>
      <c r="J190">
        <v>780</v>
      </c>
      <c r="K190">
        <v>17.2</v>
      </c>
      <c r="L190">
        <v>13416</v>
      </c>
    </row>
    <row r="191" spans="1:17">
      <c r="A191">
        <v>222</v>
      </c>
      <c r="B191" t="s">
        <v>951</v>
      </c>
      <c r="C191" t="s">
        <v>85</v>
      </c>
      <c r="F191" t="s">
        <v>954</v>
      </c>
      <c r="G191" t="s">
        <v>956</v>
      </c>
      <c r="H191" t="s">
        <v>1109</v>
      </c>
      <c r="I191" t="s">
        <v>245</v>
      </c>
      <c r="J191">
        <v>180</v>
      </c>
      <c r="K191">
        <v>265</v>
      </c>
      <c r="L191">
        <v>47700</v>
      </c>
    </row>
    <row r="192" spans="1:17">
      <c r="A192">
        <v>223</v>
      </c>
      <c r="B192" t="s">
        <v>951</v>
      </c>
      <c r="C192" t="s">
        <v>85</v>
      </c>
      <c r="F192" t="s">
        <v>955</v>
      </c>
      <c r="G192" t="s">
        <v>956</v>
      </c>
      <c r="H192" t="s">
        <v>1109</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1090</v>
      </c>
      <c r="G197" t="s">
        <v>909</v>
      </c>
      <c r="H197" t="s">
        <v>383</v>
      </c>
      <c r="J197">
        <v>30</v>
      </c>
      <c r="L197">
        <v>0</v>
      </c>
      <c r="Q197" s="361" t="s">
        <v>1091</v>
      </c>
    </row>
    <row r="198" spans="1:17">
      <c r="A198">
        <v>229</v>
      </c>
      <c r="B198" t="s">
        <v>998</v>
      </c>
      <c r="C198" t="s">
        <v>17</v>
      </c>
      <c r="F198" t="s">
        <v>1003</v>
      </c>
      <c r="G198" t="s">
        <v>909</v>
      </c>
      <c r="H198" t="s">
        <v>383</v>
      </c>
      <c r="J198">
        <v>2000</v>
      </c>
      <c r="L198">
        <v>0</v>
      </c>
    </row>
    <row r="199" spans="1:17" ht="90">
      <c r="A199">
        <v>230</v>
      </c>
      <c r="B199" t="s">
        <v>1036</v>
      </c>
      <c r="C199" t="s">
        <v>92</v>
      </c>
      <c r="D199" t="s">
        <v>984</v>
      </c>
      <c r="F199" s="361" t="s">
        <v>235</v>
      </c>
      <c r="G199" t="s">
        <v>1047</v>
      </c>
      <c r="H199" t="s">
        <v>1103</v>
      </c>
      <c r="I199" t="s">
        <v>237</v>
      </c>
      <c r="L199">
        <v>0</v>
      </c>
    </row>
    <row r="200" spans="1:17">
      <c r="A200">
        <v>231</v>
      </c>
      <c r="B200" t="s">
        <v>1036</v>
      </c>
      <c r="C200" t="s">
        <v>92</v>
      </c>
      <c r="D200" t="s">
        <v>984</v>
      </c>
      <c r="F200" t="s">
        <v>1079</v>
      </c>
      <c r="G200" t="s">
        <v>1047</v>
      </c>
      <c r="H200" t="s">
        <v>1103</v>
      </c>
      <c r="I200" t="s">
        <v>237</v>
      </c>
      <c r="L200">
        <v>0</v>
      </c>
    </row>
    <row r="201" spans="1:17">
      <c r="A201">
        <v>232</v>
      </c>
      <c r="B201" t="s">
        <v>1036</v>
      </c>
      <c r="C201" t="s">
        <v>92</v>
      </c>
      <c r="D201" t="s">
        <v>984</v>
      </c>
      <c r="F201" t="s">
        <v>238</v>
      </c>
      <c r="G201" t="s">
        <v>1047</v>
      </c>
      <c r="H201" t="s">
        <v>1103</v>
      </c>
      <c r="I201" t="s">
        <v>237</v>
      </c>
      <c r="L201">
        <v>0</v>
      </c>
    </row>
    <row r="202" spans="1:17">
      <c r="A202">
        <v>233</v>
      </c>
      <c r="B202" t="s">
        <v>1036</v>
      </c>
      <c r="C202" t="s">
        <v>92</v>
      </c>
      <c r="D202" t="s">
        <v>946</v>
      </c>
      <c r="F202" t="s">
        <v>1088</v>
      </c>
      <c r="G202" t="s">
        <v>241</v>
      </c>
      <c r="H202" t="s">
        <v>1105</v>
      </c>
      <c r="I202" t="s">
        <v>242</v>
      </c>
      <c r="L202">
        <v>0</v>
      </c>
    </row>
    <row r="203" spans="1:17" ht="45">
      <c r="A203">
        <v>258</v>
      </c>
      <c r="B203" s="361" t="s">
        <v>1068</v>
      </c>
      <c r="C203" t="s">
        <v>69</v>
      </c>
      <c r="D203" t="s">
        <v>968</v>
      </c>
      <c r="F203" t="s">
        <v>217</v>
      </c>
      <c r="H203" t="s">
        <v>1106</v>
      </c>
      <c r="J203">
        <v>10</v>
      </c>
      <c r="L203">
        <v>0</v>
      </c>
      <c r="M203" t="s">
        <v>6</v>
      </c>
    </row>
    <row r="204" spans="1:17" ht="45">
      <c r="A204">
        <v>259</v>
      </c>
      <c r="B204" s="361" t="s">
        <v>1068</v>
      </c>
      <c r="C204" t="s">
        <v>69</v>
      </c>
      <c r="D204" t="s">
        <v>968</v>
      </c>
      <c r="F204" t="s">
        <v>220</v>
      </c>
      <c r="H204" t="s">
        <v>1106</v>
      </c>
      <c r="J204">
        <v>10</v>
      </c>
      <c r="L204">
        <v>0</v>
      </c>
      <c r="M204" t="s">
        <v>6</v>
      </c>
    </row>
    <row r="205" spans="1:17" ht="45">
      <c r="A205">
        <v>260</v>
      </c>
      <c r="B205" s="361" t="s">
        <v>1068</v>
      </c>
      <c r="C205" t="s">
        <v>69</v>
      </c>
      <c r="D205" t="s">
        <v>968</v>
      </c>
      <c r="F205" t="s">
        <v>221</v>
      </c>
      <c r="H205" t="s">
        <v>1106</v>
      </c>
      <c r="J205">
        <v>10</v>
      </c>
      <c r="L205">
        <v>0</v>
      </c>
      <c r="M205" t="s">
        <v>6</v>
      </c>
    </row>
    <row r="206" spans="1:17" ht="45">
      <c r="A206">
        <v>261</v>
      </c>
      <c r="B206" s="361" t="s">
        <v>1068</v>
      </c>
      <c r="C206" t="s">
        <v>69</v>
      </c>
      <c r="D206" t="s">
        <v>968</v>
      </c>
      <c r="F206" t="s">
        <v>222</v>
      </c>
      <c r="H206" t="s">
        <v>1106</v>
      </c>
      <c r="J206">
        <v>10</v>
      </c>
      <c r="L206">
        <v>0</v>
      </c>
      <c r="M206" t="s">
        <v>6</v>
      </c>
    </row>
    <row r="207" spans="1:17" ht="45">
      <c r="A207">
        <v>262</v>
      </c>
      <c r="B207" s="361" t="s">
        <v>1068</v>
      </c>
      <c r="C207" t="s">
        <v>69</v>
      </c>
      <c r="D207" t="s">
        <v>968</v>
      </c>
      <c r="F207" t="s">
        <v>223</v>
      </c>
      <c r="H207" t="s">
        <v>1106</v>
      </c>
      <c r="J207">
        <v>10</v>
      </c>
      <c r="L207">
        <v>0</v>
      </c>
      <c r="M207" t="s">
        <v>6</v>
      </c>
    </row>
    <row r="208" spans="1:17" ht="45">
      <c r="A208">
        <v>263</v>
      </c>
      <c r="B208" s="361" t="s">
        <v>1068</v>
      </c>
      <c r="C208" t="s">
        <v>69</v>
      </c>
      <c r="D208" t="s">
        <v>968</v>
      </c>
      <c r="F208" t="s">
        <v>224</v>
      </c>
      <c r="H208" t="s">
        <v>1106</v>
      </c>
      <c r="J208">
        <v>10</v>
      </c>
      <c r="L208">
        <v>0</v>
      </c>
      <c r="M208" t="s">
        <v>6</v>
      </c>
    </row>
    <row r="209" spans="1:17" ht="45">
      <c r="A209">
        <v>264</v>
      </c>
      <c r="B209" s="361" t="s">
        <v>1068</v>
      </c>
      <c r="C209" t="s">
        <v>69</v>
      </c>
      <c r="D209" t="s">
        <v>968</v>
      </c>
      <c r="F209" t="s">
        <v>225</v>
      </c>
      <c r="H209" t="s">
        <v>1106</v>
      </c>
      <c r="J209">
        <v>10</v>
      </c>
      <c r="L209">
        <v>0</v>
      </c>
      <c r="M209" t="s">
        <v>6</v>
      </c>
    </row>
    <row r="210" spans="1:17" ht="45">
      <c r="A210">
        <v>265</v>
      </c>
      <c r="B210" s="361" t="s">
        <v>1068</v>
      </c>
      <c r="C210" t="s">
        <v>69</v>
      </c>
      <c r="D210" t="s">
        <v>968</v>
      </c>
      <c r="F210" t="s">
        <v>226</v>
      </c>
      <c r="H210" t="s">
        <v>1106</v>
      </c>
      <c r="J210">
        <v>10</v>
      </c>
      <c r="L210">
        <v>0</v>
      </c>
      <c r="M210" t="s">
        <v>6</v>
      </c>
    </row>
    <row r="211" spans="1:17">
      <c r="A211">
        <v>281</v>
      </c>
      <c r="B211" t="s">
        <v>1113</v>
      </c>
      <c r="C211" t="s">
        <v>92</v>
      </c>
      <c r="D211" t="s">
        <v>987</v>
      </c>
      <c r="F211" t="s">
        <v>1114</v>
      </c>
      <c r="G211" t="s">
        <v>218</v>
      </c>
      <c r="H211" t="s">
        <v>1106</v>
      </c>
      <c r="I211" t="s">
        <v>288</v>
      </c>
      <c r="L211">
        <v>0</v>
      </c>
    </row>
    <row r="212" spans="1:17">
      <c r="A212">
        <v>282</v>
      </c>
      <c r="B212" t="s">
        <v>1113</v>
      </c>
      <c r="C212" t="s">
        <v>92</v>
      </c>
      <c r="D212" t="s">
        <v>987</v>
      </c>
      <c r="F212" t="s">
        <v>1115</v>
      </c>
      <c r="G212" t="s">
        <v>218</v>
      </c>
      <c r="H212" t="s">
        <v>1106</v>
      </c>
      <c r="I212" t="s">
        <v>288</v>
      </c>
      <c r="L212">
        <v>0</v>
      </c>
    </row>
    <row r="213" spans="1:17" ht="45">
      <c r="A213">
        <v>266</v>
      </c>
      <c r="B213" s="361" t="s">
        <v>1067</v>
      </c>
      <c r="C213" t="s">
        <v>69</v>
      </c>
      <c r="F213" t="s">
        <v>1069</v>
      </c>
      <c r="H213" t="s">
        <v>1103</v>
      </c>
      <c r="L213">
        <v>0</v>
      </c>
      <c r="M213" t="s">
        <v>6</v>
      </c>
    </row>
    <row r="214" spans="1:17">
      <c r="A214">
        <v>134</v>
      </c>
      <c r="B214" t="s">
        <v>204</v>
      </c>
      <c r="C214" t="s">
        <v>69</v>
      </c>
      <c r="D214" t="s">
        <v>991</v>
      </c>
      <c r="F214" t="s">
        <v>206</v>
      </c>
      <c r="G214" t="s">
        <v>207</v>
      </c>
      <c r="H214" t="s">
        <v>1106</v>
      </c>
      <c r="I214" t="s">
        <v>208</v>
      </c>
      <c r="J214">
        <v>3</v>
      </c>
      <c r="K214">
        <v>8000</v>
      </c>
      <c r="L214">
        <v>24000</v>
      </c>
      <c r="M214" t="s">
        <v>6</v>
      </c>
      <c r="N214" s="360">
        <v>44200</v>
      </c>
      <c r="O214" t="s">
        <v>395</v>
      </c>
      <c r="P214" s="360">
        <v>44229</v>
      </c>
      <c r="Q214" t="s">
        <v>877</v>
      </c>
    </row>
    <row r="215" spans="1:17" ht="45">
      <c r="A215">
        <v>267</v>
      </c>
      <c r="B215" s="361" t="s">
        <v>1070</v>
      </c>
      <c r="C215" t="s">
        <v>69</v>
      </c>
      <c r="F215" t="s">
        <v>1071</v>
      </c>
      <c r="H215" t="s">
        <v>1103</v>
      </c>
      <c r="J215">
        <v>600</v>
      </c>
      <c r="L215">
        <v>0</v>
      </c>
      <c r="M215" t="s">
        <v>6</v>
      </c>
    </row>
    <row r="216" spans="1:17" ht="45">
      <c r="A216">
        <v>268</v>
      </c>
      <c r="B216" s="361" t="s">
        <v>1070</v>
      </c>
      <c r="C216" t="s">
        <v>69</v>
      </c>
      <c r="F216" t="s">
        <v>1072</v>
      </c>
      <c r="H216" t="s">
        <v>1103</v>
      </c>
      <c r="J216">
        <v>100</v>
      </c>
      <c r="L216">
        <v>0</v>
      </c>
      <c r="M216" t="s">
        <v>6</v>
      </c>
    </row>
    <row r="217" spans="1:17" ht="45">
      <c r="A217">
        <v>269</v>
      </c>
      <c r="B217" s="361" t="s">
        <v>1070</v>
      </c>
      <c r="C217" t="s">
        <v>69</v>
      </c>
      <c r="F217" t="s">
        <v>1073</v>
      </c>
      <c r="H217" t="s">
        <v>1103</v>
      </c>
      <c r="J217">
        <v>20</v>
      </c>
      <c r="L217">
        <v>0</v>
      </c>
      <c r="M217" t="s">
        <v>6</v>
      </c>
    </row>
    <row r="218" spans="1:17" ht="45">
      <c r="A218">
        <v>270</v>
      </c>
      <c r="B218" s="361" t="s">
        <v>1070</v>
      </c>
      <c r="C218" t="s">
        <v>69</v>
      </c>
      <c r="F218" t="s">
        <v>1074</v>
      </c>
      <c r="H218" t="s">
        <v>1103</v>
      </c>
      <c r="J218">
        <v>100</v>
      </c>
      <c r="L218">
        <v>0</v>
      </c>
      <c r="M218" t="s">
        <v>6</v>
      </c>
    </row>
    <row r="219" spans="1:17" ht="45">
      <c r="A219">
        <v>271</v>
      </c>
      <c r="B219" s="361" t="s">
        <v>1070</v>
      </c>
      <c r="C219" t="s">
        <v>69</v>
      </c>
      <c r="F219" t="s">
        <v>1075</v>
      </c>
      <c r="H219" t="s">
        <v>1103</v>
      </c>
      <c r="J219">
        <v>18</v>
      </c>
      <c r="L219">
        <v>0</v>
      </c>
      <c r="M219" t="s">
        <v>6</v>
      </c>
    </row>
    <row r="220" spans="1:17" ht="45">
      <c r="A220">
        <v>272</v>
      </c>
      <c r="B220" s="361" t="s">
        <v>1070</v>
      </c>
      <c r="C220" t="s">
        <v>69</v>
      </c>
      <c r="F220" t="s">
        <v>1076</v>
      </c>
      <c r="H220" t="s">
        <v>1103</v>
      </c>
      <c r="J220">
        <v>120</v>
      </c>
      <c r="L220">
        <v>0</v>
      </c>
      <c r="M220" t="s">
        <v>6</v>
      </c>
    </row>
    <row r="221" spans="1:17" ht="45">
      <c r="A221">
        <v>273</v>
      </c>
      <c r="B221" s="361" t="s">
        <v>1070</v>
      </c>
      <c r="C221" t="s">
        <v>69</v>
      </c>
      <c r="F221" t="s">
        <v>1077</v>
      </c>
      <c r="H221" t="s">
        <v>1103</v>
      </c>
      <c r="J221">
        <v>30</v>
      </c>
      <c r="L221">
        <v>0</v>
      </c>
      <c r="M221" t="s">
        <v>6</v>
      </c>
    </row>
    <row r="222" spans="1:17">
      <c r="A222">
        <v>283</v>
      </c>
      <c r="B222" t="s">
        <v>1117</v>
      </c>
      <c r="C222" t="s">
        <v>69</v>
      </c>
      <c r="D222" t="s">
        <v>978</v>
      </c>
      <c r="F222" t="s">
        <v>1116</v>
      </c>
      <c r="G222" t="s">
        <v>232</v>
      </c>
      <c r="H222" t="s">
        <v>1103</v>
      </c>
      <c r="I222" t="s">
        <v>233</v>
      </c>
      <c r="L222">
        <v>0</v>
      </c>
    </row>
    <row r="223" spans="1:17">
      <c r="A223">
        <v>135</v>
      </c>
      <c r="B223" t="s">
        <v>209</v>
      </c>
      <c r="C223" t="s">
        <v>17</v>
      </c>
      <c r="D223" t="s">
        <v>247</v>
      </c>
      <c r="F223" t="s">
        <v>210</v>
      </c>
      <c r="G223" t="s">
        <v>211</v>
      </c>
      <c r="H223" t="s">
        <v>1103</v>
      </c>
      <c r="I223" t="s">
        <v>212</v>
      </c>
      <c r="J223">
        <v>6000</v>
      </c>
      <c r="K223">
        <v>0.1578</v>
      </c>
      <c r="L223">
        <v>946.8</v>
      </c>
      <c r="M223" t="s">
        <v>6</v>
      </c>
      <c r="N223" s="360">
        <v>44200</v>
      </c>
      <c r="O223" t="s">
        <v>394</v>
      </c>
      <c r="P223" s="360">
        <v>44229</v>
      </c>
      <c r="Q223" t="s">
        <v>877</v>
      </c>
    </row>
    <row r="224" spans="1:17">
      <c r="A224">
        <v>136</v>
      </c>
      <c r="B224" t="s">
        <v>209</v>
      </c>
      <c r="C224" t="s">
        <v>17</v>
      </c>
      <c r="D224" t="s">
        <v>247</v>
      </c>
      <c r="F224" t="s">
        <v>213</v>
      </c>
      <c r="G224" t="s">
        <v>211</v>
      </c>
      <c r="H224" t="s">
        <v>1103</v>
      </c>
      <c r="I224" t="s">
        <v>212</v>
      </c>
      <c r="J224">
        <v>1500</v>
      </c>
      <c r="K224">
        <v>0.98419999999999996</v>
      </c>
      <c r="L224">
        <v>1476.3</v>
      </c>
      <c r="M224" t="s">
        <v>6</v>
      </c>
      <c r="N224" s="360">
        <v>44200</v>
      </c>
      <c r="O224" t="s">
        <v>394</v>
      </c>
      <c r="P224" s="360">
        <v>44229</v>
      </c>
      <c r="Q224" t="s">
        <v>877</v>
      </c>
    </row>
    <row r="225" spans="1:17">
      <c r="A225">
        <v>137</v>
      </c>
      <c r="B225" t="s">
        <v>209</v>
      </c>
      <c r="C225" t="s">
        <v>17</v>
      </c>
      <c r="D225" t="s">
        <v>247</v>
      </c>
      <c r="F225" t="s">
        <v>214</v>
      </c>
      <c r="G225" t="s">
        <v>211</v>
      </c>
      <c r="H225" t="s">
        <v>1103</v>
      </c>
      <c r="I225" t="s">
        <v>212</v>
      </c>
      <c r="J225">
        <v>600</v>
      </c>
      <c r="K225">
        <v>0.98419999999999996</v>
      </c>
      <c r="L225">
        <v>590.52</v>
      </c>
      <c r="M225" t="s">
        <v>6</v>
      </c>
      <c r="N225" s="360">
        <v>44200</v>
      </c>
      <c r="O225" t="s">
        <v>394</v>
      </c>
      <c r="P225" s="360">
        <v>44229</v>
      </c>
      <c r="Q225" t="s">
        <v>877</v>
      </c>
    </row>
    <row r="226" spans="1:17">
      <c r="A226">
        <v>138</v>
      </c>
      <c r="B226" t="s">
        <v>209</v>
      </c>
      <c r="C226" t="s">
        <v>17</v>
      </c>
      <c r="D226" t="s">
        <v>247</v>
      </c>
      <c r="F226" t="s">
        <v>215</v>
      </c>
      <c r="G226" t="s">
        <v>211</v>
      </c>
      <c r="H226" t="s">
        <v>1103</v>
      </c>
      <c r="I226" t="s">
        <v>212</v>
      </c>
      <c r="J226">
        <v>3750.05</v>
      </c>
      <c r="K226">
        <v>0.35749999999999998</v>
      </c>
      <c r="L226">
        <v>1340.642875</v>
      </c>
      <c r="M226" t="s">
        <v>6</v>
      </c>
      <c r="N226" s="360">
        <v>44200</v>
      </c>
      <c r="O226" t="s">
        <v>394</v>
      </c>
      <c r="P226" s="360">
        <v>44229</v>
      </c>
      <c r="Q226" t="s">
        <v>877</v>
      </c>
    </row>
    <row r="227" spans="1:17">
      <c r="A227">
        <v>284</v>
      </c>
      <c r="B227" t="s">
        <v>1119</v>
      </c>
      <c r="C227" t="s">
        <v>82</v>
      </c>
      <c r="D227" t="s">
        <v>1128</v>
      </c>
      <c r="F227" t="s">
        <v>1090</v>
      </c>
      <c r="G227" t="s">
        <v>1121</v>
      </c>
      <c r="H227" t="s">
        <v>383</v>
      </c>
      <c r="I227" t="s">
        <v>1122</v>
      </c>
      <c r="J227" t="s">
        <v>1124</v>
      </c>
      <c r="K227" t="s">
        <v>1126</v>
      </c>
      <c r="L227">
        <v>510</v>
      </c>
    </row>
    <row r="228" spans="1:17" ht="45">
      <c r="A228">
        <v>285</v>
      </c>
      <c r="B228" t="s">
        <v>1119</v>
      </c>
      <c r="C228" t="s">
        <v>82</v>
      </c>
      <c r="D228" t="s">
        <v>1129</v>
      </c>
      <c r="F228" t="s">
        <v>1120</v>
      </c>
      <c r="G228" t="s">
        <v>1121</v>
      </c>
      <c r="H228" t="s">
        <v>383</v>
      </c>
      <c r="I228" s="361" t="s">
        <v>1123</v>
      </c>
      <c r="J228" t="s">
        <v>1125</v>
      </c>
      <c r="K228" t="s">
        <v>1127</v>
      </c>
      <c r="L228">
        <v>860</v>
      </c>
    </row>
    <row r="229" spans="1:17" ht="120">
      <c r="A229">
        <v>177</v>
      </c>
      <c r="B229" t="s">
        <v>286</v>
      </c>
      <c r="C229" t="s">
        <v>92</v>
      </c>
      <c r="D229" t="s">
        <v>987</v>
      </c>
      <c r="F229" s="361" t="s">
        <v>287</v>
      </c>
      <c r="G229" t="s">
        <v>218</v>
      </c>
      <c r="H229" t="s">
        <v>1106</v>
      </c>
      <c r="I229" t="s">
        <v>288</v>
      </c>
      <c r="J229">
        <v>21</v>
      </c>
      <c r="K229">
        <v>400</v>
      </c>
      <c r="L229">
        <v>8400</v>
      </c>
      <c r="M229" t="s">
        <v>6</v>
      </c>
      <c r="N229" s="360">
        <v>44200</v>
      </c>
      <c r="O229" t="s">
        <v>403</v>
      </c>
      <c r="P229" s="360">
        <v>44231</v>
      </c>
      <c r="Q229" t="s">
        <v>561</v>
      </c>
    </row>
    <row r="230" spans="1:17" ht="135">
      <c r="A230">
        <v>178</v>
      </c>
      <c r="B230" t="s">
        <v>286</v>
      </c>
      <c r="C230" t="s">
        <v>92</v>
      </c>
      <c r="D230" t="s">
        <v>987</v>
      </c>
      <c r="F230" s="361" t="s">
        <v>289</v>
      </c>
      <c r="G230" t="s">
        <v>218</v>
      </c>
      <c r="H230" t="s">
        <v>1106</v>
      </c>
      <c r="I230" t="s">
        <v>288</v>
      </c>
      <c r="J230">
        <v>75</v>
      </c>
      <c r="K230">
        <v>350</v>
      </c>
      <c r="L230">
        <v>26250</v>
      </c>
      <c r="M230" t="s">
        <v>6</v>
      </c>
      <c r="N230" s="360">
        <v>44200</v>
      </c>
      <c r="O230" t="s">
        <v>403</v>
      </c>
      <c r="P230" s="360">
        <v>44231</v>
      </c>
      <c r="Q230" t="s">
        <v>561</v>
      </c>
    </row>
    <row r="231" spans="1:17" ht="45">
      <c r="A231">
        <v>244</v>
      </c>
      <c r="B231" t="s">
        <v>286</v>
      </c>
      <c r="C231" t="s">
        <v>92</v>
      </c>
      <c r="D231" t="s">
        <v>987</v>
      </c>
      <c r="F231" s="361" t="s">
        <v>1141</v>
      </c>
      <c r="G231" t="s">
        <v>218</v>
      </c>
      <c r="H231" t="s">
        <v>1106</v>
      </c>
      <c r="I231" t="s">
        <v>288</v>
      </c>
      <c r="J231">
        <v>1</v>
      </c>
      <c r="K231">
        <v>23100</v>
      </c>
      <c r="L231">
        <v>23100</v>
      </c>
      <c r="M231" t="s">
        <v>6</v>
      </c>
      <c r="N231" s="360">
        <v>44302</v>
      </c>
      <c r="O231" t="s">
        <v>1048</v>
      </c>
      <c r="P231" s="360">
        <v>44314</v>
      </c>
      <c r="Q231" t="s">
        <v>561</v>
      </c>
    </row>
    <row r="232" spans="1:17" ht="180">
      <c r="A232">
        <v>70</v>
      </c>
      <c r="B232" t="s">
        <v>234</v>
      </c>
      <c r="C232" t="s">
        <v>92</v>
      </c>
      <c r="D232" t="s">
        <v>984</v>
      </c>
      <c r="F232" s="361" t="s">
        <v>940</v>
      </c>
      <c r="G232" t="s">
        <v>236</v>
      </c>
      <c r="H232" t="s">
        <v>1103</v>
      </c>
      <c r="I232" t="s">
        <v>237</v>
      </c>
      <c r="J232">
        <v>1</v>
      </c>
      <c r="K232">
        <v>46433.279999999999</v>
      </c>
      <c r="L232">
        <v>46433.279999999999</v>
      </c>
      <c r="M232" t="s">
        <v>6</v>
      </c>
      <c r="N232" s="360">
        <v>44291</v>
      </c>
      <c r="O232" t="s">
        <v>941</v>
      </c>
      <c r="P232" s="360">
        <v>44293</v>
      </c>
      <c r="Q232" t="s">
        <v>892</v>
      </c>
    </row>
    <row r="233" spans="1:17">
      <c r="A233">
        <v>149</v>
      </c>
      <c r="B233" t="s">
        <v>234</v>
      </c>
      <c r="C233" t="s">
        <v>92</v>
      </c>
      <c r="D233" t="s">
        <v>984</v>
      </c>
      <c r="F233" t="s">
        <v>1078</v>
      </c>
      <c r="G233" t="s">
        <v>236</v>
      </c>
      <c r="H233" t="s">
        <v>1103</v>
      </c>
      <c r="I233" t="s">
        <v>237</v>
      </c>
      <c r="J233">
        <v>6</v>
      </c>
      <c r="K233">
        <v>9218.7900000000009</v>
      </c>
      <c r="L233">
        <v>42913467.450000003</v>
      </c>
      <c r="M233" t="s">
        <v>6</v>
      </c>
      <c r="N233" s="360">
        <v>44200</v>
      </c>
      <c r="O233" t="s">
        <v>390</v>
      </c>
      <c r="P233" s="360">
        <v>44229</v>
      </c>
      <c r="Q233" t="s">
        <v>877</v>
      </c>
    </row>
    <row r="234" spans="1:17">
      <c r="A234">
        <v>150</v>
      </c>
      <c r="B234" t="s">
        <v>234</v>
      </c>
      <c r="C234" t="s">
        <v>92</v>
      </c>
      <c r="D234" t="s">
        <v>984</v>
      </c>
      <c r="F234" t="s">
        <v>1079</v>
      </c>
      <c r="G234" t="s">
        <v>236</v>
      </c>
      <c r="H234" t="s">
        <v>1103</v>
      </c>
      <c r="I234" t="s">
        <v>237</v>
      </c>
      <c r="J234">
        <v>3</v>
      </c>
      <c r="K234">
        <v>4861.9799999999996</v>
      </c>
      <c r="L234">
        <v>44821572.604199998</v>
      </c>
      <c r="M234" t="s">
        <v>6</v>
      </c>
      <c r="N234" s="360">
        <v>44200</v>
      </c>
      <c r="O234" t="s">
        <v>390</v>
      </c>
      <c r="P234" s="360">
        <v>44229</v>
      </c>
      <c r="Q234" t="s">
        <v>877</v>
      </c>
    </row>
    <row r="235" spans="1:17">
      <c r="A235">
        <v>151</v>
      </c>
      <c r="B235" t="s">
        <v>234</v>
      </c>
      <c r="C235" t="s">
        <v>92</v>
      </c>
      <c r="D235" t="s">
        <v>984</v>
      </c>
      <c r="F235" t="s">
        <v>238</v>
      </c>
      <c r="G235" t="s">
        <v>236</v>
      </c>
      <c r="H235" t="s">
        <v>1103</v>
      </c>
      <c r="I235" t="s">
        <v>237</v>
      </c>
      <c r="J235">
        <v>6</v>
      </c>
      <c r="K235">
        <v>11566.86</v>
      </c>
      <c r="L235">
        <v>56237841.982799999</v>
      </c>
      <c r="M235" t="s">
        <v>6</v>
      </c>
      <c r="N235" s="360">
        <v>44200</v>
      </c>
      <c r="O235" t="s">
        <v>390</v>
      </c>
      <c r="P235" s="360">
        <v>44229</v>
      </c>
      <c r="Q235" t="s">
        <v>877</v>
      </c>
    </row>
    <row r="236" spans="1:17" ht="30">
      <c r="A236">
        <v>73</v>
      </c>
      <c r="B236" t="s">
        <v>255</v>
      </c>
      <c r="C236" t="s">
        <v>69</v>
      </c>
      <c r="D236" t="s">
        <v>962</v>
      </c>
      <c r="F236" t="s">
        <v>963</v>
      </c>
      <c r="G236" s="361" t="s">
        <v>256</v>
      </c>
      <c r="H236" t="s">
        <v>1105</v>
      </c>
      <c r="I236" t="s">
        <v>257</v>
      </c>
      <c r="J236">
        <v>1</v>
      </c>
      <c r="K236">
        <v>13700</v>
      </c>
      <c r="L236">
        <v>13700</v>
      </c>
      <c r="M236" t="s">
        <v>6</v>
      </c>
      <c r="N236" s="360">
        <v>44291</v>
      </c>
      <c r="O236" t="s">
        <v>965</v>
      </c>
      <c r="P236" s="360">
        <v>44298</v>
      </c>
      <c r="Q236" t="s">
        <v>877</v>
      </c>
    </row>
    <row r="237" spans="1:17">
      <c r="A237">
        <v>74</v>
      </c>
      <c r="B237" t="s">
        <v>255</v>
      </c>
      <c r="C237" t="s">
        <v>69</v>
      </c>
      <c r="D237" t="s">
        <v>962</v>
      </c>
      <c r="F237" t="s">
        <v>966</v>
      </c>
      <c r="G237" t="s">
        <v>260</v>
      </c>
      <c r="H237" t="s">
        <v>1105</v>
      </c>
      <c r="I237" t="s">
        <v>257</v>
      </c>
      <c r="J237">
        <v>1</v>
      </c>
      <c r="K237">
        <v>5600</v>
      </c>
      <c r="L237">
        <v>5600</v>
      </c>
      <c r="M237" t="s">
        <v>6</v>
      </c>
      <c r="N237" s="360">
        <v>44291</v>
      </c>
      <c r="O237" t="s">
        <v>967</v>
      </c>
      <c r="P237" s="360">
        <v>44298</v>
      </c>
      <c r="Q237" t="s">
        <v>877</v>
      </c>
    </row>
    <row r="238" spans="1:17" ht="30">
      <c r="A238">
        <v>164</v>
      </c>
      <c r="B238" t="s">
        <v>255</v>
      </c>
      <c r="C238" t="s">
        <v>69</v>
      </c>
      <c r="D238" t="s">
        <v>962</v>
      </c>
      <c r="F238" t="s">
        <v>963</v>
      </c>
      <c r="G238" s="361" t="s">
        <v>256</v>
      </c>
      <c r="H238" t="s">
        <v>1105</v>
      </c>
      <c r="I238" t="s">
        <v>257</v>
      </c>
      <c r="J238">
        <v>1</v>
      </c>
      <c r="K238">
        <v>20550</v>
      </c>
      <c r="L238">
        <v>20550</v>
      </c>
      <c r="M238" t="s">
        <v>6</v>
      </c>
      <c r="N238" s="360">
        <v>44200</v>
      </c>
      <c r="O238" t="s">
        <v>258</v>
      </c>
      <c r="P238" s="360">
        <v>44231</v>
      </c>
      <c r="Q238" t="s">
        <v>877</v>
      </c>
    </row>
    <row r="239" spans="1:17">
      <c r="A239">
        <v>165</v>
      </c>
      <c r="B239" t="s">
        <v>255</v>
      </c>
      <c r="C239" t="s">
        <v>69</v>
      </c>
      <c r="D239" t="s">
        <v>962</v>
      </c>
      <c r="F239" t="s">
        <v>964</v>
      </c>
      <c r="G239" t="s">
        <v>259</v>
      </c>
      <c r="H239" t="s">
        <v>1105</v>
      </c>
      <c r="I239" t="s">
        <v>257</v>
      </c>
      <c r="J239">
        <v>1</v>
      </c>
      <c r="K239">
        <v>20550</v>
      </c>
      <c r="L239">
        <v>20550</v>
      </c>
      <c r="M239" t="s">
        <v>6</v>
      </c>
      <c r="N239" s="360">
        <v>44200</v>
      </c>
      <c r="O239" t="s">
        <v>258</v>
      </c>
      <c r="P239" s="360">
        <v>44231</v>
      </c>
      <c r="Q239" t="s">
        <v>877</v>
      </c>
    </row>
    <row r="240" spans="1:17">
      <c r="A240">
        <v>166</v>
      </c>
      <c r="B240" t="s">
        <v>255</v>
      </c>
      <c r="C240" t="s">
        <v>69</v>
      </c>
      <c r="D240" t="s">
        <v>962</v>
      </c>
      <c r="F240" t="s">
        <v>966</v>
      </c>
      <c r="G240" t="s">
        <v>260</v>
      </c>
      <c r="H240" t="s">
        <v>1105</v>
      </c>
      <c r="I240" t="s">
        <v>257</v>
      </c>
      <c r="J240">
        <v>1</v>
      </c>
      <c r="K240">
        <v>16800</v>
      </c>
      <c r="L240">
        <v>16800</v>
      </c>
      <c r="M240" t="s">
        <v>6</v>
      </c>
      <c r="N240" s="360">
        <v>44200</v>
      </c>
      <c r="O240" t="s">
        <v>261</v>
      </c>
      <c r="P240" s="360">
        <v>44231</v>
      </c>
      <c r="Q240" t="s">
        <v>877</v>
      </c>
    </row>
    <row r="241" spans="1:17">
      <c r="A241">
        <v>67</v>
      </c>
      <c r="B241" t="s">
        <v>617</v>
      </c>
      <c r="C241" t="s">
        <v>82</v>
      </c>
      <c r="D241" t="s">
        <v>925</v>
      </c>
      <c r="F241" t="s">
        <v>1022</v>
      </c>
      <c r="G241" t="s">
        <v>926</v>
      </c>
      <c r="H241" t="s">
        <v>1105</v>
      </c>
      <c r="I241" t="s">
        <v>927</v>
      </c>
      <c r="J241">
        <v>320</v>
      </c>
      <c r="K241">
        <v>484.5</v>
      </c>
      <c r="L241">
        <v>155040</v>
      </c>
      <c r="M241" t="s">
        <v>6</v>
      </c>
      <c r="N241" s="360">
        <v>44279</v>
      </c>
      <c r="O241" t="s">
        <v>928</v>
      </c>
      <c r="P241" s="360">
        <v>44293</v>
      </c>
      <c r="Q241" t="s">
        <v>892</v>
      </c>
    </row>
    <row r="242" spans="1:17">
      <c r="A242">
        <v>245</v>
      </c>
      <c r="B242" t="s">
        <v>102</v>
      </c>
      <c r="C242" t="s">
        <v>69</v>
      </c>
      <c r="D242" t="s">
        <v>1049</v>
      </c>
      <c r="F242" t="s">
        <v>1142</v>
      </c>
      <c r="G242" t="s">
        <v>1050</v>
      </c>
      <c r="H242" t="s">
        <v>338</v>
      </c>
      <c r="I242" t="s">
        <v>1051</v>
      </c>
      <c r="J242">
        <v>332</v>
      </c>
      <c r="K242">
        <v>315.89999999999998</v>
      </c>
      <c r="L242">
        <v>104878.79999999999</v>
      </c>
      <c r="M242" t="s">
        <v>1052</v>
      </c>
      <c r="N242" s="360">
        <v>44305</v>
      </c>
      <c r="O242" t="s">
        <v>1053</v>
      </c>
      <c r="P242" s="360">
        <v>44314</v>
      </c>
      <c r="Q242" t="s">
        <v>1005</v>
      </c>
    </row>
    <row r="243" spans="1:17">
      <c r="A243">
        <v>72</v>
      </c>
      <c r="B243" t="s">
        <v>276</v>
      </c>
      <c r="C243" t="s">
        <v>17</v>
      </c>
      <c r="D243" t="s">
        <v>960</v>
      </c>
      <c r="F243" t="s">
        <v>959</v>
      </c>
      <c r="G243" t="s">
        <v>958</v>
      </c>
      <c r="H243" t="s">
        <v>1103</v>
      </c>
      <c r="I243" t="s">
        <v>278</v>
      </c>
      <c r="J243">
        <v>2</v>
      </c>
      <c r="K243">
        <v>314.66000000000003</v>
      </c>
      <c r="L243">
        <v>629.32000000000005</v>
      </c>
      <c r="M243" t="s">
        <v>410</v>
      </c>
      <c r="N243" s="360">
        <v>44291</v>
      </c>
      <c r="O243" t="s">
        <v>961</v>
      </c>
      <c r="P243" s="360">
        <v>44298</v>
      </c>
      <c r="Q243" t="s">
        <v>877</v>
      </c>
    </row>
    <row r="244" spans="1:17">
      <c r="A244">
        <v>172</v>
      </c>
      <c r="B244" t="s">
        <v>276</v>
      </c>
      <c r="C244" t="s">
        <v>17</v>
      </c>
      <c r="D244" t="s">
        <v>960</v>
      </c>
      <c r="F244" t="s">
        <v>277</v>
      </c>
      <c r="G244" t="s">
        <v>958</v>
      </c>
      <c r="H244" t="s">
        <v>1103</v>
      </c>
      <c r="I244" t="s">
        <v>278</v>
      </c>
      <c r="J244">
        <v>2</v>
      </c>
      <c r="K244">
        <v>314.66000000000003</v>
      </c>
      <c r="L244">
        <v>629.32000000000005</v>
      </c>
      <c r="M244" t="s">
        <v>6</v>
      </c>
      <c r="N244" s="360">
        <v>44200</v>
      </c>
      <c r="O244" t="s">
        <v>401</v>
      </c>
      <c r="P244" s="360">
        <v>44231</v>
      </c>
      <c r="Q244" t="s">
        <v>877</v>
      </c>
    </row>
    <row r="245" spans="1:17" ht="45">
      <c r="A245">
        <v>185</v>
      </c>
      <c r="B245" t="s">
        <v>304</v>
      </c>
      <c r="C245" t="s">
        <v>85</v>
      </c>
      <c r="D245" t="s">
        <v>985</v>
      </c>
      <c r="F245" t="s">
        <v>305</v>
      </c>
      <c r="G245" s="361" t="s">
        <v>306</v>
      </c>
      <c r="H245" t="s">
        <v>1103</v>
      </c>
      <c r="I245" t="s">
        <v>307</v>
      </c>
      <c r="J245">
        <v>12.0001</v>
      </c>
      <c r="K245">
        <v>333.33300000000003</v>
      </c>
      <c r="L245">
        <v>4000.0293333000004</v>
      </c>
      <c r="M245" t="s">
        <v>6</v>
      </c>
      <c r="N245" s="360">
        <v>44200</v>
      </c>
      <c r="O245" t="s">
        <v>406</v>
      </c>
      <c r="P245" s="360">
        <v>44231</v>
      </c>
      <c r="Q245" t="s">
        <v>877</v>
      </c>
    </row>
    <row r="246" spans="1:17" ht="45">
      <c r="A246">
        <v>246</v>
      </c>
      <c r="B246" t="s">
        <v>304</v>
      </c>
      <c r="C246" t="s">
        <v>85</v>
      </c>
      <c r="D246" t="s">
        <v>985</v>
      </c>
      <c r="F246" s="361" t="s">
        <v>1143</v>
      </c>
      <c r="G246" s="361" t="s">
        <v>306</v>
      </c>
      <c r="H246" t="s">
        <v>1103</v>
      </c>
      <c r="I246" t="s">
        <v>307</v>
      </c>
      <c r="J246">
        <v>1</v>
      </c>
      <c r="K246">
        <v>800</v>
      </c>
      <c r="L246">
        <v>800</v>
      </c>
      <c r="M246" t="s">
        <v>6</v>
      </c>
      <c r="N246" s="360">
        <v>44305</v>
      </c>
      <c r="O246" t="s">
        <v>1054</v>
      </c>
      <c r="P246" s="360">
        <v>44314</v>
      </c>
      <c r="Q246" t="s">
        <v>877</v>
      </c>
    </row>
    <row r="247" spans="1:17" ht="45">
      <c r="A247">
        <v>278</v>
      </c>
      <c r="B247" t="s">
        <v>304</v>
      </c>
      <c r="C247" t="s">
        <v>85</v>
      </c>
      <c r="D247" t="s">
        <v>985</v>
      </c>
      <c r="F247" s="361" t="s">
        <v>1143</v>
      </c>
      <c r="G247" s="361" t="s">
        <v>306</v>
      </c>
      <c r="H247" t="s">
        <v>1103</v>
      </c>
      <c r="I247" t="s">
        <v>307</v>
      </c>
      <c r="J247">
        <v>1</v>
      </c>
      <c r="K247">
        <v>400</v>
      </c>
      <c r="L247">
        <v>400</v>
      </c>
      <c r="M247" t="s">
        <v>6</v>
      </c>
      <c r="N247" s="360">
        <v>44315</v>
      </c>
      <c r="O247" t="s">
        <v>1097</v>
      </c>
      <c r="P247" s="360">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60">
        <v>44263</v>
      </c>
      <c r="O248" t="s">
        <v>554</v>
      </c>
      <c r="P248" s="360">
        <v>44270</v>
      </c>
      <c r="Q248" s="361" t="s">
        <v>562</v>
      </c>
    </row>
    <row r="249" spans="1:17" ht="150">
      <c r="A249">
        <v>198</v>
      </c>
      <c r="B249" t="s">
        <v>96</v>
      </c>
      <c r="C249" t="s">
        <v>69</v>
      </c>
      <c r="D249" t="s">
        <v>550</v>
      </c>
      <c r="F249" t="s">
        <v>563</v>
      </c>
      <c r="G249" t="s">
        <v>552</v>
      </c>
      <c r="H249" t="s">
        <v>383</v>
      </c>
      <c r="I249" t="s">
        <v>446</v>
      </c>
      <c r="J249" t="s">
        <v>555</v>
      </c>
      <c r="K249" t="s">
        <v>556</v>
      </c>
      <c r="L249">
        <v>478.8</v>
      </c>
      <c r="M249" t="s">
        <v>410</v>
      </c>
      <c r="N249" s="360">
        <v>44263</v>
      </c>
      <c r="O249" t="s">
        <v>557</v>
      </c>
      <c r="P249" s="360">
        <v>44270</v>
      </c>
      <c r="Q249" s="361" t="s">
        <v>562</v>
      </c>
    </row>
    <row r="250" spans="1:17" ht="150">
      <c r="A250">
        <v>199</v>
      </c>
      <c r="B250" t="s">
        <v>96</v>
      </c>
      <c r="C250" t="s">
        <v>69</v>
      </c>
      <c r="D250" t="s">
        <v>550</v>
      </c>
      <c r="F250" t="s">
        <v>564</v>
      </c>
      <c r="G250" t="s">
        <v>552</v>
      </c>
      <c r="H250" t="s">
        <v>383</v>
      </c>
      <c r="I250" t="s">
        <v>559</v>
      </c>
      <c r="J250">
        <v>20000</v>
      </c>
      <c r="K250">
        <v>0.1</v>
      </c>
      <c r="L250">
        <v>2000</v>
      </c>
      <c r="M250" t="s">
        <v>410</v>
      </c>
      <c r="N250" s="360">
        <v>44265</v>
      </c>
      <c r="O250" t="s">
        <v>558</v>
      </c>
      <c r="P250" s="360">
        <v>44270</v>
      </c>
      <c r="Q250" s="361" t="s">
        <v>562</v>
      </c>
    </row>
    <row r="251" spans="1:17">
      <c r="A251">
        <v>187</v>
      </c>
      <c r="B251" t="s">
        <v>56</v>
      </c>
      <c r="C251" t="s">
        <v>994</v>
      </c>
      <c r="D251" t="s">
        <v>995</v>
      </c>
      <c r="F251" t="s">
        <v>312</v>
      </c>
      <c r="G251" t="s">
        <v>313</v>
      </c>
      <c r="H251" t="s">
        <v>1105</v>
      </c>
      <c r="I251" t="s">
        <v>314</v>
      </c>
      <c r="J251">
        <v>1260</v>
      </c>
      <c r="K251">
        <v>4.7</v>
      </c>
      <c r="L251">
        <v>5922</v>
      </c>
      <c r="M251" t="s">
        <v>6</v>
      </c>
      <c r="N251" s="360">
        <v>44200</v>
      </c>
      <c r="O251" t="s">
        <v>408</v>
      </c>
      <c r="P251" s="360">
        <v>44231</v>
      </c>
      <c r="Q251" t="s">
        <v>877</v>
      </c>
    </row>
    <row r="252" spans="1:17" ht="30">
      <c r="A252">
        <v>275</v>
      </c>
      <c r="B252" t="s">
        <v>56</v>
      </c>
      <c r="C252" t="s">
        <v>994</v>
      </c>
      <c r="D252" t="s">
        <v>995</v>
      </c>
      <c r="F252" s="361" t="s">
        <v>1144</v>
      </c>
      <c r="G252" t="s">
        <v>313</v>
      </c>
      <c r="H252" t="s">
        <v>1105</v>
      </c>
      <c r="I252" t="s">
        <v>314</v>
      </c>
      <c r="J252">
        <v>1</v>
      </c>
      <c r="K252">
        <v>5922</v>
      </c>
      <c r="L252">
        <v>5922</v>
      </c>
      <c r="M252" t="s">
        <v>6</v>
      </c>
      <c r="N252" s="360">
        <v>44309</v>
      </c>
      <c r="O252" t="s">
        <v>1094</v>
      </c>
      <c r="P252" s="360">
        <v>44320</v>
      </c>
      <c r="Q252" t="s">
        <v>877</v>
      </c>
    </row>
    <row r="253" spans="1:17">
      <c r="A253">
        <v>71</v>
      </c>
      <c r="B253" t="s">
        <v>279</v>
      </c>
      <c r="C253" t="s">
        <v>17</v>
      </c>
      <c r="D253" t="s">
        <v>993</v>
      </c>
      <c r="F253" t="s">
        <v>942</v>
      </c>
      <c r="G253" t="s">
        <v>281</v>
      </c>
      <c r="H253" t="s">
        <v>1103</v>
      </c>
      <c r="I253" t="s">
        <v>282</v>
      </c>
      <c r="J253">
        <v>1</v>
      </c>
      <c r="K253">
        <v>1014.26</v>
      </c>
      <c r="L253">
        <v>1014.26</v>
      </c>
      <c r="M253" t="s">
        <v>6</v>
      </c>
      <c r="N253" s="360">
        <v>44291</v>
      </c>
      <c r="O253" t="s">
        <v>943</v>
      </c>
      <c r="P253" s="360">
        <v>44293</v>
      </c>
      <c r="Q253" t="s">
        <v>877</v>
      </c>
    </row>
    <row r="254" spans="1:17" ht="150">
      <c r="A254">
        <v>173</v>
      </c>
      <c r="B254" t="s">
        <v>279</v>
      </c>
      <c r="C254" t="s">
        <v>17</v>
      </c>
      <c r="D254" t="s">
        <v>993</v>
      </c>
      <c r="F254" s="361" t="s">
        <v>280</v>
      </c>
      <c r="G254" t="s">
        <v>281</v>
      </c>
      <c r="H254" t="s">
        <v>1103</v>
      </c>
      <c r="I254" t="s">
        <v>282</v>
      </c>
      <c r="J254">
        <v>1241.97</v>
      </c>
      <c r="K254">
        <v>0.6</v>
      </c>
      <c r="L254">
        <v>745.18200000000002</v>
      </c>
      <c r="M254" t="s">
        <v>6</v>
      </c>
      <c r="N254" s="360">
        <v>44200</v>
      </c>
      <c r="O254" t="s">
        <v>402</v>
      </c>
      <c r="P254" s="360">
        <v>44231</v>
      </c>
      <c r="Q254" t="s">
        <v>877</v>
      </c>
    </row>
    <row r="255" spans="1:17">
      <c r="A255">
        <v>174</v>
      </c>
      <c r="B255" t="s">
        <v>279</v>
      </c>
      <c r="C255" t="s">
        <v>17</v>
      </c>
      <c r="D255" t="s">
        <v>993</v>
      </c>
      <c r="F255" t="s">
        <v>283</v>
      </c>
      <c r="G255" t="s">
        <v>281</v>
      </c>
      <c r="H255" t="s">
        <v>1103</v>
      </c>
      <c r="I255" t="s">
        <v>282</v>
      </c>
      <c r="J255">
        <v>1241.94</v>
      </c>
      <c r="K255">
        <v>0.5</v>
      </c>
      <c r="L255">
        <v>620.97</v>
      </c>
      <c r="M255" t="s">
        <v>6</v>
      </c>
      <c r="N255" s="360">
        <v>44200</v>
      </c>
      <c r="O255" t="s">
        <v>402</v>
      </c>
      <c r="P255" s="360">
        <v>44231</v>
      </c>
      <c r="Q255" t="s">
        <v>877</v>
      </c>
    </row>
    <row r="256" spans="1:17" ht="150">
      <c r="A256">
        <v>175</v>
      </c>
      <c r="B256" t="s">
        <v>279</v>
      </c>
      <c r="C256" t="s">
        <v>17</v>
      </c>
      <c r="D256" t="s">
        <v>993</v>
      </c>
      <c r="F256" s="361" t="s">
        <v>284</v>
      </c>
      <c r="G256" t="s">
        <v>281</v>
      </c>
      <c r="H256" t="s">
        <v>1103</v>
      </c>
      <c r="I256" t="s">
        <v>282</v>
      </c>
      <c r="J256">
        <v>1241.94</v>
      </c>
      <c r="K256">
        <v>0.5</v>
      </c>
      <c r="L256">
        <v>620.97</v>
      </c>
      <c r="M256" t="s">
        <v>6</v>
      </c>
      <c r="N256" s="360">
        <v>44200</v>
      </c>
      <c r="O256" t="s">
        <v>402</v>
      </c>
      <c r="P256" s="360">
        <v>44231</v>
      </c>
      <c r="Q256" t="s">
        <v>877</v>
      </c>
    </row>
    <row r="257" spans="1:17" ht="150">
      <c r="A257">
        <v>176</v>
      </c>
      <c r="B257" t="s">
        <v>279</v>
      </c>
      <c r="C257" t="s">
        <v>17</v>
      </c>
      <c r="D257" t="s">
        <v>993</v>
      </c>
      <c r="F257" s="361" t="s">
        <v>285</v>
      </c>
      <c r="G257" t="s">
        <v>281</v>
      </c>
      <c r="H257" t="s">
        <v>1103</v>
      </c>
      <c r="I257" t="s">
        <v>282</v>
      </c>
      <c r="J257">
        <v>1241.953</v>
      </c>
      <c r="K257">
        <v>0.85</v>
      </c>
      <c r="L257">
        <v>1055.66005</v>
      </c>
      <c r="M257" t="s">
        <v>6</v>
      </c>
      <c r="N257" s="360">
        <v>44200</v>
      </c>
      <c r="O257" t="s">
        <v>402</v>
      </c>
      <c r="P257" s="360">
        <v>44231</v>
      </c>
      <c r="Q257" t="s">
        <v>877</v>
      </c>
    </row>
    <row r="258" spans="1:17">
      <c r="A258">
        <v>189</v>
      </c>
      <c r="B258" t="s">
        <v>574</v>
      </c>
      <c r="C258" t="s">
        <v>69</v>
      </c>
      <c r="D258" t="s">
        <v>441</v>
      </c>
      <c r="F258" t="s">
        <v>442</v>
      </c>
      <c r="G258" t="s">
        <v>409</v>
      </c>
      <c r="H258" t="s">
        <v>383</v>
      </c>
      <c r="I258" t="s">
        <v>443</v>
      </c>
      <c r="J258">
        <v>3600</v>
      </c>
      <c r="K258">
        <v>0.9</v>
      </c>
      <c r="L258">
        <v>3240</v>
      </c>
      <c r="M258" t="s">
        <v>410</v>
      </c>
      <c r="N258" s="360">
        <v>44245</v>
      </c>
      <c r="O258" t="s">
        <v>444</v>
      </c>
      <c r="P258" s="360">
        <v>44271</v>
      </c>
      <c r="Q258" t="s">
        <v>877</v>
      </c>
    </row>
    <row r="259" spans="1:17">
      <c r="A259">
        <v>190</v>
      </c>
      <c r="B259" t="s">
        <v>574</v>
      </c>
      <c r="C259" t="s">
        <v>69</v>
      </c>
      <c r="D259" t="s">
        <v>441</v>
      </c>
      <c r="F259" t="s">
        <v>445</v>
      </c>
      <c r="G259" t="s">
        <v>409</v>
      </c>
      <c r="H259" t="s">
        <v>383</v>
      </c>
      <c r="I259" t="s">
        <v>446</v>
      </c>
      <c r="J259">
        <v>360</v>
      </c>
      <c r="K259">
        <v>9.5</v>
      </c>
      <c r="L259">
        <v>3420</v>
      </c>
      <c r="M259" t="s">
        <v>410</v>
      </c>
      <c r="N259" s="360">
        <v>44245</v>
      </c>
      <c r="O259" t="s">
        <v>447</v>
      </c>
      <c r="P259" s="360">
        <v>44271</v>
      </c>
      <c r="Q259" t="s">
        <v>877</v>
      </c>
    </row>
    <row r="260" spans="1:17">
      <c r="A260">
        <v>191</v>
      </c>
      <c r="B260" t="s">
        <v>574</v>
      </c>
      <c r="C260" t="s">
        <v>69</v>
      </c>
      <c r="D260" t="s">
        <v>441</v>
      </c>
      <c r="F260" t="s">
        <v>449</v>
      </c>
      <c r="G260" t="s">
        <v>448</v>
      </c>
      <c r="H260" t="s">
        <v>383</v>
      </c>
      <c r="I260" t="s">
        <v>446</v>
      </c>
      <c r="J260">
        <v>48</v>
      </c>
      <c r="K260">
        <v>297.5</v>
      </c>
      <c r="L260">
        <v>14280</v>
      </c>
      <c r="M260" t="s">
        <v>410</v>
      </c>
      <c r="N260" s="360">
        <v>44245</v>
      </c>
      <c r="O260" t="s">
        <v>450</v>
      </c>
      <c r="P260" s="360">
        <v>44271</v>
      </c>
      <c r="Q260" t="s">
        <v>877</v>
      </c>
    </row>
    <row r="261" spans="1:17" ht="135">
      <c r="A261">
        <v>75</v>
      </c>
      <c r="B261" t="s">
        <v>216</v>
      </c>
      <c r="C261" t="s">
        <v>69</v>
      </c>
      <c r="D261" t="s">
        <v>969</v>
      </c>
      <c r="F261" s="361" t="s">
        <v>971</v>
      </c>
      <c r="G261" t="s">
        <v>972</v>
      </c>
      <c r="H261" t="s">
        <v>1106</v>
      </c>
      <c r="I261" t="s">
        <v>970</v>
      </c>
      <c r="J261">
        <v>1</v>
      </c>
      <c r="K261">
        <v>2355</v>
      </c>
      <c r="L261">
        <v>2355</v>
      </c>
      <c r="M261" t="s">
        <v>6</v>
      </c>
      <c r="N261" s="360">
        <v>44291</v>
      </c>
      <c r="O261" t="s">
        <v>973</v>
      </c>
      <c r="P261" s="360">
        <v>44298</v>
      </c>
      <c r="Q261" t="s">
        <v>877</v>
      </c>
    </row>
    <row r="262" spans="1:17">
      <c r="A262">
        <v>139</v>
      </c>
      <c r="B262" t="s">
        <v>216</v>
      </c>
      <c r="C262" t="s">
        <v>69</v>
      </c>
      <c r="D262" t="s">
        <v>968</v>
      </c>
      <c r="F262" t="s">
        <v>217</v>
      </c>
      <c r="G262" t="s">
        <v>218</v>
      </c>
      <c r="H262" t="s">
        <v>1106</v>
      </c>
      <c r="I262" t="s">
        <v>219</v>
      </c>
      <c r="J262">
        <v>30</v>
      </c>
      <c r="K262">
        <v>28</v>
      </c>
      <c r="L262">
        <v>840</v>
      </c>
      <c r="M262" t="s">
        <v>6</v>
      </c>
      <c r="N262" s="360">
        <v>44200</v>
      </c>
      <c r="O262" t="s">
        <v>393</v>
      </c>
      <c r="P262" s="360">
        <v>44229</v>
      </c>
      <c r="Q262" t="s">
        <v>877</v>
      </c>
    </row>
    <row r="263" spans="1:17">
      <c r="A263">
        <v>140</v>
      </c>
      <c r="B263" t="s">
        <v>216</v>
      </c>
      <c r="C263" t="s">
        <v>69</v>
      </c>
      <c r="D263" t="s">
        <v>968</v>
      </c>
      <c r="F263" t="s">
        <v>220</v>
      </c>
      <c r="G263" t="s">
        <v>218</v>
      </c>
      <c r="H263" t="s">
        <v>1106</v>
      </c>
      <c r="I263" t="s">
        <v>219</v>
      </c>
      <c r="J263">
        <v>30</v>
      </c>
      <c r="K263">
        <v>32</v>
      </c>
      <c r="L263">
        <v>960</v>
      </c>
      <c r="M263" t="s">
        <v>6</v>
      </c>
      <c r="N263" s="360">
        <v>44200</v>
      </c>
      <c r="O263" t="s">
        <v>393</v>
      </c>
      <c r="P263" s="360">
        <v>44229</v>
      </c>
      <c r="Q263" t="s">
        <v>877</v>
      </c>
    </row>
    <row r="264" spans="1:17">
      <c r="A264">
        <v>141</v>
      </c>
      <c r="B264" t="s">
        <v>216</v>
      </c>
      <c r="C264" t="s">
        <v>69</v>
      </c>
      <c r="D264" t="s">
        <v>968</v>
      </c>
      <c r="F264" t="s">
        <v>221</v>
      </c>
      <c r="G264" t="s">
        <v>218</v>
      </c>
      <c r="H264" t="s">
        <v>1106</v>
      </c>
      <c r="I264" t="s">
        <v>219</v>
      </c>
      <c r="J264">
        <v>30</v>
      </c>
      <c r="K264">
        <v>44.5</v>
      </c>
      <c r="L264">
        <v>1335</v>
      </c>
      <c r="M264" t="s">
        <v>6</v>
      </c>
      <c r="N264" s="360">
        <v>44200</v>
      </c>
      <c r="O264" t="s">
        <v>393</v>
      </c>
      <c r="P264" s="360">
        <v>44229</v>
      </c>
      <c r="Q264" t="s">
        <v>877</v>
      </c>
    </row>
    <row r="265" spans="1:17">
      <c r="A265">
        <v>142</v>
      </c>
      <c r="B265" t="s">
        <v>216</v>
      </c>
      <c r="C265" t="s">
        <v>69</v>
      </c>
      <c r="D265" t="s">
        <v>968</v>
      </c>
      <c r="F265" t="s">
        <v>222</v>
      </c>
      <c r="G265" t="s">
        <v>218</v>
      </c>
      <c r="H265" t="s">
        <v>1106</v>
      </c>
      <c r="I265" t="s">
        <v>219</v>
      </c>
      <c r="J265">
        <v>30</v>
      </c>
      <c r="K265">
        <v>26</v>
      </c>
      <c r="L265">
        <v>780</v>
      </c>
      <c r="M265" t="s">
        <v>6</v>
      </c>
      <c r="N265" s="360">
        <v>44200</v>
      </c>
      <c r="O265" t="s">
        <v>393</v>
      </c>
      <c r="P265" s="360">
        <v>44229</v>
      </c>
      <c r="Q265" t="s">
        <v>877</v>
      </c>
    </row>
    <row r="266" spans="1:17">
      <c r="A266">
        <v>143</v>
      </c>
      <c r="B266" t="s">
        <v>216</v>
      </c>
      <c r="C266" t="s">
        <v>69</v>
      </c>
      <c r="D266" t="s">
        <v>968</v>
      </c>
      <c r="F266" t="s">
        <v>223</v>
      </c>
      <c r="G266" t="s">
        <v>218</v>
      </c>
      <c r="H266" t="s">
        <v>1106</v>
      </c>
      <c r="I266" t="s">
        <v>219</v>
      </c>
      <c r="J266">
        <v>30</v>
      </c>
      <c r="K266">
        <v>25</v>
      </c>
      <c r="L266">
        <v>750</v>
      </c>
      <c r="M266" t="s">
        <v>6</v>
      </c>
      <c r="N266" s="360">
        <v>44200</v>
      </c>
      <c r="O266" t="s">
        <v>393</v>
      </c>
      <c r="P266" s="360">
        <v>44229</v>
      </c>
      <c r="Q266" t="s">
        <v>877</v>
      </c>
    </row>
    <row r="267" spans="1:17">
      <c r="A267">
        <v>144</v>
      </c>
      <c r="B267" t="s">
        <v>216</v>
      </c>
      <c r="C267" t="s">
        <v>69</v>
      </c>
      <c r="D267" t="s">
        <v>968</v>
      </c>
      <c r="F267" t="s">
        <v>224</v>
      </c>
      <c r="G267" t="s">
        <v>218</v>
      </c>
      <c r="H267" t="s">
        <v>1106</v>
      </c>
      <c r="I267" t="s">
        <v>219</v>
      </c>
      <c r="J267">
        <v>30</v>
      </c>
      <c r="K267">
        <v>32</v>
      </c>
      <c r="L267">
        <v>960</v>
      </c>
      <c r="M267" t="s">
        <v>6</v>
      </c>
      <c r="N267" s="360">
        <v>44200</v>
      </c>
      <c r="O267" t="s">
        <v>393</v>
      </c>
      <c r="P267" s="360">
        <v>44229</v>
      </c>
      <c r="Q267" t="s">
        <v>877</v>
      </c>
    </row>
    <row r="268" spans="1:17">
      <c r="A268">
        <v>145</v>
      </c>
      <c r="B268" t="s">
        <v>216</v>
      </c>
      <c r="C268" t="s">
        <v>69</v>
      </c>
      <c r="D268" t="s">
        <v>968</v>
      </c>
      <c r="F268" t="s">
        <v>225</v>
      </c>
      <c r="G268" t="s">
        <v>218</v>
      </c>
      <c r="H268" t="s">
        <v>1106</v>
      </c>
      <c r="I268" t="s">
        <v>219</v>
      </c>
      <c r="J268">
        <v>30</v>
      </c>
      <c r="K268">
        <v>23</v>
      </c>
      <c r="L268">
        <v>690</v>
      </c>
      <c r="M268" t="s">
        <v>6</v>
      </c>
      <c r="N268" s="360">
        <v>44200</v>
      </c>
      <c r="O268" t="s">
        <v>393</v>
      </c>
      <c r="P268" s="360">
        <v>44229</v>
      </c>
      <c r="Q268" t="s">
        <v>877</v>
      </c>
    </row>
    <row r="269" spans="1:17">
      <c r="A269">
        <v>146</v>
      </c>
      <c r="B269" t="s">
        <v>216</v>
      </c>
      <c r="C269" t="s">
        <v>69</v>
      </c>
      <c r="D269" t="s">
        <v>968</v>
      </c>
      <c r="F269" t="s">
        <v>226</v>
      </c>
      <c r="G269" t="s">
        <v>218</v>
      </c>
      <c r="H269" t="s">
        <v>1106</v>
      </c>
      <c r="I269" t="s">
        <v>219</v>
      </c>
      <c r="J269">
        <v>30</v>
      </c>
      <c r="K269">
        <v>25</v>
      </c>
      <c r="L269">
        <v>750</v>
      </c>
      <c r="M269" t="s">
        <v>6</v>
      </c>
      <c r="N269" s="360">
        <v>44200</v>
      </c>
      <c r="O269" t="s">
        <v>393</v>
      </c>
      <c r="P269" s="360">
        <v>44229</v>
      </c>
      <c r="Q269" t="s">
        <v>877</v>
      </c>
    </row>
    <row r="270" spans="1:17">
      <c r="A270">
        <v>153</v>
      </c>
      <c r="B270" t="s">
        <v>243</v>
      </c>
      <c r="C270" t="s">
        <v>85</v>
      </c>
      <c r="D270" t="s">
        <v>205</v>
      </c>
      <c r="F270" t="s">
        <v>1080</v>
      </c>
      <c r="G270" t="s">
        <v>244</v>
      </c>
      <c r="H270" t="s">
        <v>1109</v>
      </c>
      <c r="I270" t="s">
        <v>245</v>
      </c>
      <c r="J270">
        <v>108</v>
      </c>
      <c r="K270">
        <v>17.2</v>
      </c>
      <c r="L270">
        <v>1857.6</v>
      </c>
      <c r="M270" t="s">
        <v>6</v>
      </c>
      <c r="N270" s="360">
        <v>44200</v>
      </c>
      <c r="O270" t="s">
        <v>388</v>
      </c>
      <c r="P270" s="360">
        <v>44229</v>
      </c>
      <c r="Q270" t="s">
        <v>877</v>
      </c>
    </row>
    <row r="271" spans="1:17">
      <c r="A271">
        <v>154</v>
      </c>
      <c r="B271" t="s">
        <v>243</v>
      </c>
      <c r="C271" t="s">
        <v>85</v>
      </c>
      <c r="D271" t="s">
        <v>205</v>
      </c>
      <c r="F271" t="s">
        <v>1081</v>
      </c>
      <c r="G271" t="s">
        <v>244</v>
      </c>
      <c r="H271" t="s">
        <v>1109</v>
      </c>
      <c r="I271" t="s">
        <v>245</v>
      </c>
      <c r="J271">
        <v>108</v>
      </c>
      <c r="K271">
        <v>640</v>
      </c>
      <c r="L271">
        <v>69120</v>
      </c>
      <c r="M271" t="s">
        <v>6</v>
      </c>
      <c r="N271" s="360">
        <v>44200</v>
      </c>
      <c r="O271" t="s">
        <v>388</v>
      </c>
      <c r="P271" s="360">
        <v>44229</v>
      </c>
      <c r="Q271" t="s">
        <v>877</v>
      </c>
    </row>
    <row r="272" spans="1:17">
      <c r="A272">
        <v>155</v>
      </c>
      <c r="B272" t="s">
        <v>243</v>
      </c>
      <c r="C272" t="s">
        <v>85</v>
      </c>
      <c r="D272" t="s">
        <v>205</v>
      </c>
      <c r="F272" t="s">
        <v>1082</v>
      </c>
      <c r="G272" t="s">
        <v>244</v>
      </c>
      <c r="H272" t="s">
        <v>1109</v>
      </c>
      <c r="I272" t="s">
        <v>245</v>
      </c>
      <c r="J272">
        <v>108</v>
      </c>
      <c r="K272">
        <v>167.2</v>
      </c>
      <c r="L272">
        <v>18057.599999999999</v>
      </c>
      <c r="M272" t="s">
        <v>6</v>
      </c>
      <c r="N272" s="360">
        <v>44200</v>
      </c>
      <c r="O272" t="s">
        <v>388</v>
      </c>
      <c r="P272" s="360">
        <v>44229</v>
      </c>
      <c r="Q272" t="s">
        <v>877</v>
      </c>
    </row>
    <row r="273" spans="1:17">
      <c r="A273">
        <v>186</v>
      </c>
      <c r="B273" t="s">
        <v>308</v>
      </c>
      <c r="C273" t="s">
        <v>69</v>
      </c>
      <c r="D273" t="s">
        <v>992</v>
      </c>
      <c r="F273" t="s">
        <v>309</v>
      </c>
      <c r="G273" t="s">
        <v>310</v>
      </c>
      <c r="H273" t="s">
        <v>1103</v>
      </c>
      <c r="I273" t="s">
        <v>311</v>
      </c>
      <c r="J273">
        <v>11730</v>
      </c>
      <c r="K273">
        <v>2.75</v>
      </c>
      <c r="L273">
        <v>32257.5</v>
      </c>
      <c r="M273" t="s">
        <v>6</v>
      </c>
      <c r="N273" s="360">
        <v>44200</v>
      </c>
      <c r="O273" t="s">
        <v>407</v>
      </c>
      <c r="P273" s="360">
        <v>44231</v>
      </c>
      <c r="Q273" t="s">
        <v>877</v>
      </c>
    </row>
    <row r="274" spans="1:17" ht="30">
      <c r="A274">
        <v>250</v>
      </c>
      <c r="B274" t="s">
        <v>308</v>
      </c>
      <c r="C274" t="s">
        <v>69</v>
      </c>
      <c r="D274" t="s">
        <v>992</v>
      </c>
      <c r="F274" s="361" t="s">
        <v>1145</v>
      </c>
      <c r="G274" t="s">
        <v>310</v>
      </c>
      <c r="H274" t="s">
        <v>1103</v>
      </c>
      <c r="I274" t="s">
        <v>311</v>
      </c>
      <c r="J274">
        <v>1</v>
      </c>
      <c r="K274">
        <v>10752.5</v>
      </c>
      <c r="L274">
        <v>10752.5</v>
      </c>
      <c r="M274" t="s">
        <v>6</v>
      </c>
      <c r="N274" s="360">
        <v>44305</v>
      </c>
      <c r="O274" t="s">
        <v>1058</v>
      </c>
      <c r="P274" s="360">
        <v>44314</v>
      </c>
      <c r="Q274" t="s">
        <v>877</v>
      </c>
    </row>
    <row r="275" spans="1:17">
      <c r="A275">
        <v>156</v>
      </c>
      <c r="B275" t="s">
        <v>246</v>
      </c>
      <c r="C275" t="s">
        <v>85</v>
      </c>
      <c r="D275" t="s">
        <v>996</v>
      </c>
      <c r="F275" t="s">
        <v>1083</v>
      </c>
      <c r="G275" t="s">
        <v>244</v>
      </c>
      <c r="H275" t="s">
        <v>1109</v>
      </c>
      <c r="I275" t="s">
        <v>245</v>
      </c>
      <c r="J275">
        <v>45</v>
      </c>
      <c r="K275">
        <v>17.2</v>
      </c>
      <c r="L275">
        <v>774</v>
      </c>
      <c r="M275" t="s">
        <v>6</v>
      </c>
      <c r="N275" s="360">
        <v>44200</v>
      </c>
      <c r="O275" t="s">
        <v>387</v>
      </c>
      <c r="P275" s="360">
        <v>44229</v>
      </c>
      <c r="Q275" t="s">
        <v>877</v>
      </c>
    </row>
    <row r="276" spans="1:17">
      <c r="A276">
        <v>157</v>
      </c>
      <c r="B276" t="s">
        <v>246</v>
      </c>
      <c r="C276" t="s">
        <v>85</v>
      </c>
      <c r="D276" t="s">
        <v>996</v>
      </c>
      <c r="F276" t="s">
        <v>1084</v>
      </c>
      <c r="G276" t="s">
        <v>244</v>
      </c>
      <c r="H276" t="s">
        <v>1109</v>
      </c>
      <c r="I276" t="s">
        <v>245</v>
      </c>
      <c r="J276">
        <v>45</v>
      </c>
      <c r="K276">
        <v>167.2</v>
      </c>
      <c r="L276">
        <v>7523.9999999999991</v>
      </c>
      <c r="M276" t="s">
        <v>6</v>
      </c>
      <c r="N276" s="360">
        <v>44200</v>
      </c>
      <c r="O276" t="s">
        <v>387</v>
      </c>
      <c r="P276" s="360">
        <v>44229</v>
      </c>
      <c r="Q276" t="s">
        <v>877</v>
      </c>
    </row>
    <row r="277" spans="1:17">
      <c r="A277">
        <v>158</v>
      </c>
      <c r="B277" t="s">
        <v>246</v>
      </c>
      <c r="C277" t="s">
        <v>85</v>
      </c>
      <c r="D277" t="s">
        <v>996</v>
      </c>
      <c r="F277" t="s">
        <v>1085</v>
      </c>
      <c r="G277" t="s">
        <v>244</v>
      </c>
      <c r="H277" t="s">
        <v>1109</v>
      </c>
      <c r="I277" t="s">
        <v>245</v>
      </c>
      <c r="J277">
        <v>45</v>
      </c>
      <c r="K277">
        <v>265</v>
      </c>
      <c r="L277">
        <v>11925</v>
      </c>
      <c r="M277" t="s">
        <v>6</v>
      </c>
      <c r="N277" s="360">
        <v>44200</v>
      </c>
      <c r="O277" t="s">
        <v>387</v>
      </c>
      <c r="P277" s="360">
        <v>44229</v>
      </c>
      <c r="Q277" t="s">
        <v>877</v>
      </c>
    </row>
    <row r="278" spans="1:17" ht="45">
      <c r="A278">
        <v>248</v>
      </c>
      <c r="B278" t="s">
        <v>246</v>
      </c>
      <c r="C278" t="s">
        <v>85</v>
      </c>
      <c r="D278" t="s">
        <v>996</v>
      </c>
      <c r="F278" s="361" t="s">
        <v>1146</v>
      </c>
      <c r="G278" t="s">
        <v>244</v>
      </c>
      <c r="H278" t="s">
        <v>1109</v>
      </c>
      <c r="I278" t="s">
        <v>245</v>
      </c>
      <c r="J278">
        <v>1</v>
      </c>
      <c r="K278">
        <v>6741</v>
      </c>
      <c r="L278">
        <v>6741</v>
      </c>
      <c r="M278" t="s">
        <v>6</v>
      </c>
      <c r="N278" s="360">
        <v>44305</v>
      </c>
      <c r="O278" t="s">
        <v>1056</v>
      </c>
      <c r="P278" s="360">
        <v>44314</v>
      </c>
      <c r="Q278" t="s">
        <v>877</v>
      </c>
    </row>
    <row r="279" spans="1:17" ht="45">
      <c r="A279">
        <v>249</v>
      </c>
      <c r="B279" t="s">
        <v>246</v>
      </c>
      <c r="C279" t="s">
        <v>85</v>
      </c>
      <c r="D279" t="s">
        <v>205</v>
      </c>
      <c r="F279" s="361" t="s">
        <v>1147</v>
      </c>
      <c r="G279" t="s">
        <v>244</v>
      </c>
      <c r="H279" t="s">
        <v>1109</v>
      </c>
      <c r="I279" t="s">
        <v>245</v>
      </c>
      <c r="J279">
        <v>1</v>
      </c>
      <c r="K279">
        <v>29678.400000000001</v>
      </c>
      <c r="L279">
        <v>29678.400000000001</v>
      </c>
      <c r="M279" t="s">
        <v>6</v>
      </c>
      <c r="N279" s="360">
        <v>44305</v>
      </c>
      <c r="O279" t="s">
        <v>1057</v>
      </c>
      <c r="P279" s="360">
        <v>44314</v>
      </c>
      <c r="Q279" t="s">
        <v>877</v>
      </c>
    </row>
    <row r="280" spans="1:17" ht="105">
      <c r="A280">
        <v>170</v>
      </c>
      <c r="B280" t="s">
        <v>269</v>
      </c>
      <c r="C280" t="s">
        <v>92</v>
      </c>
      <c r="D280" t="s">
        <v>996</v>
      </c>
      <c r="F280" s="361" t="s">
        <v>270</v>
      </c>
      <c r="G280" t="s">
        <v>271</v>
      </c>
      <c r="H280" t="s">
        <v>363</v>
      </c>
      <c r="I280" t="s">
        <v>272</v>
      </c>
      <c r="J280">
        <v>2</v>
      </c>
      <c r="K280">
        <v>4032.37</v>
      </c>
      <c r="L280">
        <v>8064.74</v>
      </c>
      <c r="M280" t="s">
        <v>6</v>
      </c>
      <c r="N280" s="360">
        <v>44200</v>
      </c>
      <c r="O280" t="s">
        <v>399</v>
      </c>
      <c r="P280" s="360">
        <v>44231</v>
      </c>
      <c r="Q280" t="s">
        <v>877</v>
      </c>
    </row>
    <row r="281" spans="1:17" ht="30">
      <c r="A281">
        <v>276</v>
      </c>
      <c r="B281" t="s">
        <v>269</v>
      </c>
      <c r="C281" t="s">
        <v>92</v>
      </c>
      <c r="D281" t="s">
        <v>996</v>
      </c>
      <c r="F281" s="361" t="s">
        <v>1148</v>
      </c>
      <c r="G281" t="s">
        <v>271</v>
      </c>
      <c r="H281" t="s">
        <v>363</v>
      </c>
      <c r="I281" t="s">
        <v>272</v>
      </c>
      <c r="J281">
        <v>1</v>
      </c>
      <c r="K281" s="358">
        <v>4032.37</v>
      </c>
      <c r="L281">
        <v>4032.37</v>
      </c>
      <c r="M281" t="s">
        <v>6</v>
      </c>
      <c r="N281" s="360">
        <v>44312</v>
      </c>
      <c r="O281" t="s">
        <v>1095</v>
      </c>
      <c r="P281" s="360">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60">
        <v>44200</v>
      </c>
      <c r="O282" t="s">
        <v>400</v>
      </c>
      <c r="P282" s="360">
        <v>44231</v>
      </c>
      <c r="Q282" t="s">
        <v>877</v>
      </c>
    </row>
    <row r="283" spans="1:17" ht="409.5">
      <c r="A283">
        <v>241</v>
      </c>
      <c r="B283" t="s">
        <v>273</v>
      </c>
      <c r="C283" t="s">
        <v>92</v>
      </c>
      <c r="D283" t="s">
        <v>997</v>
      </c>
      <c r="E283" s="361" t="s">
        <v>252</v>
      </c>
      <c r="F283" s="361" t="s">
        <v>1149</v>
      </c>
      <c r="G283" t="s">
        <v>275</v>
      </c>
      <c r="H283" t="s">
        <v>363</v>
      </c>
      <c r="I283" t="s">
        <v>272</v>
      </c>
      <c r="J283">
        <v>1</v>
      </c>
      <c r="K283">
        <v>2160.3000000000002</v>
      </c>
      <c r="L283">
        <v>2160.3000000000002</v>
      </c>
      <c r="M283" t="s">
        <v>6</v>
      </c>
      <c r="N283" s="360">
        <v>44298</v>
      </c>
      <c r="O283" t="s">
        <v>1046</v>
      </c>
      <c r="P283" s="360">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2"/>
  <sheetViews>
    <sheetView showGridLines="0" tabSelected="1" view="pageBreakPreview" zoomScale="40" zoomScaleNormal="70" zoomScaleSheetLayoutView="40" workbookViewId="0">
      <selection activeCell="L11" sqref="L11"/>
    </sheetView>
  </sheetViews>
  <sheetFormatPr defaultColWidth="9" defaultRowHeight="16.5"/>
  <cols>
    <col min="1" max="1" width="13.42578125" style="381" bestFit="1" customWidth="1"/>
    <col min="2" max="2" width="41.5703125" style="381" customWidth="1"/>
    <col min="3" max="3" width="24.140625" style="107" customWidth="1"/>
    <col min="4" max="4" width="28.28515625" style="382" customWidth="1"/>
    <col min="5" max="5" width="19.5703125" style="107" hidden="1" customWidth="1"/>
    <col min="6" max="6" width="99.5703125" style="395" customWidth="1"/>
    <col min="7" max="7" width="55" style="381" bestFit="1" customWidth="1"/>
    <col min="8" max="8" width="15.85546875" style="381" hidden="1" customWidth="1"/>
    <col min="9" max="9" width="49.140625" style="383" bestFit="1" customWidth="1"/>
    <col min="10" max="10" width="18.7109375" style="381" customWidth="1"/>
    <col min="11" max="11" width="30.7109375" style="384" customWidth="1"/>
    <col min="12" max="12" width="30.85546875" style="385" customWidth="1"/>
    <col min="13" max="13" width="0.7109375" style="373" hidden="1" customWidth="1"/>
    <col min="14" max="14" width="26.85546875" style="381" bestFit="1" customWidth="1"/>
    <col min="15" max="15" width="29.7109375" style="386" customWidth="1"/>
    <col min="16" max="16" width="15" style="373" hidden="1" customWidth="1"/>
    <col min="17" max="17" width="69.28515625" style="383" customWidth="1"/>
    <col min="18" max="16384" width="9" style="368"/>
  </cols>
  <sheetData>
    <row r="1" spans="1:17" ht="15">
      <c r="A1" s="447"/>
      <c r="B1" s="447"/>
      <c r="C1" s="447"/>
      <c r="D1" s="448"/>
      <c r="E1" s="447"/>
      <c r="F1" s="449"/>
      <c r="G1" s="447"/>
      <c r="H1" s="447"/>
      <c r="I1" s="450"/>
      <c r="J1" s="448"/>
      <c r="K1" s="451"/>
      <c r="L1" s="447"/>
      <c r="M1" s="447"/>
      <c r="N1" s="447"/>
      <c r="O1" s="447"/>
      <c r="P1" s="447"/>
      <c r="Q1" s="450"/>
    </row>
    <row r="2" spans="1:17" ht="20.25" customHeight="1">
      <c r="A2" s="452"/>
      <c r="B2" s="464" t="s">
        <v>1360</v>
      </c>
      <c r="C2" s="464"/>
      <c r="D2" s="464"/>
      <c r="E2" s="464"/>
      <c r="F2" s="464"/>
      <c r="G2" s="464"/>
      <c r="H2" s="464"/>
      <c r="I2" s="464"/>
      <c r="J2" s="464"/>
      <c r="K2" s="464"/>
      <c r="L2" s="464"/>
      <c r="M2" s="464"/>
      <c r="N2" s="464"/>
      <c r="O2" s="464"/>
      <c r="P2" s="464"/>
      <c r="Q2" s="464"/>
    </row>
    <row r="3" spans="1:17" ht="20.25" customHeight="1">
      <c r="A3" s="452"/>
      <c r="B3" s="464" t="s">
        <v>1361</v>
      </c>
      <c r="C3" s="464"/>
      <c r="D3" s="464"/>
      <c r="E3" s="464"/>
      <c r="F3" s="464"/>
      <c r="G3" s="464"/>
      <c r="H3" s="464"/>
      <c r="I3" s="464"/>
      <c r="J3" s="464"/>
      <c r="K3" s="464"/>
      <c r="L3" s="464"/>
      <c r="M3" s="464"/>
      <c r="N3" s="464"/>
      <c r="O3" s="464"/>
      <c r="P3" s="464"/>
      <c r="Q3" s="464"/>
    </row>
    <row r="4" spans="1:17" ht="20.25" customHeight="1">
      <c r="A4" s="452"/>
      <c r="B4" s="464" t="s">
        <v>1362</v>
      </c>
      <c r="C4" s="464"/>
      <c r="D4" s="464"/>
      <c r="E4" s="464"/>
      <c r="F4" s="464"/>
      <c r="G4" s="464"/>
      <c r="H4" s="464"/>
      <c r="I4" s="464"/>
      <c r="J4" s="464"/>
      <c r="K4" s="464"/>
      <c r="L4" s="464"/>
      <c r="M4" s="464"/>
      <c r="N4" s="464"/>
      <c r="O4" s="464"/>
      <c r="P4" s="464"/>
      <c r="Q4" s="464"/>
    </row>
    <row r="5" spans="1:17" ht="21">
      <c r="A5" s="452"/>
      <c r="B5" s="464"/>
      <c r="C5" s="464"/>
      <c r="D5" s="464"/>
      <c r="E5" s="464"/>
      <c r="F5" s="464"/>
      <c r="G5" s="464"/>
      <c r="H5" s="464"/>
      <c r="I5" s="464"/>
      <c r="J5" s="464"/>
      <c r="K5" s="464"/>
      <c r="L5" s="453"/>
      <c r="M5" s="454"/>
      <c r="N5" s="454"/>
      <c r="O5" s="455"/>
      <c r="P5" s="456"/>
      <c r="Q5" s="456"/>
    </row>
    <row r="6" spans="1:17" ht="20.25" customHeight="1">
      <c r="A6" s="452"/>
      <c r="B6" s="464" t="s">
        <v>1363</v>
      </c>
      <c r="C6" s="464"/>
      <c r="D6" s="464"/>
      <c r="E6" s="464"/>
      <c r="F6" s="464"/>
      <c r="G6" s="464"/>
      <c r="H6" s="464"/>
      <c r="I6" s="464"/>
      <c r="J6" s="464"/>
      <c r="K6" s="464"/>
      <c r="L6" s="464"/>
      <c r="M6" s="464"/>
      <c r="N6" s="464"/>
      <c r="O6" s="464"/>
      <c r="P6" s="464"/>
      <c r="Q6" s="464"/>
    </row>
    <row r="7" spans="1:17" ht="20.25" customHeight="1">
      <c r="A7" s="452"/>
      <c r="B7" s="464" t="s">
        <v>1249</v>
      </c>
      <c r="C7" s="464"/>
      <c r="D7" s="464"/>
      <c r="E7" s="464"/>
      <c r="F7" s="464"/>
      <c r="G7" s="464"/>
      <c r="H7" s="464"/>
      <c r="I7" s="464"/>
      <c r="J7" s="464"/>
      <c r="K7" s="464"/>
      <c r="L7" s="464"/>
      <c r="M7" s="464"/>
      <c r="N7" s="464"/>
      <c r="O7" s="464"/>
      <c r="P7" s="464"/>
      <c r="Q7" s="464"/>
    </row>
    <row r="8" spans="1:17">
      <c r="A8" s="369"/>
      <c r="B8" s="369"/>
      <c r="C8" s="370"/>
      <c r="D8" s="371"/>
      <c r="E8" s="370"/>
      <c r="F8" s="393"/>
      <c r="G8" s="369"/>
      <c r="H8" s="369"/>
      <c r="I8" s="368"/>
      <c r="J8" s="396"/>
      <c r="K8" s="396"/>
      <c r="L8" s="396"/>
      <c r="M8" s="396"/>
      <c r="N8" s="372"/>
      <c r="O8" s="375"/>
      <c r="Q8" s="374"/>
    </row>
    <row r="9" spans="1:17" s="412" customFormat="1" ht="69.75">
      <c r="A9" s="435" t="s">
        <v>182</v>
      </c>
      <c r="B9" s="435" t="s">
        <v>183</v>
      </c>
      <c r="C9" s="435" t="s">
        <v>5</v>
      </c>
      <c r="D9" s="436" t="s">
        <v>184</v>
      </c>
      <c r="E9" s="435" t="s">
        <v>185</v>
      </c>
      <c r="F9" s="437" t="s">
        <v>186</v>
      </c>
      <c r="G9" s="435" t="s">
        <v>187</v>
      </c>
      <c r="H9" s="435" t="s">
        <v>1102</v>
      </c>
      <c r="I9" s="435" t="s">
        <v>188</v>
      </c>
      <c r="J9" s="435" t="s">
        <v>1271</v>
      </c>
      <c r="K9" s="438" t="s">
        <v>190</v>
      </c>
      <c r="L9" s="439" t="s">
        <v>191</v>
      </c>
      <c r="M9" s="439" t="s">
        <v>192</v>
      </c>
      <c r="N9" s="435" t="s">
        <v>193</v>
      </c>
      <c r="O9" s="440" t="s">
        <v>1276</v>
      </c>
      <c r="P9" s="441" t="s">
        <v>1278</v>
      </c>
      <c r="Q9" s="441" t="s">
        <v>560</v>
      </c>
    </row>
    <row r="10" spans="1:17" s="412" customFormat="1" ht="155.25" customHeight="1">
      <c r="A10" s="397">
        <v>1</v>
      </c>
      <c r="B10" s="398" t="s">
        <v>1175</v>
      </c>
      <c r="C10" s="401" t="s">
        <v>82</v>
      </c>
      <c r="D10" s="404" t="s">
        <v>1283</v>
      </c>
      <c r="E10" s="423"/>
      <c r="F10" s="402" t="s">
        <v>1318</v>
      </c>
      <c r="G10" s="413" t="s">
        <v>1251</v>
      </c>
      <c r="H10" s="413" t="s">
        <v>358</v>
      </c>
      <c r="I10" s="397" t="s">
        <v>1178</v>
      </c>
      <c r="J10" s="397">
        <v>300</v>
      </c>
      <c r="K10" s="405">
        <v>44</v>
      </c>
      <c r="L10" s="406">
        <f t="shared" ref="L10:L44" si="0">K10*J10</f>
        <v>13200</v>
      </c>
      <c r="M10" s="420" t="s">
        <v>410</v>
      </c>
      <c r="N10" s="421">
        <v>44413</v>
      </c>
      <c r="O10" s="422" t="s">
        <v>1247</v>
      </c>
      <c r="P10" s="421">
        <v>44420</v>
      </c>
      <c r="Q10" s="413" t="s">
        <v>1274</v>
      </c>
    </row>
    <row r="11" spans="1:17" s="412" customFormat="1" ht="168.75" customHeight="1">
      <c r="A11" s="397">
        <v>2</v>
      </c>
      <c r="B11" s="398" t="s">
        <v>1175</v>
      </c>
      <c r="C11" s="401" t="s">
        <v>82</v>
      </c>
      <c r="D11" s="404" t="s">
        <v>1283</v>
      </c>
      <c r="E11" s="423"/>
      <c r="F11" s="402" t="s">
        <v>1317</v>
      </c>
      <c r="G11" s="413" t="s">
        <v>1251</v>
      </c>
      <c r="H11" s="413" t="s">
        <v>358</v>
      </c>
      <c r="I11" s="397" t="s">
        <v>1178</v>
      </c>
      <c r="J11" s="397">
        <v>300</v>
      </c>
      <c r="K11" s="405">
        <v>23.5</v>
      </c>
      <c r="L11" s="406">
        <f t="shared" si="0"/>
        <v>7050</v>
      </c>
      <c r="M11" s="420" t="s">
        <v>410</v>
      </c>
      <c r="N11" s="421">
        <v>44413</v>
      </c>
      <c r="O11" s="422" t="s">
        <v>1247</v>
      </c>
      <c r="P11" s="421">
        <v>44420</v>
      </c>
      <c r="Q11" s="413" t="s">
        <v>1274</v>
      </c>
    </row>
    <row r="12" spans="1:17" s="412" customFormat="1" ht="168.75" customHeight="1">
      <c r="A12" s="397">
        <v>3</v>
      </c>
      <c r="B12" s="398" t="s">
        <v>1175</v>
      </c>
      <c r="C12" s="401" t="s">
        <v>82</v>
      </c>
      <c r="D12" s="399" t="s">
        <v>1284</v>
      </c>
      <c r="E12" s="413"/>
      <c r="F12" s="402" t="s">
        <v>1176</v>
      </c>
      <c r="G12" s="413" t="s">
        <v>1251</v>
      </c>
      <c r="H12" s="413" t="s">
        <v>358</v>
      </c>
      <c r="I12" s="413" t="s">
        <v>1177</v>
      </c>
      <c r="J12" s="413">
        <v>300</v>
      </c>
      <c r="K12" s="419">
        <v>16.899999999999999</v>
      </c>
      <c r="L12" s="406">
        <f t="shared" si="0"/>
        <v>5070</v>
      </c>
      <c r="M12" s="420" t="s">
        <v>410</v>
      </c>
      <c r="N12" s="421">
        <v>44413</v>
      </c>
      <c r="O12" s="422" t="s">
        <v>1246</v>
      </c>
      <c r="P12" s="410">
        <v>44420</v>
      </c>
      <c r="Q12" s="413" t="s">
        <v>1274</v>
      </c>
    </row>
    <row r="13" spans="1:17" s="412" customFormat="1" ht="155.25" customHeight="1">
      <c r="A13" s="397">
        <v>4</v>
      </c>
      <c r="B13" s="398" t="s">
        <v>1175</v>
      </c>
      <c r="C13" s="413" t="s">
        <v>82</v>
      </c>
      <c r="D13" s="404" t="s">
        <v>1283</v>
      </c>
      <c r="E13" s="401"/>
      <c r="F13" s="402" t="s">
        <v>1179</v>
      </c>
      <c r="G13" s="413" t="s">
        <v>1251</v>
      </c>
      <c r="H13" s="413" t="s">
        <v>358</v>
      </c>
      <c r="I13" s="399" t="s">
        <v>1177</v>
      </c>
      <c r="J13" s="404">
        <v>120</v>
      </c>
      <c r="K13" s="405">
        <v>36.99</v>
      </c>
      <c r="L13" s="406">
        <f t="shared" si="0"/>
        <v>4438.8</v>
      </c>
      <c r="M13" s="416" t="s">
        <v>410</v>
      </c>
      <c r="N13" s="421">
        <v>44413</v>
      </c>
      <c r="O13" s="422" t="s">
        <v>1246</v>
      </c>
      <c r="P13" s="410">
        <v>44420</v>
      </c>
      <c r="Q13" s="413" t="s">
        <v>1274</v>
      </c>
    </row>
    <row r="14" spans="1:17" s="412" customFormat="1" ht="115.5" customHeight="1">
      <c r="A14" s="397">
        <v>5</v>
      </c>
      <c r="B14" s="424" t="s">
        <v>1180</v>
      </c>
      <c r="C14" s="401" t="s">
        <v>82</v>
      </c>
      <c r="D14" s="400" t="s">
        <v>1285</v>
      </c>
      <c r="E14" s="401"/>
      <c r="F14" s="402" t="s">
        <v>1313</v>
      </c>
      <c r="G14" s="413" t="s">
        <v>1299</v>
      </c>
      <c r="H14" s="413" t="s">
        <v>358</v>
      </c>
      <c r="I14" s="414" t="s">
        <v>605</v>
      </c>
      <c r="J14" s="425">
        <v>12</v>
      </c>
      <c r="K14" s="407">
        <v>4.87</v>
      </c>
      <c r="L14" s="406">
        <f t="shared" si="0"/>
        <v>58.44</v>
      </c>
      <c r="M14" s="416" t="s">
        <v>410</v>
      </c>
      <c r="N14" s="421">
        <v>44412</v>
      </c>
      <c r="O14" s="426" t="s">
        <v>1196</v>
      </c>
      <c r="P14" s="410">
        <v>44420</v>
      </c>
      <c r="Q14" s="413" t="s">
        <v>1272</v>
      </c>
    </row>
    <row r="15" spans="1:17" s="412" customFormat="1" ht="115.5" customHeight="1">
      <c r="A15" s="397">
        <v>6</v>
      </c>
      <c r="B15" s="424" t="s">
        <v>1180</v>
      </c>
      <c r="C15" s="401" t="s">
        <v>82</v>
      </c>
      <c r="D15" s="400" t="s">
        <v>1285</v>
      </c>
      <c r="E15" s="401"/>
      <c r="F15" s="402" t="s">
        <v>1314</v>
      </c>
      <c r="G15" s="413" t="s">
        <v>1299</v>
      </c>
      <c r="H15" s="413" t="s">
        <v>358</v>
      </c>
      <c r="I15" s="414" t="s">
        <v>605</v>
      </c>
      <c r="J15" s="425">
        <v>12</v>
      </c>
      <c r="K15" s="407">
        <v>14</v>
      </c>
      <c r="L15" s="406">
        <f t="shared" si="0"/>
        <v>168</v>
      </c>
      <c r="M15" s="416" t="s">
        <v>410</v>
      </c>
      <c r="N15" s="421">
        <v>44412</v>
      </c>
      <c r="O15" s="426" t="s">
        <v>1196</v>
      </c>
      <c r="P15" s="410">
        <v>44420</v>
      </c>
      <c r="Q15" s="413" t="s">
        <v>1272</v>
      </c>
    </row>
    <row r="16" spans="1:17" s="412" customFormat="1" ht="115.5" customHeight="1">
      <c r="A16" s="397">
        <v>7</v>
      </c>
      <c r="B16" s="424" t="s">
        <v>1180</v>
      </c>
      <c r="C16" s="401" t="s">
        <v>82</v>
      </c>
      <c r="D16" s="400" t="s">
        <v>1286</v>
      </c>
      <c r="E16" s="401"/>
      <c r="F16" s="402" t="s">
        <v>1315</v>
      </c>
      <c r="G16" s="413" t="s">
        <v>1299</v>
      </c>
      <c r="H16" s="413" t="s">
        <v>358</v>
      </c>
      <c r="I16" s="414" t="s">
        <v>605</v>
      </c>
      <c r="J16" s="425">
        <v>2</v>
      </c>
      <c r="K16" s="407">
        <v>88</v>
      </c>
      <c r="L16" s="406">
        <f t="shared" si="0"/>
        <v>176</v>
      </c>
      <c r="M16" s="416" t="s">
        <v>410</v>
      </c>
      <c r="N16" s="421">
        <v>44412</v>
      </c>
      <c r="O16" s="426" t="s">
        <v>1196</v>
      </c>
      <c r="P16" s="410">
        <v>44420</v>
      </c>
      <c r="Q16" s="413" t="s">
        <v>1272</v>
      </c>
    </row>
    <row r="17" spans="1:17" s="412" customFormat="1" ht="115.5" customHeight="1">
      <c r="A17" s="397">
        <v>8</v>
      </c>
      <c r="B17" s="424" t="s">
        <v>1180</v>
      </c>
      <c r="C17" s="401" t="s">
        <v>82</v>
      </c>
      <c r="D17" s="400" t="s">
        <v>1286</v>
      </c>
      <c r="E17" s="401"/>
      <c r="F17" s="402" t="s">
        <v>1316</v>
      </c>
      <c r="G17" s="413" t="s">
        <v>1299</v>
      </c>
      <c r="H17" s="413" t="s">
        <v>358</v>
      </c>
      <c r="I17" s="414" t="s">
        <v>605</v>
      </c>
      <c r="J17" s="425">
        <v>4</v>
      </c>
      <c r="K17" s="407">
        <v>60.03</v>
      </c>
      <c r="L17" s="406">
        <f t="shared" si="0"/>
        <v>240.12</v>
      </c>
      <c r="M17" s="416" t="s">
        <v>410</v>
      </c>
      <c r="N17" s="421">
        <v>44412</v>
      </c>
      <c r="O17" s="426" t="s">
        <v>1196</v>
      </c>
      <c r="P17" s="410">
        <v>44420</v>
      </c>
      <c r="Q17" s="413" t="s">
        <v>1272</v>
      </c>
    </row>
    <row r="18" spans="1:17" s="412" customFormat="1" ht="130.5" customHeight="1">
      <c r="A18" s="397">
        <v>9</v>
      </c>
      <c r="B18" s="424" t="s">
        <v>1180</v>
      </c>
      <c r="C18" s="401" t="s">
        <v>82</v>
      </c>
      <c r="D18" s="400" t="s">
        <v>1286</v>
      </c>
      <c r="E18" s="401"/>
      <c r="F18" s="402" t="s">
        <v>1181</v>
      </c>
      <c r="G18" s="413" t="s">
        <v>1299</v>
      </c>
      <c r="H18" s="413" t="s">
        <v>358</v>
      </c>
      <c r="I18" s="414" t="s">
        <v>605</v>
      </c>
      <c r="J18" s="425">
        <v>4</v>
      </c>
      <c r="K18" s="407">
        <v>53.7</v>
      </c>
      <c r="L18" s="406">
        <f t="shared" si="0"/>
        <v>214.8</v>
      </c>
      <c r="M18" s="416" t="s">
        <v>410</v>
      </c>
      <c r="N18" s="421">
        <v>44412</v>
      </c>
      <c r="O18" s="426" t="s">
        <v>1196</v>
      </c>
      <c r="P18" s="410">
        <v>44420</v>
      </c>
      <c r="Q18" s="413" t="s">
        <v>1272</v>
      </c>
    </row>
    <row r="19" spans="1:17" s="412" customFormat="1" ht="130.5" customHeight="1">
      <c r="A19" s="397">
        <v>10</v>
      </c>
      <c r="B19" s="424" t="s">
        <v>1180</v>
      </c>
      <c r="C19" s="401" t="s">
        <v>82</v>
      </c>
      <c r="D19" s="400" t="s">
        <v>1287</v>
      </c>
      <c r="E19" s="401"/>
      <c r="F19" s="402" t="s">
        <v>1182</v>
      </c>
      <c r="G19" s="413" t="s">
        <v>1299</v>
      </c>
      <c r="H19" s="413" t="s">
        <v>358</v>
      </c>
      <c r="I19" s="414" t="s">
        <v>605</v>
      </c>
      <c r="J19" s="425">
        <v>4</v>
      </c>
      <c r="K19" s="407">
        <v>105</v>
      </c>
      <c r="L19" s="406">
        <f t="shared" si="0"/>
        <v>420</v>
      </c>
      <c r="M19" s="416" t="s">
        <v>410</v>
      </c>
      <c r="N19" s="421">
        <v>44412</v>
      </c>
      <c r="O19" s="426" t="s">
        <v>1196</v>
      </c>
      <c r="P19" s="410">
        <v>44420</v>
      </c>
      <c r="Q19" s="413" t="s">
        <v>1272</v>
      </c>
    </row>
    <row r="20" spans="1:17" s="412" customFormat="1" ht="130.5" customHeight="1">
      <c r="A20" s="397">
        <v>11</v>
      </c>
      <c r="B20" s="424" t="s">
        <v>1180</v>
      </c>
      <c r="C20" s="401" t="s">
        <v>82</v>
      </c>
      <c r="D20" s="400" t="s">
        <v>1287</v>
      </c>
      <c r="E20" s="401"/>
      <c r="F20" s="402" t="s">
        <v>1187</v>
      </c>
      <c r="G20" s="413" t="s">
        <v>1299</v>
      </c>
      <c r="H20" s="413" t="s">
        <v>358</v>
      </c>
      <c r="I20" s="414" t="s">
        <v>605</v>
      </c>
      <c r="J20" s="425">
        <v>6</v>
      </c>
      <c r="K20" s="407">
        <v>372.4</v>
      </c>
      <c r="L20" s="406">
        <f t="shared" si="0"/>
        <v>2234.3999999999996</v>
      </c>
      <c r="M20" s="416" t="s">
        <v>410</v>
      </c>
      <c r="N20" s="421">
        <v>44412</v>
      </c>
      <c r="O20" s="426" t="s">
        <v>1196</v>
      </c>
      <c r="P20" s="410">
        <v>44420</v>
      </c>
      <c r="Q20" s="413" t="s">
        <v>1272</v>
      </c>
    </row>
    <row r="21" spans="1:17" s="412" customFormat="1" ht="108" customHeight="1">
      <c r="A21" s="397">
        <v>12</v>
      </c>
      <c r="B21" s="401" t="s">
        <v>1190</v>
      </c>
      <c r="C21" s="401" t="s">
        <v>82</v>
      </c>
      <c r="D21" s="400" t="s">
        <v>1289</v>
      </c>
      <c r="E21" s="401"/>
      <c r="F21" s="417" t="s">
        <v>1191</v>
      </c>
      <c r="G21" s="401" t="s">
        <v>1300</v>
      </c>
      <c r="H21" s="401" t="s">
        <v>383</v>
      </c>
      <c r="I21" s="413" t="s">
        <v>1297</v>
      </c>
      <c r="J21" s="427">
        <v>15000</v>
      </c>
      <c r="K21" s="418">
        <v>0.04</v>
      </c>
      <c r="L21" s="428">
        <f t="shared" si="0"/>
        <v>600</v>
      </c>
      <c r="M21" s="401" t="s">
        <v>6</v>
      </c>
      <c r="N21" s="410">
        <v>44428</v>
      </c>
      <c r="O21" s="426" t="s">
        <v>1256</v>
      </c>
      <c r="P21" s="410">
        <v>44433</v>
      </c>
      <c r="Q21" s="421" t="s">
        <v>1277</v>
      </c>
    </row>
    <row r="22" spans="1:17" s="412" customFormat="1" ht="108" customHeight="1">
      <c r="A22" s="397">
        <v>13</v>
      </c>
      <c r="B22" s="401" t="s">
        <v>1190</v>
      </c>
      <c r="C22" s="401" t="s">
        <v>82</v>
      </c>
      <c r="D22" s="400" t="s">
        <v>1296</v>
      </c>
      <c r="E22" s="401"/>
      <c r="F22" s="417" t="s">
        <v>1322</v>
      </c>
      <c r="G22" s="401" t="s">
        <v>1300</v>
      </c>
      <c r="H22" s="401" t="s">
        <v>383</v>
      </c>
      <c r="I22" s="413" t="s">
        <v>1297</v>
      </c>
      <c r="J22" s="427">
        <v>1600</v>
      </c>
      <c r="K22" s="418">
        <v>2.0499999999999998</v>
      </c>
      <c r="L22" s="428">
        <f t="shared" si="0"/>
        <v>3279.9999999999995</v>
      </c>
      <c r="M22" s="401" t="s">
        <v>6</v>
      </c>
      <c r="N22" s="410">
        <v>44428</v>
      </c>
      <c r="O22" s="426" t="s">
        <v>1256</v>
      </c>
      <c r="P22" s="410">
        <v>44433</v>
      </c>
      <c r="Q22" s="421" t="s">
        <v>1277</v>
      </c>
    </row>
    <row r="23" spans="1:17" s="412" customFormat="1" ht="108" customHeight="1">
      <c r="A23" s="397">
        <v>14</v>
      </c>
      <c r="B23" s="401" t="s">
        <v>1190</v>
      </c>
      <c r="C23" s="401" t="s">
        <v>82</v>
      </c>
      <c r="D23" s="400" t="s">
        <v>1290</v>
      </c>
      <c r="E23" s="401"/>
      <c r="F23" s="417" t="s">
        <v>1192</v>
      </c>
      <c r="G23" s="401" t="s">
        <v>1300</v>
      </c>
      <c r="H23" s="401" t="s">
        <v>383</v>
      </c>
      <c r="I23" s="413" t="s">
        <v>1297</v>
      </c>
      <c r="J23" s="427">
        <v>21500</v>
      </c>
      <c r="K23" s="418">
        <v>0.25</v>
      </c>
      <c r="L23" s="428">
        <f t="shared" si="0"/>
        <v>5375</v>
      </c>
      <c r="M23" s="401" t="s">
        <v>6</v>
      </c>
      <c r="N23" s="410">
        <v>44428</v>
      </c>
      <c r="O23" s="426" t="s">
        <v>1257</v>
      </c>
      <c r="P23" s="410">
        <v>44433</v>
      </c>
      <c r="Q23" s="421" t="s">
        <v>1277</v>
      </c>
    </row>
    <row r="24" spans="1:17" s="412" customFormat="1" ht="98.25" customHeight="1">
      <c r="A24" s="397">
        <v>15</v>
      </c>
      <c r="B24" s="401" t="s">
        <v>1190</v>
      </c>
      <c r="C24" s="401" t="s">
        <v>82</v>
      </c>
      <c r="D24" s="400" t="s">
        <v>1291</v>
      </c>
      <c r="E24" s="401"/>
      <c r="F24" s="417" t="s">
        <v>452</v>
      </c>
      <c r="G24" s="401" t="s">
        <v>1300</v>
      </c>
      <c r="H24" s="401" t="s">
        <v>383</v>
      </c>
      <c r="I24" s="413" t="s">
        <v>1301</v>
      </c>
      <c r="J24" s="427">
        <v>300</v>
      </c>
      <c r="K24" s="418">
        <v>1.23</v>
      </c>
      <c r="L24" s="428">
        <f t="shared" si="0"/>
        <v>369</v>
      </c>
      <c r="M24" s="401" t="s">
        <v>6</v>
      </c>
      <c r="N24" s="410">
        <v>44428</v>
      </c>
      <c r="O24" s="426" t="s">
        <v>1258</v>
      </c>
      <c r="P24" s="410">
        <v>44433</v>
      </c>
      <c r="Q24" s="421" t="s">
        <v>1277</v>
      </c>
    </row>
    <row r="25" spans="1:17" s="412" customFormat="1" ht="126.75" customHeight="1">
      <c r="A25" s="397">
        <v>16</v>
      </c>
      <c r="B25" s="401" t="s">
        <v>1190</v>
      </c>
      <c r="C25" s="401" t="s">
        <v>82</v>
      </c>
      <c r="D25" s="400" t="s">
        <v>1292</v>
      </c>
      <c r="E25" s="401"/>
      <c r="F25" s="417" t="s">
        <v>461</v>
      </c>
      <c r="G25" s="401" t="s">
        <v>1300</v>
      </c>
      <c r="H25" s="401" t="s">
        <v>383</v>
      </c>
      <c r="I25" s="413" t="s">
        <v>482</v>
      </c>
      <c r="J25" s="427">
        <v>200</v>
      </c>
      <c r="K25" s="418">
        <v>4.16</v>
      </c>
      <c r="L25" s="428">
        <f t="shared" si="0"/>
        <v>832</v>
      </c>
      <c r="M25" s="401" t="s">
        <v>6</v>
      </c>
      <c r="N25" s="410">
        <v>44428</v>
      </c>
      <c r="O25" s="426" t="s">
        <v>1259</v>
      </c>
      <c r="P25" s="410">
        <v>44433</v>
      </c>
      <c r="Q25" s="421" t="s">
        <v>1277</v>
      </c>
    </row>
    <row r="26" spans="1:17" s="412" customFormat="1" ht="108" customHeight="1">
      <c r="A26" s="397">
        <v>17</v>
      </c>
      <c r="B26" s="401" t="s">
        <v>1190</v>
      </c>
      <c r="C26" s="401" t="s">
        <v>82</v>
      </c>
      <c r="D26" s="400" t="s">
        <v>1293</v>
      </c>
      <c r="E26" s="401"/>
      <c r="F26" s="417" t="s">
        <v>464</v>
      </c>
      <c r="G26" s="401" t="s">
        <v>1300</v>
      </c>
      <c r="H26" s="401" t="s">
        <v>383</v>
      </c>
      <c r="I26" s="413" t="s">
        <v>465</v>
      </c>
      <c r="J26" s="427">
        <v>300</v>
      </c>
      <c r="K26" s="418">
        <v>7.71</v>
      </c>
      <c r="L26" s="428">
        <f t="shared" si="0"/>
        <v>2313</v>
      </c>
      <c r="M26" s="401" t="s">
        <v>6</v>
      </c>
      <c r="N26" s="410">
        <v>44431</v>
      </c>
      <c r="O26" s="426" t="s">
        <v>1260</v>
      </c>
      <c r="P26" s="410">
        <v>44433</v>
      </c>
      <c r="Q26" s="421" t="s">
        <v>1277</v>
      </c>
    </row>
    <row r="27" spans="1:17" s="412" customFormat="1" ht="108" customHeight="1">
      <c r="A27" s="397">
        <v>18</v>
      </c>
      <c r="B27" s="401" t="s">
        <v>1190</v>
      </c>
      <c r="C27" s="401" t="s">
        <v>82</v>
      </c>
      <c r="D27" s="400" t="s">
        <v>1294</v>
      </c>
      <c r="E27" s="401"/>
      <c r="F27" s="417" t="s">
        <v>1193</v>
      </c>
      <c r="G27" s="401" t="s">
        <v>1300</v>
      </c>
      <c r="H27" s="401" t="s">
        <v>383</v>
      </c>
      <c r="I27" s="413" t="s">
        <v>1302</v>
      </c>
      <c r="J27" s="427">
        <v>49980</v>
      </c>
      <c r="K27" s="418">
        <v>0.57999999999999996</v>
      </c>
      <c r="L27" s="428">
        <f t="shared" si="0"/>
        <v>28988.399999999998</v>
      </c>
      <c r="M27" s="401" t="s">
        <v>6</v>
      </c>
      <c r="N27" s="410">
        <v>44428</v>
      </c>
      <c r="O27" s="426" t="s">
        <v>1261</v>
      </c>
      <c r="P27" s="410">
        <v>44433</v>
      </c>
      <c r="Q27" s="421" t="s">
        <v>1277</v>
      </c>
    </row>
    <row r="28" spans="1:17" s="412" customFormat="1" ht="108" customHeight="1">
      <c r="A28" s="397">
        <v>19</v>
      </c>
      <c r="B28" s="401" t="s">
        <v>1190</v>
      </c>
      <c r="C28" s="401" t="s">
        <v>82</v>
      </c>
      <c r="D28" s="400" t="s">
        <v>1295</v>
      </c>
      <c r="E28" s="401"/>
      <c r="F28" s="417" t="s">
        <v>1323</v>
      </c>
      <c r="G28" s="401" t="s">
        <v>1300</v>
      </c>
      <c r="H28" s="401" t="s">
        <v>383</v>
      </c>
      <c r="I28" s="413" t="s">
        <v>1303</v>
      </c>
      <c r="J28" s="427">
        <v>12000</v>
      </c>
      <c r="K28" s="418">
        <v>0.84</v>
      </c>
      <c r="L28" s="428">
        <f t="shared" si="0"/>
        <v>10080</v>
      </c>
      <c r="M28" s="401" t="s">
        <v>6</v>
      </c>
      <c r="N28" s="410">
        <v>44428</v>
      </c>
      <c r="O28" s="426" t="s">
        <v>1262</v>
      </c>
      <c r="P28" s="410">
        <v>44433</v>
      </c>
      <c r="Q28" s="421" t="s">
        <v>1277</v>
      </c>
    </row>
    <row r="29" spans="1:17" s="412" customFormat="1" ht="278.25" customHeight="1">
      <c r="A29" s="397">
        <v>20</v>
      </c>
      <c r="B29" s="398" t="s">
        <v>545</v>
      </c>
      <c r="C29" s="401" t="s">
        <v>17</v>
      </c>
      <c r="D29" s="400" t="s">
        <v>1207</v>
      </c>
      <c r="E29" s="401"/>
      <c r="F29" s="402" t="s">
        <v>1319</v>
      </c>
      <c r="G29" s="413" t="s">
        <v>1254</v>
      </c>
      <c r="H29" s="401" t="s">
        <v>1106</v>
      </c>
      <c r="I29" s="414" t="s">
        <v>1208</v>
      </c>
      <c r="J29" s="415">
        <v>1</v>
      </c>
      <c r="K29" s="407">
        <v>3184.11</v>
      </c>
      <c r="L29" s="406">
        <f t="shared" si="0"/>
        <v>3184.11</v>
      </c>
      <c r="M29" s="416" t="s">
        <v>410</v>
      </c>
      <c r="N29" s="403">
        <v>44427</v>
      </c>
      <c r="O29" s="409" t="s">
        <v>1255</v>
      </c>
      <c r="P29" s="410">
        <v>44433</v>
      </c>
      <c r="Q29" s="413" t="s">
        <v>1273</v>
      </c>
    </row>
    <row r="30" spans="1:17" s="412" customFormat="1" ht="189" customHeight="1">
      <c r="A30" s="397">
        <v>21</v>
      </c>
      <c r="B30" s="398" t="s">
        <v>1152</v>
      </c>
      <c r="C30" s="401" t="s">
        <v>17</v>
      </c>
      <c r="D30" s="400" t="s">
        <v>1280</v>
      </c>
      <c r="E30" s="401"/>
      <c r="F30" s="417" t="s">
        <v>1150</v>
      </c>
      <c r="G30" s="413" t="s">
        <v>1151</v>
      </c>
      <c r="H30" s="401" t="s">
        <v>1105</v>
      </c>
      <c r="I30" s="413" t="s">
        <v>1188</v>
      </c>
      <c r="J30" s="401">
        <v>1</v>
      </c>
      <c r="K30" s="418">
        <v>11600</v>
      </c>
      <c r="L30" s="406">
        <f t="shared" si="0"/>
        <v>11600</v>
      </c>
      <c r="M30" s="418" t="s">
        <v>6</v>
      </c>
      <c r="N30" s="410">
        <v>44411</v>
      </c>
      <c r="O30" s="409" t="s">
        <v>1189</v>
      </c>
      <c r="P30" s="410">
        <v>44412</v>
      </c>
      <c r="Q30" s="413" t="s">
        <v>1272</v>
      </c>
    </row>
    <row r="31" spans="1:17" s="412" customFormat="1" ht="134.25" customHeight="1">
      <c r="A31" s="397">
        <v>22</v>
      </c>
      <c r="B31" s="398" t="s">
        <v>1153</v>
      </c>
      <c r="C31" s="401" t="s">
        <v>17</v>
      </c>
      <c r="D31" s="400" t="s">
        <v>1281</v>
      </c>
      <c r="E31" s="401"/>
      <c r="F31" s="417" t="s">
        <v>1154</v>
      </c>
      <c r="G31" s="413" t="s">
        <v>958</v>
      </c>
      <c r="H31" s="413" t="s">
        <v>1103</v>
      </c>
      <c r="I31" s="413" t="s">
        <v>278</v>
      </c>
      <c r="J31" s="413">
        <v>3</v>
      </c>
      <c r="K31" s="419">
        <v>409</v>
      </c>
      <c r="L31" s="406">
        <f t="shared" si="0"/>
        <v>1227</v>
      </c>
      <c r="M31" s="408" t="s">
        <v>6</v>
      </c>
      <c r="N31" s="410">
        <v>44424</v>
      </c>
      <c r="O31" s="409" t="s">
        <v>1226</v>
      </c>
      <c r="P31" s="410">
        <v>44425</v>
      </c>
      <c r="Q31" s="413" t="s">
        <v>1273</v>
      </c>
    </row>
    <row r="32" spans="1:17" s="412" customFormat="1" ht="140.25" customHeight="1">
      <c r="A32" s="397">
        <v>23</v>
      </c>
      <c r="B32" s="398" t="s">
        <v>1161</v>
      </c>
      <c r="C32" s="401" t="s">
        <v>17</v>
      </c>
      <c r="D32" s="399" t="s">
        <v>1282</v>
      </c>
      <c r="E32" s="413"/>
      <c r="F32" s="402" t="s">
        <v>1157</v>
      </c>
      <c r="G32" s="413" t="s">
        <v>1298</v>
      </c>
      <c r="H32" s="413" t="s">
        <v>358</v>
      </c>
      <c r="I32" s="413" t="s">
        <v>1248</v>
      </c>
      <c r="J32" s="413">
        <v>30</v>
      </c>
      <c r="K32" s="419">
        <v>140</v>
      </c>
      <c r="L32" s="406">
        <f t="shared" si="0"/>
        <v>4200</v>
      </c>
      <c r="M32" s="420" t="s">
        <v>410</v>
      </c>
      <c r="N32" s="421">
        <v>44425</v>
      </c>
      <c r="O32" s="422" t="s">
        <v>1198</v>
      </c>
      <c r="P32" s="410">
        <v>44432</v>
      </c>
      <c r="Q32" s="413" t="s">
        <v>1275</v>
      </c>
    </row>
    <row r="33" spans="1:17" s="412" customFormat="1" ht="137.25" customHeight="1">
      <c r="A33" s="397">
        <v>24</v>
      </c>
      <c r="B33" s="398" t="s">
        <v>1161</v>
      </c>
      <c r="C33" s="401" t="s">
        <v>17</v>
      </c>
      <c r="D33" s="400" t="s">
        <v>1282</v>
      </c>
      <c r="E33" s="401"/>
      <c r="F33" s="402" t="s">
        <v>1320</v>
      </c>
      <c r="G33" s="413" t="s">
        <v>1298</v>
      </c>
      <c r="H33" s="413" t="s">
        <v>358</v>
      </c>
      <c r="I33" s="414" t="s">
        <v>1248</v>
      </c>
      <c r="J33" s="415">
        <v>10</v>
      </c>
      <c r="K33" s="407">
        <v>231</v>
      </c>
      <c r="L33" s="406">
        <f t="shared" si="0"/>
        <v>2310</v>
      </c>
      <c r="M33" s="420" t="s">
        <v>410</v>
      </c>
      <c r="N33" s="421">
        <v>44425</v>
      </c>
      <c r="O33" s="409" t="s">
        <v>1198</v>
      </c>
      <c r="P33" s="410">
        <v>44432</v>
      </c>
      <c r="Q33" s="413" t="s">
        <v>1275</v>
      </c>
    </row>
    <row r="34" spans="1:17" s="412" customFormat="1" ht="155.25" customHeight="1">
      <c r="A34" s="397">
        <v>25</v>
      </c>
      <c r="B34" s="398" t="s">
        <v>1161</v>
      </c>
      <c r="C34" s="401" t="s">
        <v>17</v>
      </c>
      <c r="D34" s="400" t="s">
        <v>1282</v>
      </c>
      <c r="E34" s="413"/>
      <c r="F34" s="417" t="s">
        <v>1158</v>
      </c>
      <c r="G34" s="413" t="s">
        <v>1298</v>
      </c>
      <c r="H34" s="413" t="s">
        <v>358</v>
      </c>
      <c r="I34" s="413" t="s">
        <v>1199</v>
      </c>
      <c r="J34" s="413">
        <v>120</v>
      </c>
      <c r="K34" s="419">
        <v>18</v>
      </c>
      <c r="L34" s="406">
        <f t="shared" si="0"/>
        <v>2160</v>
      </c>
      <c r="M34" s="420" t="s">
        <v>410</v>
      </c>
      <c r="N34" s="421">
        <v>44425</v>
      </c>
      <c r="O34" s="422" t="s">
        <v>1200</v>
      </c>
      <c r="P34" s="410">
        <v>44432</v>
      </c>
      <c r="Q34" s="413" t="s">
        <v>1275</v>
      </c>
    </row>
    <row r="35" spans="1:17" s="412" customFormat="1" ht="122.25" customHeight="1">
      <c r="A35" s="397">
        <v>26</v>
      </c>
      <c r="B35" s="398" t="s">
        <v>1161</v>
      </c>
      <c r="C35" s="401" t="s">
        <v>17</v>
      </c>
      <c r="D35" s="400" t="s">
        <v>1282</v>
      </c>
      <c r="E35" s="413"/>
      <c r="F35" s="402" t="s">
        <v>1159</v>
      </c>
      <c r="G35" s="413" t="s">
        <v>1298</v>
      </c>
      <c r="H35" s="413" t="s">
        <v>358</v>
      </c>
      <c r="I35" s="413" t="s">
        <v>1199</v>
      </c>
      <c r="J35" s="413">
        <v>120</v>
      </c>
      <c r="K35" s="419">
        <v>10</v>
      </c>
      <c r="L35" s="406">
        <f t="shared" si="0"/>
        <v>1200</v>
      </c>
      <c r="M35" s="420" t="s">
        <v>410</v>
      </c>
      <c r="N35" s="421" t="s">
        <v>1197</v>
      </c>
      <c r="O35" s="422" t="s">
        <v>1200</v>
      </c>
      <c r="P35" s="410">
        <v>44432</v>
      </c>
      <c r="Q35" s="413" t="s">
        <v>1275</v>
      </c>
    </row>
    <row r="36" spans="1:17" s="412" customFormat="1" ht="155.25" customHeight="1">
      <c r="A36" s="397">
        <v>27</v>
      </c>
      <c r="B36" s="398" t="s">
        <v>1161</v>
      </c>
      <c r="C36" s="401" t="s">
        <v>17</v>
      </c>
      <c r="D36" s="400" t="s">
        <v>1282</v>
      </c>
      <c r="E36" s="423"/>
      <c r="F36" s="402" t="s">
        <v>1321</v>
      </c>
      <c r="G36" s="413" t="s">
        <v>1298</v>
      </c>
      <c r="H36" s="413" t="s">
        <v>358</v>
      </c>
      <c r="I36" s="397" t="s">
        <v>1199</v>
      </c>
      <c r="J36" s="397">
        <v>60</v>
      </c>
      <c r="K36" s="405">
        <v>40</v>
      </c>
      <c r="L36" s="406">
        <f t="shared" si="0"/>
        <v>2400</v>
      </c>
      <c r="M36" s="420" t="s">
        <v>410</v>
      </c>
      <c r="N36" s="421">
        <v>44425</v>
      </c>
      <c r="O36" s="422" t="s">
        <v>1200</v>
      </c>
      <c r="P36" s="410">
        <v>44432</v>
      </c>
      <c r="Q36" s="413" t="s">
        <v>1275</v>
      </c>
    </row>
    <row r="37" spans="1:17" s="412" customFormat="1" ht="155.25" customHeight="1">
      <c r="A37" s="397">
        <v>28</v>
      </c>
      <c r="B37" s="398" t="s">
        <v>1161</v>
      </c>
      <c r="C37" s="401" t="s">
        <v>17</v>
      </c>
      <c r="D37" s="400" t="s">
        <v>1282</v>
      </c>
      <c r="E37" s="413"/>
      <c r="F37" s="402" t="s">
        <v>1160</v>
      </c>
      <c r="G37" s="413" t="s">
        <v>1298</v>
      </c>
      <c r="H37" s="413" t="s">
        <v>358</v>
      </c>
      <c r="I37" s="413" t="s">
        <v>1201</v>
      </c>
      <c r="J37" s="413">
        <v>5</v>
      </c>
      <c r="K37" s="419">
        <v>50</v>
      </c>
      <c r="L37" s="406">
        <f t="shared" si="0"/>
        <v>250</v>
      </c>
      <c r="M37" s="420" t="s">
        <v>410</v>
      </c>
      <c r="N37" s="421">
        <v>44425</v>
      </c>
      <c r="O37" s="422" t="s">
        <v>1202</v>
      </c>
      <c r="P37" s="410">
        <v>44432</v>
      </c>
      <c r="Q37" s="413" t="s">
        <v>1275</v>
      </c>
    </row>
    <row r="38" spans="1:17" s="412" customFormat="1" ht="155.25" customHeight="1">
      <c r="A38" s="397">
        <v>29</v>
      </c>
      <c r="B38" s="424" t="s">
        <v>1185</v>
      </c>
      <c r="C38" s="401" t="s">
        <v>17</v>
      </c>
      <c r="D38" s="400" t="s">
        <v>1288</v>
      </c>
      <c r="E38" s="401"/>
      <c r="F38" s="402" t="s">
        <v>1186</v>
      </c>
      <c r="G38" s="413" t="s">
        <v>1251</v>
      </c>
      <c r="H38" s="413" t="s">
        <v>1156</v>
      </c>
      <c r="I38" s="414" t="s">
        <v>1194</v>
      </c>
      <c r="J38" s="425">
        <v>185</v>
      </c>
      <c r="K38" s="407">
        <v>28.5</v>
      </c>
      <c r="L38" s="406">
        <f t="shared" si="0"/>
        <v>5272.5</v>
      </c>
      <c r="M38" s="416" t="s">
        <v>410</v>
      </c>
      <c r="N38" s="421">
        <v>44413</v>
      </c>
      <c r="O38" s="426" t="s">
        <v>1224</v>
      </c>
      <c r="P38" s="410">
        <v>44420</v>
      </c>
      <c r="Q38" s="413" t="s">
        <v>1275</v>
      </c>
    </row>
    <row r="39" spans="1:17" s="412" customFormat="1" ht="155.25" customHeight="1">
      <c r="A39" s="397">
        <v>30</v>
      </c>
      <c r="B39" s="424" t="s">
        <v>1185</v>
      </c>
      <c r="C39" s="401" t="s">
        <v>17</v>
      </c>
      <c r="D39" s="400" t="s">
        <v>1288</v>
      </c>
      <c r="E39" s="401"/>
      <c r="F39" s="402" t="s">
        <v>1183</v>
      </c>
      <c r="G39" s="413" t="s">
        <v>1251</v>
      </c>
      <c r="H39" s="413" t="s">
        <v>1156</v>
      </c>
      <c r="I39" s="414" t="s">
        <v>1194</v>
      </c>
      <c r="J39" s="425">
        <v>185</v>
      </c>
      <c r="K39" s="407">
        <v>20</v>
      </c>
      <c r="L39" s="406">
        <f t="shared" si="0"/>
        <v>3700</v>
      </c>
      <c r="M39" s="416" t="s">
        <v>410</v>
      </c>
      <c r="N39" s="421">
        <v>44413</v>
      </c>
      <c r="O39" s="426" t="s">
        <v>1224</v>
      </c>
      <c r="P39" s="410">
        <v>44420</v>
      </c>
      <c r="Q39" s="413" t="s">
        <v>1275</v>
      </c>
    </row>
    <row r="40" spans="1:17" s="412" customFormat="1" ht="131.25" customHeight="1">
      <c r="A40" s="397">
        <v>31</v>
      </c>
      <c r="B40" s="424" t="s">
        <v>1185</v>
      </c>
      <c r="C40" s="401" t="s">
        <v>17</v>
      </c>
      <c r="D40" s="400" t="s">
        <v>1288</v>
      </c>
      <c r="E40" s="401"/>
      <c r="F40" s="402" t="s">
        <v>1184</v>
      </c>
      <c r="G40" s="413" t="s">
        <v>1251</v>
      </c>
      <c r="H40" s="413" t="s">
        <v>1156</v>
      </c>
      <c r="I40" s="414" t="s">
        <v>1194</v>
      </c>
      <c r="J40" s="425">
        <v>185</v>
      </c>
      <c r="K40" s="407">
        <v>21</v>
      </c>
      <c r="L40" s="406">
        <f t="shared" si="0"/>
        <v>3885</v>
      </c>
      <c r="M40" s="416" t="s">
        <v>410</v>
      </c>
      <c r="N40" s="421">
        <v>44413</v>
      </c>
      <c r="O40" s="426" t="s">
        <v>1224</v>
      </c>
      <c r="P40" s="410">
        <v>44420</v>
      </c>
      <c r="Q40" s="413" t="s">
        <v>1275</v>
      </c>
    </row>
    <row r="41" spans="1:17" s="412" customFormat="1" ht="285" customHeight="1">
      <c r="A41" s="397">
        <v>32</v>
      </c>
      <c r="B41" s="401" t="s">
        <v>1204</v>
      </c>
      <c r="C41" s="401" t="s">
        <v>17</v>
      </c>
      <c r="D41" s="400" t="s">
        <v>1206</v>
      </c>
      <c r="E41" s="401"/>
      <c r="F41" s="417" t="s">
        <v>1326</v>
      </c>
      <c r="G41" s="401" t="s">
        <v>1118</v>
      </c>
      <c r="H41" s="401" t="s">
        <v>1105</v>
      </c>
      <c r="I41" s="413" t="s">
        <v>1205</v>
      </c>
      <c r="J41" s="401">
        <v>2</v>
      </c>
      <c r="K41" s="418">
        <v>1035</v>
      </c>
      <c r="L41" s="406">
        <f t="shared" si="0"/>
        <v>2070</v>
      </c>
      <c r="M41" s="401" t="s">
        <v>6</v>
      </c>
      <c r="N41" s="410">
        <v>44426</v>
      </c>
      <c r="O41" s="426" t="s">
        <v>1265</v>
      </c>
      <c r="P41" s="410">
        <v>44433</v>
      </c>
      <c r="Q41" s="413" t="s">
        <v>1273</v>
      </c>
    </row>
    <row r="42" spans="1:17" s="412" customFormat="1" ht="131.25" customHeight="1">
      <c r="A42" s="397">
        <v>33</v>
      </c>
      <c r="B42" s="424" t="s">
        <v>1185</v>
      </c>
      <c r="C42" s="401" t="s">
        <v>17</v>
      </c>
      <c r="D42" s="400" t="s">
        <v>1288</v>
      </c>
      <c r="E42" s="401"/>
      <c r="F42" s="402" t="s">
        <v>1329</v>
      </c>
      <c r="G42" s="413" t="s">
        <v>1251</v>
      </c>
      <c r="H42" s="413" t="s">
        <v>1156</v>
      </c>
      <c r="I42" s="414" t="s">
        <v>1194</v>
      </c>
      <c r="J42" s="446">
        <v>185</v>
      </c>
      <c r="K42" s="407">
        <v>28.5</v>
      </c>
      <c r="L42" s="406">
        <f t="shared" si="0"/>
        <v>5272.5</v>
      </c>
      <c r="M42" s="416" t="s">
        <v>410</v>
      </c>
      <c r="N42" s="421">
        <v>44413</v>
      </c>
      <c r="O42" s="426" t="s">
        <v>1195</v>
      </c>
      <c r="P42" s="410">
        <v>44420</v>
      </c>
      <c r="Q42" s="413" t="s">
        <v>1275</v>
      </c>
    </row>
    <row r="43" spans="1:17" s="412" customFormat="1" ht="131.25" customHeight="1">
      <c r="A43" s="397">
        <v>34</v>
      </c>
      <c r="B43" s="424" t="s">
        <v>1185</v>
      </c>
      <c r="C43" s="401" t="s">
        <v>17</v>
      </c>
      <c r="D43" s="400" t="s">
        <v>1288</v>
      </c>
      <c r="E43" s="401"/>
      <c r="F43" s="402" t="s">
        <v>1330</v>
      </c>
      <c r="G43" s="413" t="s">
        <v>1251</v>
      </c>
      <c r="H43" s="413" t="s">
        <v>1156</v>
      </c>
      <c r="I43" s="414" t="s">
        <v>1194</v>
      </c>
      <c r="J43" s="446">
        <v>185</v>
      </c>
      <c r="K43" s="407">
        <v>20</v>
      </c>
      <c r="L43" s="406">
        <f t="shared" si="0"/>
        <v>3700</v>
      </c>
      <c r="M43" s="416" t="s">
        <v>410</v>
      </c>
      <c r="N43" s="421">
        <v>44413</v>
      </c>
      <c r="O43" s="426" t="s">
        <v>1195</v>
      </c>
      <c r="P43" s="410">
        <v>44420</v>
      </c>
      <c r="Q43" s="413" t="s">
        <v>1275</v>
      </c>
    </row>
    <row r="44" spans="1:17" s="412" customFormat="1" ht="152.25" customHeight="1">
      <c r="A44" s="397">
        <v>35</v>
      </c>
      <c r="B44" s="424" t="s">
        <v>1185</v>
      </c>
      <c r="C44" s="401" t="s">
        <v>17</v>
      </c>
      <c r="D44" s="400" t="s">
        <v>1288</v>
      </c>
      <c r="E44" s="401"/>
      <c r="F44" s="402" t="s">
        <v>1331</v>
      </c>
      <c r="G44" s="413" t="s">
        <v>1251</v>
      </c>
      <c r="H44" s="413" t="s">
        <v>1156</v>
      </c>
      <c r="I44" s="414" t="s">
        <v>1194</v>
      </c>
      <c r="J44" s="446">
        <v>185</v>
      </c>
      <c r="K44" s="407">
        <v>21</v>
      </c>
      <c r="L44" s="406">
        <f t="shared" si="0"/>
        <v>3885</v>
      </c>
      <c r="M44" s="416" t="s">
        <v>410</v>
      </c>
      <c r="N44" s="421">
        <v>44413</v>
      </c>
      <c r="O44" s="426" t="s">
        <v>1195</v>
      </c>
      <c r="P44" s="410">
        <v>44420</v>
      </c>
      <c r="Q44" s="413" t="s">
        <v>1275</v>
      </c>
    </row>
    <row r="45" spans="1:17" s="412" customFormat="1" ht="216" customHeight="1">
      <c r="A45" s="397">
        <v>36</v>
      </c>
      <c r="B45" s="424" t="s">
        <v>945</v>
      </c>
      <c r="C45" s="401" t="s">
        <v>17</v>
      </c>
      <c r="D45" s="400" t="s">
        <v>247</v>
      </c>
      <c r="E45" s="401"/>
      <c r="F45" s="417" t="s">
        <v>1357</v>
      </c>
      <c r="G45" s="413" t="s">
        <v>1352</v>
      </c>
      <c r="H45" s="401" t="s">
        <v>1103</v>
      </c>
      <c r="I45" s="413" t="s">
        <v>212</v>
      </c>
      <c r="J45" s="401">
        <v>2000</v>
      </c>
      <c r="K45" s="418">
        <v>0.1578</v>
      </c>
      <c r="L45" s="428">
        <f>J45*K45</f>
        <v>315.59999999999997</v>
      </c>
      <c r="M45" s="403" t="s">
        <v>6</v>
      </c>
      <c r="N45" s="410">
        <v>44421</v>
      </c>
      <c r="O45" s="409" t="s">
        <v>1225</v>
      </c>
      <c r="P45" s="410">
        <v>44463</v>
      </c>
      <c r="Q45" s="413" t="s">
        <v>1273</v>
      </c>
    </row>
    <row r="46" spans="1:17" s="412" customFormat="1" ht="249" customHeight="1">
      <c r="A46" s="397">
        <v>37</v>
      </c>
      <c r="B46" s="424" t="s">
        <v>945</v>
      </c>
      <c r="C46" s="401" t="s">
        <v>17</v>
      </c>
      <c r="D46" s="400" t="s">
        <v>247</v>
      </c>
      <c r="E46" s="401"/>
      <c r="F46" s="417" t="s">
        <v>1358</v>
      </c>
      <c r="G46" s="413" t="s">
        <v>1352</v>
      </c>
      <c r="H46" s="401" t="s">
        <v>1103</v>
      </c>
      <c r="I46" s="413" t="s">
        <v>212</v>
      </c>
      <c r="J46" s="401">
        <v>500</v>
      </c>
      <c r="K46" s="418">
        <v>0.98419999999999996</v>
      </c>
      <c r="L46" s="428">
        <f>J46*K46</f>
        <v>492.09999999999997</v>
      </c>
      <c r="M46" s="403" t="s">
        <v>6</v>
      </c>
      <c r="N46" s="410">
        <v>44421</v>
      </c>
      <c r="O46" s="409" t="s">
        <v>1225</v>
      </c>
      <c r="P46" s="410">
        <v>44463</v>
      </c>
      <c r="Q46" s="413" t="s">
        <v>1273</v>
      </c>
    </row>
    <row r="47" spans="1:17" s="412" customFormat="1" ht="222" customHeight="1">
      <c r="A47" s="397">
        <v>38</v>
      </c>
      <c r="B47" s="424" t="s">
        <v>945</v>
      </c>
      <c r="C47" s="401" t="s">
        <v>17</v>
      </c>
      <c r="D47" s="400" t="s">
        <v>247</v>
      </c>
      <c r="E47" s="401"/>
      <c r="F47" s="417" t="s">
        <v>1359</v>
      </c>
      <c r="G47" s="413" t="s">
        <v>1352</v>
      </c>
      <c r="H47" s="401" t="s">
        <v>1103</v>
      </c>
      <c r="I47" s="413" t="s">
        <v>212</v>
      </c>
      <c r="J47" s="401">
        <v>200</v>
      </c>
      <c r="K47" s="418">
        <v>0.98419999999999996</v>
      </c>
      <c r="L47" s="428">
        <f>J47*K47</f>
        <v>196.84</v>
      </c>
      <c r="M47" s="403" t="s">
        <v>6</v>
      </c>
      <c r="N47" s="410">
        <v>44421</v>
      </c>
      <c r="O47" s="409" t="s">
        <v>1225</v>
      </c>
      <c r="P47" s="410">
        <v>44463</v>
      </c>
      <c r="Q47" s="413" t="s">
        <v>1273</v>
      </c>
    </row>
    <row r="48" spans="1:17" s="412" customFormat="1" ht="217.5" customHeight="1">
      <c r="A48" s="397">
        <v>39</v>
      </c>
      <c r="B48" s="424" t="s">
        <v>945</v>
      </c>
      <c r="C48" s="401" t="s">
        <v>17</v>
      </c>
      <c r="D48" s="400" t="s">
        <v>247</v>
      </c>
      <c r="E48" s="401"/>
      <c r="F48" s="417" t="s">
        <v>1357</v>
      </c>
      <c r="G48" s="413" t="s">
        <v>1352</v>
      </c>
      <c r="H48" s="401" t="s">
        <v>1103</v>
      </c>
      <c r="I48" s="413" t="s">
        <v>212</v>
      </c>
      <c r="J48" s="432">
        <v>1250.0350000000001</v>
      </c>
      <c r="K48" s="433">
        <v>0.35749999999999998</v>
      </c>
      <c r="L48" s="406">
        <f>J48*K48</f>
        <v>446.88751250000001</v>
      </c>
      <c r="M48" s="403" t="s">
        <v>6</v>
      </c>
      <c r="N48" s="410">
        <v>44421</v>
      </c>
      <c r="O48" s="409" t="s">
        <v>1225</v>
      </c>
      <c r="P48" s="410">
        <v>44463</v>
      </c>
      <c r="Q48" s="413" t="s">
        <v>1273</v>
      </c>
    </row>
    <row r="49" spans="1:17" s="412" customFormat="1" ht="137.25" customHeight="1">
      <c r="A49" s="397">
        <v>40</v>
      </c>
      <c r="B49" s="424" t="s">
        <v>279</v>
      </c>
      <c r="C49" s="401" t="s">
        <v>17</v>
      </c>
      <c r="D49" s="400" t="s">
        <v>993</v>
      </c>
      <c r="E49" s="401"/>
      <c r="F49" s="417" t="s">
        <v>1339</v>
      </c>
      <c r="G49" s="413" t="s">
        <v>1347</v>
      </c>
      <c r="H49" s="401" t="s">
        <v>1103</v>
      </c>
      <c r="I49" s="413" t="s">
        <v>282</v>
      </c>
      <c r="J49" s="401">
        <v>1</v>
      </c>
      <c r="K49" s="418">
        <v>1014.26</v>
      </c>
      <c r="L49" s="428">
        <f>J49*K49</f>
        <v>1014.26</v>
      </c>
      <c r="M49" s="403" t="s">
        <v>6</v>
      </c>
      <c r="N49" s="410">
        <v>44425</v>
      </c>
      <c r="O49" s="409" t="s">
        <v>1239</v>
      </c>
      <c r="P49" s="410">
        <v>44426</v>
      </c>
      <c r="Q49" s="413" t="s">
        <v>1273</v>
      </c>
    </row>
    <row r="50" spans="1:17" s="412" customFormat="1" ht="93" customHeight="1">
      <c r="A50" s="397">
        <v>41</v>
      </c>
      <c r="B50" s="398" t="s">
        <v>56</v>
      </c>
      <c r="C50" s="401" t="s">
        <v>994</v>
      </c>
      <c r="D50" s="399" t="s">
        <v>995</v>
      </c>
      <c r="E50" s="401"/>
      <c r="F50" s="411" t="s">
        <v>1307</v>
      </c>
      <c r="G50" s="413" t="s">
        <v>1308</v>
      </c>
      <c r="H50" s="401" t="s">
        <v>1105</v>
      </c>
      <c r="I50" s="430" t="s">
        <v>314</v>
      </c>
      <c r="J50" s="401">
        <v>1</v>
      </c>
      <c r="K50" s="418">
        <v>2961</v>
      </c>
      <c r="L50" s="406">
        <f>K50*J50</f>
        <v>2961</v>
      </c>
      <c r="M50" s="401" t="s">
        <v>6</v>
      </c>
      <c r="N50" s="410">
        <v>44428</v>
      </c>
      <c r="O50" s="426" t="s">
        <v>1268</v>
      </c>
      <c r="P50" s="410">
        <v>44433</v>
      </c>
      <c r="Q50" s="413" t="s">
        <v>1273</v>
      </c>
    </row>
    <row r="51" spans="1:17" s="412" customFormat="1" ht="155.25" customHeight="1">
      <c r="A51" s="397">
        <v>42</v>
      </c>
      <c r="B51" s="401" t="s">
        <v>949</v>
      </c>
      <c r="C51" s="401" t="s">
        <v>994</v>
      </c>
      <c r="D51" s="400" t="s">
        <v>1210</v>
      </c>
      <c r="E51" s="401"/>
      <c r="F51" s="417" t="s">
        <v>1211</v>
      </c>
      <c r="G51" s="413" t="s">
        <v>1309</v>
      </c>
      <c r="H51" s="413" t="s">
        <v>1103</v>
      </c>
      <c r="I51" s="413" t="s">
        <v>1209</v>
      </c>
      <c r="J51" s="401" t="s">
        <v>1212</v>
      </c>
      <c r="K51" s="418">
        <v>15.99</v>
      </c>
      <c r="L51" s="428">
        <v>7549.5</v>
      </c>
      <c r="M51" s="401" t="s">
        <v>6</v>
      </c>
      <c r="N51" s="410">
        <v>44431</v>
      </c>
      <c r="O51" s="426" t="s">
        <v>1269</v>
      </c>
      <c r="P51" s="410">
        <v>44433</v>
      </c>
      <c r="Q51" s="413" t="s">
        <v>1273</v>
      </c>
    </row>
    <row r="52" spans="1:17" s="412" customFormat="1" ht="210.75" customHeight="1">
      <c r="A52" s="397">
        <v>43</v>
      </c>
      <c r="B52" s="424" t="s">
        <v>1223</v>
      </c>
      <c r="C52" s="401" t="s">
        <v>85</v>
      </c>
      <c r="D52" s="400" t="s">
        <v>985</v>
      </c>
      <c r="E52" s="401"/>
      <c r="F52" s="417" t="s">
        <v>1334</v>
      </c>
      <c r="G52" s="413" t="s">
        <v>1354</v>
      </c>
      <c r="H52" s="401" t="s">
        <v>1103</v>
      </c>
      <c r="I52" s="413" t="s">
        <v>307</v>
      </c>
      <c r="J52" s="401">
        <v>1</v>
      </c>
      <c r="K52" s="418">
        <v>400</v>
      </c>
      <c r="L52" s="428">
        <f>J52*K52</f>
        <v>400</v>
      </c>
      <c r="M52" s="403" t="s">
        <v>6</v>
      </c>
      <c r="N52" s="410">
        <v>44421</v>
      </c>
      <c r="O52" s="409" t="s">
        <v>1234</v>
      </c>
      <c r="P52" s="410">
        <v>44425</v>
      </c>
      <c r="Q52" s="413" t="s">
        <v>1273</v>
      </c>
    </row>
    <row r="53" spans="1:17" s="431" customFormat="1" ht="119.25" customHeight="1">
      <c r="A53" s="397">
        <v>44</v>
      </c>
      <c r="B53" s="424" t="s">
        <v>1218</v>
      </c>
      <c r="C53" s="401" t="s">
        <v>85</v>
      </c>
      <c r="D53" s="400" t="s">
        <v>981</v>
      </c>
      <c r="E53" s="401"/>
      <c r="F53" s="417" t="s">
        <v>1270</v>
      </c>
      <c r="G53" s="413" t="s">
        <v>1004</v>
      </c>
      <c r="H53" s="401" t="s">
        <v>1219</v>
      </c>
      <c r="I53" s="413" t="s">
        <v>1220</v>
      </c>
      <c r="J53" s="401">
        <v>1</v>
      </c>
      <c r="K53" s="418">
        <v>500</v>
      </c>
      <c r="L53" s="428">
        <f>J53*K53</f>
        <v>500</v>
      </c>
      <c r="M53" s="403" t="s">
        <v>6</v>
      </c>
      <c r="N53" s="410">
        <v>44425</v>
      </c>
      <c r="O53" s="409" t="s">
        <v>1240</v>
      </c>
      <c r="P53" s="410">
        <v>44426</v>
      </c>
      <c r="Q53" s="413" t="s">
        <v>1273</v>
      </c>
    </row>
    <row r="54" spans="1:17" s="431" customFormat="1" ht="147.75" customHeight="1">
      <c r="A54" s="397">
        <v>45</v>
      </c>
      <c r="B54" s="424" t="s">
        <v>951</v>
      </c>
      <c r="C54" s="401" t="s">
        <v>85</v>
      </c>
      <c r="D54" s="400" t="s">
        <v>1312</v>
      </c>
      <c r="E54" s="401"/>
      <c r="F54" s="417" t="s">
        <v>1342</v>
      </c>
      <c r="G54" s="413" t="s">
        <v>1349</v>
      </c>
      <c r="H54" s="401" t="s">
        <v>1109</v>
      </c>
      <c r="I54" s="413" t="s">
        <v>245</v>
      </c>
      <c r="J54" s="401">
        <v>1</v>
      </c>
      <c r="K54" s="418">
        <v>47961</v>
      </c>
      <c r="L54" s="428">
        <f>J54*K54</f>
        <v>47961</v>
      </c>
      <c r="M54" s="403" t="s">
        <v>6</v>
      </c>
      <c r="N54" s="410">
        <v>44432</v>
      </c>
      <c r="O54" s="409" t="s">
        <v>1243</v>
      </c>
      <c r="P54" s="410">
        <v>44434</v>
      </c>
      <c r="Q54" s="413" t="s">
        <v>1273</v>
      </c>
    </row>
    <row r="55" spans="1:17" s="431" customFormat="1" ht="147.75" customHeight="1">
      <c r="A55" s="397">
        <v>46</v>
      </c>
      <c r="B55" s="398" t="s">
        <v>544</v>
      </c>
      <c r="C55" s="399" t="s">
        <v>69</v>
      </c>
      <c r="D55" s="400" t="s">
        <v>1279</v>
      </c>
      <c r="E55" s="401"/>
      <c r="F55" s="402" t="s">
        <v>1250</v>
      </c>
      <c r="G55" s="403" t="s">
        <v>1227</v>
      </c>
      <c r="H55" s="403" t="s">
        <v>1105</v>
      </c>
      <c r="I55" s="403" t="s">
        <v>1228</v>
      </c>
      <c r="J55" s="404">
        <v>1</v>
      </c>
      <c r="K55" s="405">
        <v>134425.74</v>
      </c>
      <c r="L55" s="406">
        <f>K55*J55</f>
        <v>134425.74</v>
      </c>
      <c r="M55" s="407" t="s">
        <v>6</v>
      </c>
      <c r="N55" s="408">
        <v>44424</v>
      </c>
      <c r="O55" s="409" t="s">
        <v>1229</v>
      </c>
      <c r="P55" s="410">
        <v>44426</v>
      </c>
      <c r="Q55" s="413" t="s">
        <v>1272</v>
      </c>
    </row>
    <row r="56" spans="1:17" s="431" customFormat="1" ht="101.25" customHeight="1">
      <c r="A56" s="397">
        <v>47</v>
      </c>
      <c r="B56" s="398" t="s">
        <v>216</v>
      </c>
      <c r="C56" s="429" t="s">
        <v>69</v>
      </c>
      <c r="D56" s="404" t="s">
        <v>968</v>
      </c>
      <c r="E56" s="401"/>
      <c r="F56" s="411" t="s">
        <v>1324</v>
      </c>
      <c r="G56" s="403" t="s">
        <v>1304</v>
      </c>
      <c r="H56" s="403" t="s">
        <v>1106</v>
      </c>
      <c r="I56" s="414" t="s">
        <v>219</v>
      </c>
      <c r="J56" s="401">
        <v>1</v>
      </c>
      <c r="K56" s="407">
        <v>2355</v>
      </c>
      <c r="L56" s="406">
        <f>K56*J56</f>
        <v>2355</v>
      </c>
      <c r="M56" s="407" t="s">
        <v>6</v>
      </c>
      <c r="N56" s="410">
        <v>44426</v>
      </c>
      <c r="O56" s="426" t="s">
        <v>1263</v>
      </c>
      <c r="P56" s="410">
        <v>44433</v>
      </c>
      <c r="Q56" s="413" t="s">
        <v>1273</v>
      </c>
    </row>
    <row r="57" spans="1:17" s="431" customFormat="1" ht="137.25" customHeight="1">
      <c r="A57" s="397">
        <v>48</v>
      </c>
      <c r="B57" s="401" t="s">
        <v>1203</v>
      </c>
      <c r="C57" s="401" t="s">
        <v>69</v>
      </c>
      <c r="D57" s="400" t="s">
        <v>1155</v>
      </c>
      <c r="E57" s="401"/>
      <c r="F57" s="417" t="s">
        <v>1325</v>
      </c>
      <c r="G57" s="413" t="s">
        <v>1305</v>
      </c>
      <c r="H57" s="401" t="s">
        <v>363</v>
      </c>
      <c r="I57" s="413" t="s">
        <v>296</v>
      </c>
      <c r="J57" s="401">
        <v>1</v>
      </c>
      <c r="K57" s="418">
        <v>10225.950000000001</v>
      </c>
      <c r="L57" s="406">
        <f>K57*J57</f>
        <v>10225.950000000001</v>
      </c>
      <c r="M57" s="401" t="s">
        <v>6</v>
      </c>
      <c r="N57" s="410">
        <v>44426</v>
      </c>
      <c r="O57" s="426" t="s">
        <v>1264</v>
      </c>
      <c r="P57" s="410">
        <v>44433</v>
      </c>
      <c r="Q57" s="413" t="s">
        <v>1273</v>
      </c>
    </row>
    <row r="58" spans="1:17" s="431" customFormat="1" ht="113.25" customHeight="1">
      <c r="A58" s="397">
        <v>49</v>
      </c>
      <c r="B58" s="398" t="s">
        <v>308</v>
      </c>
      <c r="C58" s="401" t="s">
        <v>69</v>
      </c>
      <c r="D58" s="399" t="s">
        <v>992</v>
      </c>
      <c r="E58" s="401"/>
      <c r="F58" s="411" t="s">
        <v>1253</v>
      </c>
      <c r="G58" s="413" t="s">
        <v>1252</v>
      </c>
      <c r="H58" s="413" t="s">
        <v>1103</v>
      </c>
      <c r="I58" s="413" t="s">
        <v>311</v>
      </c>
      <c r="J58" s="401">
        <v>1</v>
      </c>
      <c r="K58" s="418">
        <v>10752.5</v>
      </c>
      <c r="L58" s="428">
        <v>10752.5</v>
      </c>
      <c r="M58" s="416" t="s">
        <v>6</v>
      </c>
      <c r="N58" s="410">
        <v>44426</v>
      </c>
      <c r="O58" s="426" t="s">
        <v>1266</v>
      </c>
      <c r="P58" s="410">
        <v>44433</v>
      </c>
      <c r="Q58" s="413" t="s">
        <v>1273</v>
      </c>
    </row>
    <row r="59" spans="1:17" s="431" customFormat="1" ht="113.25" customHeight="1">
      <c r="A59" s="397">
        <v>50</v>
      </c>
      <c r="B59" s="398" t="s">
        <v>537</v>
      </c>
      <c r="C59" s="401" t="s">
        <v>69</v>
      </c>
      <c r="D59" s="399" t="s">
        <v>1107</v>
      </c>
      <c r="E59" s="401"/>
      <c r="F59" s="411" t="s">
        <v>1327</v>
      </c>
      <c r="G59" s="413" t="s">
        <v>1306</v>
      </c>
      <c r="H59" s="413" t="s">
        <v>1106</v>
      </c>
      <c r="I59" s="413" t="s">
        <v>268</v>
      </c>
      <c r="J59" s="401">
        <v>1</v>
      </c>
      <c r="K59" s="418">
        <v>10600</v>
      </c>
      <c r="L59" s="406">
        <f>K59*J59</f>
        <v>10600</v>
      </c>
      <c r="M59" s="407" t="s">
        <v>6</v>
      </c>
      <c r="N59" s="410">
        <v>44427</v>
      </c>
      <c r="O59" s="426" t="s">
        <v>1267</v>
      </c>
      <c r="P59" s="410">
        <v>44433</v>
      </c>
      <c r="Q59" s="413" t="s">
        <v>1273</v>
      </c>
    </row>
    <row r="60" spans="1:17" s="431" customFormat="1" ht="207" customHeight="1">
      <c r="A60" s="397">
        <v>51</v>
      </c>
      <c r="B60" s="424" t="s">
        <v>1215</v>
      </c>
      <c r="C60" s="401" t="s">
        <v>69</v>
      </c>
      <c r="D60" s="400" t="s">
        <v>70</v>
      </c>
      <c r="E60" s="401"/>
      <c r="F60" s="417" t="s">
        <v>1328</v>
      </c>
      <c r="G60" s="413" t="s">
        <v>1350</v>
      </c>
      <c r="H60" s="401" t="s">
        <v>363</v>
      </c>
      <c r="I60" s="413" t="s">
        <v>1216</v>
      </c>
      <c r="J60" s="401">
        <v>4</v>
      </c>
      <c r="K60" s="418">
        <v>45000</v>
      </c>
      <c r="L60" s="428">
        <f t="shared" ref="L60:L72" si="1">J60*K60</f>
        <v>180000</v>
      </c>
      <c r="M60" s="403" t="s">
        <v>6</v>
      </c>
      <c r="N60" s="410">
        <v>44433</v>
      </c>
      <c r="O60" s="409" t="s">
        <v>1217</v>
      </c>
      <c r="P60" s="410">
        <v>44452</v>
      </c>
      <c r="Q60" s="413" t="s">
        <v>1275</v>
      </c>
    </row>
    <row r="61" spans="1:17" s="431" customFormat="1" ht="260.25" customHeight="1">
      <c r="A61" s="397">
        <v>52</v>
      </c>
      <c r="B61" s="424" t="s">
        <v>714</v>
      </c>
      <c r="C61" s="401" t="s">
        <v>69</v>
      </c>
      <c r="D61" s="404" t="s">
        <v>1310</v>
      </c>
      <c r="E61" s="401"/>
      <c r="F61" s="417" t="s">
        <v>1332</v>
      </c>
      <c r="G61" s="413" t="s">
        <v>1213</v>
      </c>
      <c r="H61" s="401" t="s">
        <v>1103</v>
      </c>
      <c r="I61" s="413" t="s">
        <v>1214</v>
      </c>
      <c r="J61" s="401">
        <v>1</v>
      </c>
      <c r="K61" s="418">
        <v>32076.05</v>
      </c>
      <c r="L61" s="428">
        <f t="shared" si="1"/>
        <v>32076.05</v>
      </c>
      <c r="M61" s="403" t="s">
        <v>6</v>
      </c>
      <c r="N61" s="410">
        <v>44413</v>
      </c>
      <c r="O61" s="409" t="s">
        <v>1230</v>
      </c>
      <c r="P61" s="410">
        <v>44459</v>
      </c>
      <c r="Q61" s="413" t="s">
        <v>1274</v>
      </c>
    </row>
    <row r="62" spans="1:17" s="431" customFormat="1" ht="260.25" customHeight="1">
      <c r="A62" s="397">
        <v>53</v>
      </c>
      <c r="B62" s="424" t="s">
        <v>714</v>
      </c>
      <c r="C62" s="401" t="s">
        <v>69</v>
      </c>
      <c r="D62" s="404" t="s">
        <v>1310</v>
      </c>
      <c r="E62" s="401"/>
      <c r="F62" s="417" t="s">
        <v>1332</v>
      </c>
      <c r="G62" s="413" t="s">
        <v>1213</v>
      </c>
      <c r="H62" s="401" t="s">
        <v>1103</v>
      </c>
      <c r="I62" s="413" t="s">
        <v>1214</v>
      </c>
      <c r="J62" s="401">
        <v>1</v>
      </c>
      <c r="K62" s="418">
        <v>5231.07</v>
      </c>
      <c r="L62" s="428">
        <f t="shared" si="1"/>
        <v>5231.07</v>
      </c>
      <c r="M62" s="403" t="s">
        <v>6</v>
      </c>
      <c r="N62" s="410">
        <v>44413</v>
      </c>
      <c r="O62" s="409" t="s">
        <v>1231</v>
      </c>
      <c r="P62" s="410">
        <v>44459</v>
      </c>
      <c r="Q62" s="413" t="s">
        <v>1274</v>
      </c>
    </row>
    <row r="63" spans="1:17" s="431" customFormat="1" ht="271.5" customHeight="1">
      <c r="A63" s="397">
        <v>54</v>
      </c>
      <c r="B63" s="424" t="s">
        <v>714</v>
      </c>
      <c r="C63" s="401" t="s">
        <v>69</v>
      </c>
      <c r="D63" s="404" t="s">
        <v>1310</v>
      </c>
      <c r="E63" s="401"/>
      <c r="F63" s="417" t="s">
        <v>1332</v>
      </c>
      <c r="G63" s="413" t="s">
        <v>1213</v>
      </c>
      <c r="H63" s="401" t="s">
        <v>1103</v>
      </c>
      <c r="I63" s="413" t="s">
        <v>1214</v>
      </c>
      <c r="J63" s="401">
        <v>1</v>
      </c>
      <c r="K63" s="418">
        <v>5231.07</v>
      </c>
      <c r="L63" s="428">
        <f t="shared" si="1"/>
        <v>5231.07</v>
      </c>
      <c r="M63" s="403" t="s">
        <v>6</v>
      </c>
      <c r="N63" s="410">
        <v>44413</v>
      </c>
      <c r="O63" s="409" t="s">
        <v>1232</v>
      </c>
      <c r="P63" s="410">
        <v>44459</v>
      </c>
      <c r="Q63" s="413" t="s">
        <v>1274</v>
      </c>
    </row>
    <row r="64" spans="1:17" s="431" customFormat="1" ht="143.25" customHeight="1">
      <c r="A64" s="397">
        <v>55</v>
      </c>
      <c r="B64" s="424" t="s">
        <v>543</v>
      </c>
      <c r="C64" s="401" t="s">
        <v>69</v>
      </c>
      <c r="D64" s="400" t="s">
        <v>974</v>
      </c>
      <c r="E64" s="401"/>
      <c r="F64" s="417" t="s">
        <v>1340</v>
      </c>
      <c r="G64" s="413" t="s">
        <v>1346</v>
      </c>
      <c r="H64" s="401" t="s">
        <v>1103</v>
      </c>
      <c r="I64" s="413" t="s">
        <v>1221</v>
      </c>
      <c r="J64" s="401">
        <v>1</v>
      </c>
      <c r="K64" s="418">
        <v>3890</v>
      </c>
      <c r="L64" s="428">
        <f t="shared" si="1"/>
        <v>3890</v>
      </c>
      <c r="M64" s="403" t="s">
        <v>6</v>
      </c>
      <c r="N64" s="410">
        <v>44426</v>
      </c>
      <c r="O64" s="409" t="s">
        <v>1241</v>
      </c>
      <c r="P64" s="410">
        <v>44432</v>
      </c>
      <c r="Q64" s="413" t="s">
        <v>1273</v>
      </c>
    </row>
    <row r="65" spans="1:17" s="431" customFormat="1" ht="155.25" customHeight="1">
      <c r="A65" s="397">
        <v>56</v>
      </c>
      <c r="B65" s="424" t="s">
        <v>537</v>
      </c>
      <c r="C65" s="401" t="s">
        <v>69</v>
      </c>
      <c r="D65" s="400" t="s">
        <v>1107</v>
      </c>
      <c r="E65" s="401"/>
      <c r="F65" s="417" t="s">
        <v>1341</v>
      </c>
      <c r="G65" s="413" t="s">
        <v>1351</v>
      </c>
      <c r="H65" s="401" t="s">
        <v>1106</v>
      </c>
      <c r="I65" s="413" t="s">
        <v>268</v>
      </c>
      <c r="J65" s="401">
        <v>1</v>
      </c>
      <c r="K65" s="418">
        <v>10600</v>
      </c>
      <c r="L65" s="428">
        <f t="shared" si="1"/>
        <v>10600</v>
      </c>
      <c r="M65" s="403" t="s">
        <v>6</v>
      </c>
      <c r="N65" s="410">
        <v>44426</v>
      </c>
      <c r="O65" s="409" t="s">
        <v>1242</v>
      </c>
      <c r="P65" s="410">
        <v>44466</v>
      </c>
      <c r="Q65" s="413" t="s">
        <v>1273</v>
      </c>
    </row>
    <row r="66" spans="1:17" s="431" customFormat="1" ht="152.25" customHeight="1">
      <c r="A66" s="397">
        <v>57</v>
      </c>
      <c r="B66" s="424" t="s">
        <v>1117</v>
      </c>
      <c r="C66" s="401" t="s">
        <v>69</v>
      </c>
      <c r="D66" s="400" t="s">
        <v>978</v>
      </c>
      <c r="E66" s="401"/>
      <c r="F66" s="417" t="s">
        <v>1343</v>
      </c>
      <c r="G66" s="413" t="s">
        <v>232</v>
      </c>
      <c r="H66" s="401" t="s">
        <v>1103</v>
      </c>
      <c r="I66" s="413" t="s">
        <v>233</v>
      </c>
      <c r="J66" s="401">
        <v>1</v>
      </c>
      <c r="K66" s="418">
        <v>4655</v>
      </c>
      <c r="L66" s="428">
        <f t="shared" si="1"/>
        <v>4655</v>
      </c>
      <c r="M66" s="403" t="s">
        <v>6</v>
      </c>
      <c r="N66" s="410">
        <v>44433</v>
      </c>
      <c r="O66" s="409" t="s">
        <v>1244</v>
      </c>
      <c r="P66" s="410">
        <v>44434</v>
      </c>
      <c r="Q66" s="413" t="s">
        <v>1273</v>
      </c>
    </row>
    <row r="67" spans="1:17" s="431" customFormat="1" ht="147" customHeight="1">
      <c r="A67" s="397">
        <v>58</v>
      </c>
      <c r="B67" s="424" t="s">
        <v>538</v>
      </c>
      <c r="C67" s="401" t="s">
        <v>69</v>
      </c>
      <c r="D67" s="400" t="s">
        <v>991</v>
      </c>
      <c r="E67" s="401"/>
      <c r="F67" s="417" t="s">
        <v>1344</v>
      </c>
      <c r="G67" s="413" t="s">
        <v>1351</v>
      </c>
      <c r="H67" s="401" t="s">
        <v>1106</v>
      </c>
      <c r="I67" s="413" t="s">
        <v>208</v>
      </c>
      <c r="J67" s="401">
        <v>1</v>
      </c>
      <c r="K67" s="418">
        <v>8000</v>
      </c>
      <c r="L67" s="428">
        <f t="shared" si="1"/>
        <v>8000</v>
      </c>
      <c r="M67" s="403" t="s">
        <v>6</v>
      </c>
      <c r="N67" s="410">
        <v>44432</v>
      </c>
      <c r="O67" s="409" t="s">
        <v>1245</v>
      </c>
      <c r="P67" s="410">
        <v>44434</v>
      </c>
      <c r="Q67" s="413" t="s">
        <v>1273</v>
      </c>
    </row>
    <row r="68" spans="1:17" s="431" customFormat="1" ht="140.25" customHeight="1">
      <c r="A68" s="397">
        <v>59</v>
      </c>
      <c r="B68" s="424" t="s">
        <v>537</v>
      </c>
      <c r="C68" s="401" t="s">
        <v>92</v>
      </c>
      <c r="D68" s="400" t="s">
        <v>985</v>
      </c>
      <c r="E68" s="434"/>
      <c r="F68" s="417" t="s">
        <v>1333</v>
      </c>
      <c r="G68" s="413" t="s">
        <v>1353</v>
      </c>
      <c r="H68" s="434" t="s">
        <v>1103</v>
      </c>
      <c r="I68" s="413" t="s">
        <v>199</v>
      </c>
      <c r="J68" s="401">
        <v>1</v>
      </c>
      <c r="K68" s="418">
        <v>33741.040000000001</v>
      </c>
      <c r="L68" s="428">
        <f t="shared" si="1"/>
        <v>33741.040000000001</v>
      </c>
      <c r="M68" s="403" t="s">
        <v>6</v>
      </c>
      <c r="N68" s="410">
        <v>44421</v>
      </c>
      <c r="O68" s="409" t="s">
        <v>1233</v>
      </c>
      <c r="P68" s="410">
        <v>44431</v>
      </c>
      <c r="Q68" s="413" t="s">
        <v>1273</v>
      </c>
    </row>
    <row r="69" spans="1:17" s="431" customFormat="1" ht="138.75" customHeight="1">
      <c r="A69" s="397">
        <v>60</v>
      </c>
      <c r="B69" s="424" t="s">
        <v>227</v>
      </c>
      <c r="C69" s="401" t="s">
        <v>92</v>
      </c>
      <c r="D69" s="404" t="s">
        <v>986</v>
      </c>
      <c r="E69" s="401"/>
      <c r="F69" s="417" t="s">
        <v>1335</v>
      </c>
      <c r="G69" s="413" t="s">
        <v>1348</v>
      </c>
      <c r="H69" s="401" t="s">
        <v>363</v>
      </c>
      <c r="I69" s="413" t="s">
        <v>1311</v>
      </c>
      <c r="J69" s="401">
        <v>1</v>
      </c>
      <c r="K69" s="418">
        <v>1050.1199999999999</v>
      </c>
      <c r="L69" s="428">
        <f t="shared" si="1"/>
        <v>1050.1199999999999</v>
      </c>
      <c r="M69" s="403" t="s">
        <v>6</v>
      </c>
      <c r="N69" s="410">
        <v>44424</v>
      </c>
      <c r="O69" s="409" t="s">
        <v>1235</v>
      </c>
      <c r="P69" s="410">
        <v>44425</v>
      </c>
      <c r="Q69" s="413" t="s">
        <v>1273</v>
      </c>
    </row>
    <row r="70" spans="1:17" s="431" customFormat="1" ht="138.75" customHeight="1">
      <c r="A70" s="397">
        <v>61</v>
      </c>
      <c r="B70" s="424" t="s">
        <v>273</v>
      </c>
      <c r="C70" s="401" t="s">
        <v>92</v>
      </c>
      <c r="D70" s="401" t="s">
        <v>997</v>
      </c>
      <c r="E70" s="401"/>
      <c r="F70" s="417" t="s">
        <v>1336</v>
      </c>
      <c r="G70" s="413" t="s">
        <v>1355</v>
      </c>
      <c r="H70" s="401" t="s">
        <v>363</v>
      </c>
      <c r="I70" s="413" t="s">
        <v>1311</v>
      </c>
      <c r="J70" s="401">
        <v>1</v>
      </c>
      <c r="K70" s="418">
        <v>2160.3000000000002</v>
      </c>
      <c r="L70" s="428">
        <f t="shared" si="1"/>
        <v>2160.3000000000002</v>
      </c>
      <c r="M70" s="403" t="s">
        <v>6</v>
      </c>
      <c r="N70" s="410">
        <v>44424</v>
      </c>
      <c r="O70" s="409" t="s">
        <v>1236</v>
      </c>
      <c r="P70" s="410">
        <v>44425</v>
      </c>
      <c r="Q70" s="413" t="s">
        <v>1273</v>
      </c>
    </row>
    <row r="71" spans="1:17" s="431" customFormat="1" ht="143.25" customHeight="1">
      <c r="A71" s="397">
        <v>62</v>
      </c>
      <c r="B71" s="424" t="s">
        <v>269</v>
      </c>
      <c r="C71" s="401" t="s">
        <v>92</v>
      </c>
      <c r="D71" s="399" t="s">
        <v>996</v>
      </c>
      <c r="E71" s="401"/>
      <c r="F71" s="417" t="s">
        <v>1337</v>
      </c>
      <c r="G71" s="413" t="s">
        <v>1345</v>
      </c>
      <c r="H71" s="401" t="s">
        <v>363</v>
      </c>
      <c r="I71" s="413" t="s">
        <v>1311</v>
      </c>
      <c r="J71" s="401">
        <v>1</v>
      </c>
      <c r="K71" s="418">
        <v>4032.37</v>
      </c>
      <c r="L71" s="428">
        <f t="shared" si="1"/>
        <v>4032.37</v>
      </c>
      <c r="M71" s="403" t="s">
        <v>6</v>
      </c>
      <c r="N71" s="410">
        <v>44424</v>
      </c>
      <c r="O71" s="409" t="s">
        <v>1237</v>
      </c>
      <c r="P71" s="410">
        <v>44425</v>
      </c>
      <c r="Q71" s="413" t="s">
        <v>1273</v>
      </c>
    </row>
    <row r="72" spans="1:17" s="431" customFormat="1" ht="143.25" customHeight="1">
      <c r="A72" s="397">
        <v>63</v>
      </c>
      <c r="B72" s="424" t="s">
        <v>944</v>
      </c>
      <c r="C72" s="401" t="s">
        <v>92</v>
      </c>
      <c r="D72" s="399" t="s">
        <v>946</v>
      </c>
      <c r="E72" s="401"/>
      <c r="F72" s="417" t="s">
        <v>1338</v>
      </c>
      <c r="G72" s="413" t="s">
        <v>1356</v>
      </c>
      <c r="H72" s="401" t="s">
        <v>1105</v>
      </c>
      <c r="I72" s="413" t="s">
        <v>1222</v>
      </c>
      <c r="J72" s="401">
        <v>1</v>
      </c>
      <c r="K72" s="418">
        <v>9545</v>
      </c>
      <c r="L72" s="428">
        <f t="shared" si="1"/>
        <v>9545</v>
      </c>
      <c r="M72" s="403" t="s">
        <v>6</v>
      </c>
      <c r="N72" s="410">
        <v>44425</v>
      </c>
      <c r="O72" s="409" t="s">
        <v>1238</v>
      </c>
      <c r="P72" s="410">
        <v>44426</v>
      </c>
      <c r="Q72" s="413" t="s">
        <v>1273</v>
      </c>
    </row>
    <row r="73" spans="1:17" ht="63.75" customHeight="1">
      <c r="A73" s="373"/>
      <c r="B73" s="373"/>
      <c r="C73" s="368"/>
      <c r="D73" s="376"/>
      <c r="E73" s="368"/>
      <c r="F73" s="394"/>
      <c r="G73" s="373"/>
      <c r="H73" s="373"/>
      <c r="I73" s="374"/>
      <c r="J73" s="373"/>
      <c r="K73" s="444" t="s">
        <v>578</v>
      </c>
      <c r="L73" s="445">
        <f>SUM(L10:L72)</f>
        <v>671832.46751250001</v>
      </c>
      <c r="N73" s="379"/>
      <c r="O73" s="380"/>
      <c r="Q73" s="374"/>
    </row>
    <row r="74" spans="1:17" ht="23.25">
      <c r="K74" s="442"/>
      <c r="L74" s="443"/>
      <c r="N74" s="384"/>
    </row>
    <row r="75" spans="1:17">
      <c r="N75" s="384"/>
    </row>
    <row r="76" spans="1:17">
      <c r="N76" s="384"/>
    </row>
    <row r="77" spans="1:17">
      <c r="N77" s="384"/>
    </row>
    <row r="78" spans="1:17">
      <c r="N78" s="384"/>
    </row>
    <row r="79" spans="1:17">
      <c r="N79" s="384"/>
    </row>
    <row r="80" spans="1:17">
      <c r="N80" s="384"/>
    </row>
    <row r="81" spans="12:16">
      <c r="N81" s="384"/>
      <c r="P81" s="379"/>
    </row>
    <row r="82" spans="12:16">
      <c r="N82" s="384"/>
      <c r="P82" s="379"/>
    </row>
    <row r="83" spans="12:16">
      <c r="N83" s="384"/>
      <c r="O83" s="387"/>
      <c r="P83" s="377"/>
    </row>
    <row r="84" spans="12:16">
      <c r="N84" s="384"/>
    </row>
    <row r="85" spans="12:16">
      <c r="N85" s="384"/>
      <c r="P85" s="392"/>
    </row>
    <row r="86" spans="12:16">
      <c r="N86" s="384"/>
    </row>
    <row r="87" spans="12:16">
      <c r="N87" s="384"/>
    </row>
    <row r="88" spans="12:16">
      <c r="N88" s="384"/>
    </row>
    <row r="89" spans="12:16">
      <c r="N89" s="384"/>
    </row>
    <row r="90" spans="12:16">
      <c r="N90" s="384"/>
    </row>
    <row r="91" spans="12:16">
      <c r="L91" s="389"/>
      <c r="M91" s="391"/>
      <c r="N91" s="388"/>
    </row>
    <row r="92" spans="12:16">
      <c r="N92" s="384"/>
    </row>
    <row r="93" spans="12:16">
      <c r="M93" s="391"/>
      <c r="N93" s="388"/>
    </row>
    <row r="94" spans="12:16">
      <c r="N94" s="384"/>
    </row>
    <row r="95" spans="12:16">
      <c r="N95" s="384"/>
    </row>
    <row r="96" spans="12:16">
      <c r="L96" s="390"/>
      <c r="N96" s="379"/>
    </row>
    <row r="97" spans="12:14">
      <c r="L97" s="390"/>
      <c r="N97" s="379"/>
    </row>
    <row r="98" spans="12:14">
      <c r="L98" s="390"/>
      <c r="N98" s="379"/>
    </row>
    <row r="99" spans="12:14">
      <c r="L99" s="390"/>
      <c r="N99" s="379"/>
    </row>
    <row r="100" spans="12:14">
      <c r="L100" s="390"/>
      <c r="N100" s="379"/>
    </row>
    <row r="101" spans="12:14">
      <c r="L101" s="378"/>
      <c r="M101" s="391"/>
      <c r="N101" s="377"/>
    </row>
    <row r="102" spans="12:14">
      <c r="N102" s="384"/>
    </row>
    <row r="103" spans="12:14">
      <c r="N103" s="384"/>
    </row>
    <row r="104" spans="12:14">
      <c r="N104" s="384"/>
    </row>
    <row r="105" spans="12:14">
      <c r="N105" s="384"/>
    </row>
    <row r="106" spans="12:14">
      <c r="N106" s="384"/>
    </row>
    <row r="107" spans="12:14">
      <c r="N107" s="384"/>
    </row>
    <row r="108" spans="12:14">
      <c r="N108" s="384"/>
    </row>
    <row r="109" spans="12:14">
      <c r="N109" s="384"/>
    </row>
    <row r="110" spans="12:14">
      <c r="N110" s="384"/>
    </row>
    <row r="111" spans="12:14">
      <c r="N111" s="384"/>
    </row>
    <row r="112" spans="12:14">
      <c r="N112" s="384"/>
    </row>
    <row r="113" spans="14:14">
      <c r="N113" s="384"/>
    </row>
    <row r="114" spans="14:14">
      <c r="N114" s="384"/>
    </row>
    <row r="115" spans="14:14">
      <c r="N115" s="384"/>
    </row>
    <row r="116" spans="14:14">
      <c r="N116" s="384"/>
    </row>
    <row r="117" spans="14:14">
      <c r="N117" s="384"/>
    </row>
    <row r="118" spans="14:14">
      <c r="N118" s="384"/>
    </row>
    <row r="119" spans="14:14">
      <c r="N119" s="384"/>
    </row>
    <row r="120" spans="14:14">
      <c r="N120" s="384"/>
    </row>
    <row r="121" spans="14:14">
      <c r="N121" s="384"/>
    </row>
    <row r="122" spans="14:14">
      <c r="N122" s="384"/>
    </row>
    <row r="123" spans="14:14">
      <c r="N123" s="384"/>
    </row>
    <row r="124" spans="14:14">
      <c r="N124" s="384"/>
    </row>
    <row r="125" spans="14:14">
      <c r="N125" s="384"/>
    </row>
    <row r="126" spans="14:14">
      <c r="N126" s="384"/>
    </row>
    <row r="127" spans="14:14">
      <c r="N127" s="384"/>
    </row>
    <row r="128" spans="14:14">
      <c r="N128" s="384"/>
    </row>
    <row r="129" spans="14:14">
      <c r="N129" s="384"/>
    </row>
    <row r="130" spans="14:14">
      <c r="N130" s="384"/>
    </row>
    <row r="131" spans="14:14">
      <c r="N131" s="384"/>
    </row>
    <row r="132" spans="14:14">
      <c r="N132" s="384"/>
    </row>
    <row r="133" spans="14:14">
      <c r="N133" s="384"/>
    </row>
    <row r="134" spans="14:14">
      <c r="N134" s="384"/>
    </row>
    <row r="135" spans="14:14">
      <c r="N135" s="384"/>
    </row>
    <row r="136" spans="14:14">
      <c r="N136" s="384"/>
    </row>
    <row r="137" spans="14:14">
      <c r="N137" s="384"/>
    </row>
    <row r="138" spans="14:14">
      <c r="N138" s="384"/>
    </row>
    <row r="139" spans="14:14">
      <c r="N139" s="384"/>
    </row>
    <row r="140" spans="14:14">
      <c r="N140" s="384"/>
    </row>
    <row r="141" spans="14:14">
      <c r="N141" s="384"/>
    </row>
    <row r="142" spans="14:14">
      <c r="N142" s="384"/>
    </row>
    <row r="143" spans="14:14">
      <c r="N143" s="384"/>
    </row>
    <row r="144" spans="14:14">
      <c r="N144" s="384"/>
    </row>
    <row r="145" spans="14:14">
      <c r="N145" s="384"/>
    </row>
    <row r="146" spans="14:14">
      <c r="N146" s="384"/>
    </row>
    <row r="147" spans="14:14">
      <c r="N147" s="384"/>
    </row>
    <row r="148" spans="14:14">
      <c r="N148" s="384"/>
    </row>
    <row r="149" spans="14:14">
      <c r="N149" s="384"/>
    </row>
    <row r="150" spans="14:14">
      <c r="N150" s="384"/>
    </row>
    <row r="151" spans="14:14">
      <c r="N151" s="384"/>
    </row>
    <row r="152" spans="14:14">
      <c r="N152" s="384"/>
    </row>
    <row r="153" spans="14:14">
      <c r="N153" s="384"/>
    </row>
    <row r="154" spans="14:14">
      <c r="N154" s="384"/>
    </row>
    <row r="155" spans="14:14">
      <c r="N155" s="384"/>
    </row>
    <row r="156" spans="14:14">
      <c r="N156" s="384"/>
    </row>
    <row r="157" spans="14:14">
      <c r="N157" s="384"/>
    </row>
    <row r="158" spans="14:14">
      <c r="N158" s="384"/>
    </row>
    <row r="159" spans="14:14">
      <c r="N159" s="384"/>
    </row>
    <row r="160" spans="14:14">
      <c r="N160" s="384"/>
    </row>
    <row r="161" spans="14:14">
      <c r="N161" s="384"/>
    </row>
    <row r="162" spans="14:14">
      <c r="N162" s="384"/>
    </row>
    <row r="163" spans="14:14">
      <c r="N163" s="384"/>
    </row>
    <row r="164" spans="14:14">
      <c r="N164" s="384"/>
    </row>
    <row r="165" spans="14:14">
      <c r="N165" s="384"/>
    </row>
    <row r="166" spans="14:14">
      <c r="N166" s="384"/>
    </row>
    <row r="167" spans="14:14">
      <c r="N167" s="384"/>
    </row>
    <row r="168" spans="14:14">
      <c r="N168" s="384"/>
    </row>
    <row r="169" spans="14:14">
      <c r="N169" s="384"/>
    </row>
    <row r="170" spans="14:14">
      <c r="N170" s="384"/>
    </row>
    <row r="171" spans="14:14">
      <c r="N171" s="384"/>
    </row>
    <row r="172" spans="14:14">
      <c r="N172" s="384"/>
    </row>
    <row r="173" spans="14:14">
      <c r="N173" s="384"/>
    </row>
    <row r="174" spans="14:14">
      <c r="N174" s="384"/>
    </row>
    <row r="175" spans="14:14">
      <c r="N175" s="384"/>
    </row>
    <row r="176" spans="14:14">
      <c r="N176" s="384"/>
    </row>
    <row r="177" spans="14:14">
      <c r="N177" s="384"/>
    </row>
    <row r="178" spans="14:14">
      <c r="N178" s="384"/>
    </row>
    <row r="179" spans="14:14">
      <c r="N179" s="384"/>
    </row>
    <row r="180" spans="14:14">
      <c r="N180" s="384"/>
    </row>
    <row r="181" spans="14:14">
      <c r="N181" s="384"/>
    </row>
    <row r="182" spans="14:14">
      <c r="N182" s="384"/>
    </row>
  </sheetData>
  <autoFilter ref="A9:Q73">
    <sortState ref="A10:Q73">
      <sortCondition ref="C9:C73"/>
    </sortState>
  </autoFilter>
  <mergeCells count="6">
    <mergeCell ref="B6:Q6"/>
    <mergeCell ref="B7:Q7"/>
    <mergeCell ref="B2:Q2"/>
    <mergeCell ref="B3:Q3"/>
    <mergeCell ref="B4:Q4"/>
    <mergeCell ref="B5:K5"/>
  </mergeCells>
  <hyperlinks>
    <hyperlink ref="O56" r:id="rId1" display="NE0000416/2021"/>
    <hyperlink ref="O57" r:id="rId2" display="NE0000417/2021"/>
    <hyperlink ref="O41" r:id="rId3" display="NE0000418/2021"/>
    <hyperlink ref="O58" r:id="rId4" display="NE0000420/2021"/>
    <hyperlink ref="O29" r:id="rId5" display="NE0000421/2021"/>
    <hyperlink ref="O59" r:id="rId6" display="NE0000422/2021"/>
    <hyperlink ref="O21" r:id="rId7" display="NE0000423/2021"/>
    <hyperlink ref="O23" r:id="rId8" display="NE0000424/2021"/>
    <hyperlink ref="O24" r:id="rId9" display="NE0000425/2021"/>
    <hyperlink ref="O25" r:id="rId10" display="NE0000426/2021"/>
    <hyperlink ref="O27" r:id="rId11" display="NE0000427/2021"/>
    <hyperlink ref="O28" r:id="rId12" display="NE0000428/2021"/>
    <hyperlink ref="O26" r:id="rId13" display="NE0000430/2021"/>
    <hyperlink ref="O50" r:id="rId14" display="NE0000429/2021"/>
    <hyperlink ref="O51" r:id="rId15" display="NE0000431/2021"/>
    <hyperlink ref="O22" r:id="rId16" display="NE0000423/2021"/>
  </hyperlinks>
  <pageMargins left="0.43307086614173229" right="0.23622047244094491" top="0.74803149606299213" bottom="0.74803149606299213" header="0.31496062992125984" footer="0.31496062992125984"/>
  <pageSetup paperSize="9" scale="27" fitToHeight="0" orientation="landscape" r:id="rId17"/>
  <headerFooter>
    <oddHeader>&amp;C&amp;G</oddHeader>
    <oddFooter>&amp;C&amp;G</oddFooter>
  </headerFooter>
  <rowBreaks count="5" manualBreakCount="5">
    <brk id="21" max="16" man="1"/>
    <brk id="33" max="16" man="1"/>
    <brk id="44" max="16" man="1"/>
    <brk id="53" max="16" man="1"/>
    <brk id="62" max="16" man="1"/>
  </rowBreaks>
  <legacyDrawingHF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65">
        <v>2021</v>
      </c>
      <c r="G2" s="465"/>
      <c r="H2" s="465">
        <v>2022</v>
      </c>
      <c r="I2" s="465"/>
    </row>
    <row r="3" spans="6:17" ht="33" customHeight="1">
      <c r="F3" s="362" t="s">
        <v>1174</v>
      </c>
      <c r="G3" s="363">
        <v>47961</v>
      </c>
      <c r="H3" s="362" t="s">
        <v>1167</v>
      </c>
      <c r="I3" s="363">
        <v>47961</v>
      </c>
    </row>
    <row r="4" spans="6:17" ht="33" customHeight="1">
      <c r="F4" s="362" t="s">
        <v>1162</v>
      </c>
      <c r="G4" s="363">
        <v>47961</v>
      </c>
      <c r="H4" s="362" t="s">
        <v>1168</v>
      </c>
      <c r="I4" s="363">
        <v>47961</v>
      </c>
    </row>
    <row r="5" spans="6:17" ht="33" customHeight="1">
      <c r="F5" s="362" t="s">
        <v>1163</v>
      </c>
      <c r="G5" s="363">
        <v>47961</v>
      </c>
      <c r="H5" s="362" t="s">
        <v>1169</v>
      </c>
      <c r="I5" s="363">
        <v>47961</v>
      </c>
    </row>
    <row r="6" spans="6:17" ht="33" customHeight="1">
      <c r="F6" s="362" t="s">
        <v>1164</v>
      </c>
      <c r="G6" s="363">
        <v>47961</v>
      </c>
      <c r="H6" s="362" t="s">
        <v>1170</v>
      </c>
      <c r="I6" s="363">
        <v>47961</v>
      </c>
    </row>
    <row r="7" spans="6:17" ht="33" customHeight="1">
      <c r="F7" s="362" t="s">
        <v>1165</v>
      </c>
      <c r="G7" s="363">
        <v>47961</v>
      </c>
      <c r="H7" s="362" t="s">
        <v>1171</v>
      </c>
      <c r="I7" s="363">
        <v>47961</v>
      </c>
    </row>
    <row r="8" spans="6:17" ht="33" customHeight="1">
      <c r="F8" s="362" t="s">
        <v>1166</v>
      </c>
      <c r="G8" s="363">
        <v>47961</v>
      </c>
      <c r="H8" s="362" t="s">
        <v>1172</v>
      </c>
      <c r="I8" s="363">
        <v>47961</v>
      </c>
    </row>
    <row r="9" spans="6:17" ht="9" customHeight="1"/>
    <row r="10" spans="6:17" ht="33" customHeight="1">
      <c r="F10" s="362" t="s">
        <v>871</v>
      </c>
      <c r="G10" s="364">
        <f>SUM(G3:G8)</f>
        <v>287766</v>
      </c>
      <c r="H10" s="362" t="s">
        <v>871</v>
      </c>
      <c r="I10" s="364">
        <f>SUM(I3:I8)</f>
        <v>287766</v>
      </c>
      <c r="N10" s="366"/>
      <c r="O10" s="367"/>
      <c r="P10" s="366"/>
      <c r="Q10" s="367"/>
    </row>
    <row r="11" spans="6:17" ht="33" customHeight="1">
      <c r="F11" s="365" t="s">
        <v>1173</v>
      </c>
      <c r="G11" s="362"/>
      <c r="H11" s="362"/>
      <c r="I11" s="364">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zoomScale="130" zoomScaleNormal="130" workbookViewId="0">
      <selection activeCell="B18" sqref="B18"/>
    </sheetView>
  </sheetViews>
  <sheetFormatPr defaultRowHeight="15"/>
  <cols>
    <col min="1" max="1" width="21.28515625" customWidth="1"/>
    <col min="2" max="2" width="21.42578125" style="359"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55" t="s">
        <v>560</v>
      </c>
      <c r="B1" t="s">
        <v>1132</v>
      </c>
    </row>
    <row r="3" spans="1:2">
      <c r="A3" s="355" t="s">
        <v>1130</v>
      </c>
      <c r="B3" t="s">
        <v>1133</v>
      </c>
    </row>
    <row r="4" spans="1:2">
      <c r="A4" s="356" t="s">
        <v>535</v>
      </c>
      <c r="B4" s="357">
        <v>719999.99999785004</v>
      </c>
    </row>
    <row r="5" spans="1:2">
      <c r="A5" s="356" t="s">
        <v>196</v>
      </c>
      <c r="B5" s="357">
        <v>134964.16</v>
      </c>
    </row>
    <row r="6" spans="1:2">
      <c r="A6" s="356" t="s">
        <v>537</v>
      </c>
      <c r="B6" s="357">
        <v>10626.5</v>
      </c>
    </row>
    <row r="7" spans="1:2">
      <c r="A7" s="356" t="s">
        <v>536</v>
      </c>
      <c r="B7" s="357">
        <v>1750</v>
      </c>
    </row>
    <row r="8" spans="1:2">
      <c r="A8" s="356" t="s">
        <v>539</v>
      </c>
      <c r="B8" s="357">
        <v>0</v>
      </c>
    </row>
    <row r="9" spans="1:2">
      <c r="A9" s="356" t="s">
        <v>538</v>
      </c>
      <c r="B9" s="357">
        <v>8000</v>
      </c>
    </row>
    <row r="10" spans="1:2">
      <c r="A10" s="356" t="s">
        <v>543</v>
      </c>
      <c r="B10" s="357">
        <v>0</v>
      </c>
    </row>
    <row r="11" spans="1:2">
      <c r="A11" s="356" t="s">
        <v>541</v>
      </c>
      <c r="B11" s="357">
        <v>0</v>
      </c>
    </row>
    <row r="12" spans="1:2">
      <c r="A12" s="356" t="s">
        <v>540</v>
      </c>
      <c r="B12" s="357">
        <v>0</v>
      </c>
    </row>
    <row r="13" spans="1:2">
      <c r="A13" s="356" t="s">
        <v>542</v>
      </c>
      <c r="B13" s="357">
        <v>0</v>
      </c>
    </row>
    <row r="14" spans="1:2">
      <c r="A14" s="356" t="s">
        <v>227</v>
      </c>
      <c r="B14" s="357">
        <v>4200.4799999999996</v>
      </c>
    </row>
    <row r="15" spans="1:2">
      <c r="A15" s="356" t="s">
        <v>293</v>
      </c>
      <c r="B15" s="357">
        <v>40903.819600000003</v>
      </c>
    </row>
    <row r="16" spans="1:2">
      <c r="A16" s="356" t="s">
        <v>929</v>
      </c>
      <c r="B16" s="357">
        <v>16320.11</v>
      </c>
    </row>
    <row r="17" spans="1:2">
      <c r="A17" s="356" t="s">
        <v>544</v>
      </c>
      <c r="B17" s="357">
        <v>0</v>
      </c>
    </row>
    <row r="18" spans="1:2">
      <c r="A18" s="356" t="s">
        <v>545</v>
      </c>
      <c r="B18" s="357">
        <v>0</v>
      </c>
    </row>
    <row r="19" spans="1:2">
      <c r="A19" s="356" t="s">
        <v>546</v>
      </c>
      <c r="B19" s="357">
        <v>80884.2</v>
      </c>
    </row>
    <row r="20" spans="1:2">
      <c r="A20" s="356" t="s">
        <v>200</v>
      </c>
      <c r="B20" s="357">
        <v>20215</v>
      </c>
    </row>
    <row r="21" spans="1:2">
      <c r="A21" s="356" t="s">
        <v>936</v>
      </c>
      <c r="B21" s="357">
        <v>16320.11</v>
      </c>
    </row>
    <row r="22" spans="1:2">
      <c r="A22" s="356" t="s">
        <v>714</v>
      </c>
      <c r="B22" s="357">
        <v>0</v>
      </c>
    </row>
    <row r="23" spans="1:2">
      <c r="A23" s="356" t="s">
        <v>547</v>
      </c>
      <c r="B23" s="357">
        <v>2984</v>
      </c>
    </row>
    <row r="24" spans="1:2">
      <c r="A24" s="356" t="s">
        <v>577</v>
      </c>
      <c r="B24" s="357">
        <v>16370</v>
      </c>
    </row>
    <row r="25" spans="1:2">
      <c r="A25" s="356" t="s">
        <v>565</v>
      </c>
      <c r="B25" s="357">
        <v>3423.6</v>
      </c>
    </row>
    <row r="26" spans="1:2">
      <c r="A26" s="356" t="s">
        <v>548</v>
      </c>
      <c r="B26" s="357">
        <v>4379</v>
      </c>
    </row>
    <row r="27" spans="1:2">
      <c r="A27" s="356" t="s">
        <v>549</v>
      </c>
      <c r="B27" s="357">
        <v>6912</v>
      </c>
    </row>
    <row r="28" spans="1:2">
      <c r="A28" s="356" t="s">
        <v>579</v>
      </c>
      <c r="B28" s="357">
        <v>5642.1799999999994</v>
      </c>
    </row>
    <row r="29" spans="1:2">
      <c r="A29" s="356" t="s">
        <v>607</v>
      </c>
      <c r="B29" s="357">
        <v>3295</v>
      </c>
    </row>
    <row r="30" spans="1:2">
      <c r="A30" s="356" t="s">
        <v>726</v>
      </c>
      <c r="B30" s="357">
        <v>159118.88</v>
      </c>
    </row>
    <row r="31" spans="1:2">
      <c r="A31" s="356" t="s">
        <v>612</v>
      </c>
      <c r="B31" s="357">
        <v>0</v>
      </c>
    </row>
    <row r="32" spans="1:2">
      <c r="A32" s="356" t="s">
        <v>239</v>
      </c>
      <c r="B32" s="357">
        <v>38180</v>
      </c>
    </row>
    <row r="33" spans="1:2">
      <c r="A33" s="356" t="s">
        <v>949</v>
      </c>
      <c r="B33" s="357">
        <v>0</v>
      </c>
    </row>
    <row r="34" spans="1:2">
      <c r="A34" s="356" t="s">
        <v>290</v>
      </c>
      <c r="B34" s="357">
        <v>2640</v>
      </c>
    </row>
    <row r="35" spans="1:2">
      <c r="A35" s="356" t="s">
        <v>908</v>
      </c>
      <c r="B35" s="357">
        <v>31058.01</v>
      </c>
    </row>
    <row r="36" spans="1:2">
      <c r="A36" s="356" t="s">
        <v>1060</v>
      </c>
      <c r="B36" s="357">
        <v>0</v>
      </c>
    </row>
    <row r="37" spans="1:2">
      <c r="A37" s="356" t="s">
        <v>944</v>
      </c>
      <c r="B37" s="357">
        <v>0</v>
      </c>
    </row>
    <row r="38" spans="1:2">
      <c r="A38" s="356" t="s">
        <v>248</v>
      </c>
      <c r="B38" s="357">
        <v>149228.51926</v>
      </c>
    </row>
    <row r="39" spans="1:2">
      <c r="A39" s="356" t="s">
        <v>230</v>
      </c>
      <c r="B39" s="357">
        <v>13965</v>
      </c>
    </row>
    <row r="40" spans="1:2">
      <c r="A40" s="356" t="s">
        <v>945</v>
      </c>
      <c r="B40" s="357">
        <v>0</v>
      </c>
    </row>
    <row r="41" spans="1:2">
      <c r="A41" s="356" t="s">
        <v>951</v>
      </c>
      <c r="B41" s="357">
        <v>575532</v>
      </c>
    </row>
    <row r="42" spans="1:2">
      <c r="A42" s="356" t="s">
        <v>998</v>
      </c>
      <c r="B42" s="357">
        <v>0</v>
      </c>
    </row>
    <row r="43" spans="1:2">
      <c r="A43" s="356" t="s">
        <v>1036</v>
      </c>
      <c r="B43" s="357">
        <v>0</v>
      </c>
    </row>
    <row r="44" spans="1:2">
      <c r="A44" s="356" t="s">
        <v>1068</v>
      </c>
      <c r="B44" s="357">
        <v>0</v>
      </c>
    </row>
    <row r="45" spans="1:2">
      <c r="A45" s="356" t="s">
        <v>1113</v>
      </c>
      <c r="B45" s="357">
        <v>0</v>
      </c>
    </row>
    <row r="46" spans="1:2">
      <c r="A46" s="356" t="s">
        <v>1067</v>
      </c>
      <c r="B46" s="357">
        <v>0</v>
      </c>
    </row>
    <row r="47" spans="1:2">
      <c r="A47" s="356" t="s">
        <v>204</v>
      </c>
      <c r="B47" s="357">
        <v>24000</v>
      </c>
    </row>
    <row r="48" spans="1:2">
      <c r="A48" s="356" t="s">
        <v>1070</v>
      </c>
      <c r="B48" s="357">
        <v>0</v>
      </c>
    </row>
    <row r="49" spans="1:2">
      <c r="A49" s="356" t="s">
        <v>1117</v>
      </c>
      <c r="B49" s="357">
        <v>0</v>
      </c>
    </row>
    <row r="50" spans="1:2">
      <c r="A50" s="356" t="s">
        <v>209</v>
      </c>
      <c r="B50" s="357">
        <v>4354.2628750000003</v>
      </c>
    </row>
    <row r="51" spans="1:2">
      <c r="A51" s="356" t="s">
        <v>1119</v>
      </c>
      <c r="B51" s="357">
        <v>1370</v>
      </c>
    </row>
    <row r="52" spans="1:2">
      <c r="A52" s="356" t="s">
        <v>286</v>
      </c>
      <c r="B52" s="357">
        <v>57750</v>
      </c>
    </row>
    <row r="53" spans="1:2">
      <c r="A53" s="356" t="s">
        <v>234</v>
      </c>
      <c r="B53" s="357">
        <v>185733.12</v>
      </c>
    </row>
    <row r="54" spans="1:2">
      <c r="A54" s="356" t="s">
        <v>255</v>
      </c>
      <c r="B54" s="357">
        <v>77200</v>
      </c>
    </row>
    <row r="55" spans="1:2">
      <c r="A55" s="356" t="s">
        <v>617</v>
      </c>
      <c r="B55" s="357">
        <v>155040</v>
      </c>
    </row>
    <row r="56" spans="1:2">
      <c r="A56" s="356" t="s">
        <v>102</v>
      </c>
      <c r="B56" s="357">
        <v>104878.79999999999</v>
      </c>
    </row>
    <row r="57" spans="1:2">
      <c r="A57" s="356" t="s">
        <v>276</v>
      </c>
      <c r="B57" s="357">
        <v>1258.6400000000001</v>
      </c>
    </row>
    <row r="58" spans="1:2">
      <c r="A58" s="356" t="s">
        <v>304</v>
      </c>
      <c r="B58" s="357">
        <v>5200.0293333000009</v>
      </c>
    </row>
    <row r="59" spans="1:2">
      <c r="A59" s="356" t="s">
        <v>96</v>
      </c>
      <c r="B59" s="357">
        <v>4132.3999999999996</v>
      </c>
    </row>
    <row r="60" spans="1:2">
      <c r="A60" s="356" t="s">
        <v>56</v>
      </c>
      <c r="B60" s="357">
        <v>11844</v>
      </c>
    </row>
    <row r="61" spans="1:2">
      <c r="A61" s="356" t="s">
        <v>279</v>
      </c>
      <c r="B61" s="357">
        <v>4057.0420500000005</v>
      </c>
    </row>
    <row r="62" spans="1:2">
      <c r="A62" s="356" t="s">
        <v>574</v>
      </c>
      <c r="B62" s="357">
        <v>20940</v>
      </c>
    </row>
    <row r="63" spans="1:2">
      <c r="A63" s="356" t="s">
        <v>216</v>
      </c>
      <c r="B63" s="357">
        <v>9420</v>
      </c>
    </row>
    <row r="64" spans="1:2">
      <c r="A64" s="356" t="s">
        <v>243</v>
      </c>
      <c r="B64" s="357">
        <v>89035.200000000012</v>
      </c>
    </row>
    <row r="65" spans="1:2">
      <c r="A65" s="356" t="s">
        <v>308</v>
      </c>
      <c r="B65" s="357">
        <v>43010</v>
      </c>
    </row>
    <row r="66" spans="1:2">
      <c r="A66" s="356" t="s">
        <v>246</v>
      </c>
      <c r="B66" s="357">
        <v>56642.400000000001</v>
      </c>
    </row>
    <row r="67" spans="1:2">
      <c r="A67" s="356" t="s">
        <v>269</v>
      </c>
      <c r="B67" s="357">
        <v>12097.11</v>
      </c>
    </row>
    <row r="68" spans="1:2">
      <c r="A68" s="356" t="s">
        <v>273</v>
      </c>
      <c r="B68" s="357">
        <v>8641.2088540000004</v>
      </c>
    </row>
    <row r="69" spans="1:2">
      <c r="A69" s="356" t="s">
        <v>1131</v>
      </c>
      <c r="B69" s="327">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30"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18" t="s">
        <v>342</v>
      </c>
      <c r="Q6" s="31" t="s">
        <v>343</v>
      </c>
    </row>
    <row r="7" spans="1:17" ht="51">
      <c r="A7" s="4">
        <v>3</v>
      </c>
      <c r="B7" s="5" t="s">
        <v>344</v>
      </c>
      <c r="C7" s="6" t="s">
        <v>69</v>
      </c>
      <c r="D7" s="7">
        <v>43966</v>
      </c>
      <c r="E7" s="7">
        <v>43992</v>
      </c>
      <c r="F7" s="5">
        <f t="shared" si="0"/>
        <v>26</v>
      </c>
      <c r="G7" s="6" t="s">
        <v>338</v>
      </c>
      <c r="H7" s="6" t="s">
        <v>345</v>
      </c>
      <c r="I7" s="6" t="s">
        <v>346</v>
      </c>
      <c r="J7" s="16">
        <v>0</v>
      </c>
      <c r="K7" s="6"/>
      <c r="L7" s="19" t="s">
        <v>341</v>
      </c>
      <c r="M7" s="19" t="s">
        <v>341</v>
      </c>
      <c r="N7" s="19" t="s">
        <v>341</v>
      </c>
      <c r="O7" s="17">
        <v>0</v>
      </c>
      <c r="P7" s="18" t="s">
        <v>347</v>
      </c>
      <c r="Q7" s="6" t="s">
        <v>348</v>
      </c>
    </row>
    <row r="8" spans="1:17" ht="51">
      <c r="A8" s="4">
        <v>5</v>
      </c>
      <c r="B8" s="8" t="s">
        <v>349</v>
      </c>
      <c r="C8" s="9" t="s">
        <v>69</v>
      </c>
      <c r="D8" s="10">
        <v>43970</v>
      </c>
      <c r="E8" s="10">
        <v>43992</v>
      </c>
      <c r="F8" s="5">
        <f t="shared" si="0"/>
        <v>22</v>
      </c>
      <c r="G8" s="9" t="s">
        <v>350</v>
      </c>
      <c r="H8" s="9" t="s">
        <v>351</v>
      </c>
      <c r="I8" s="9" t="s">
        <v>340</v>
      </c>
      <c r="J8" s="16">
        <v>0</v>
      </c>
      <c r="K8" s="6"/>
      <c r="L8" s="19" t="s">
        <v>341</v>
      </c>
      <c r="M8" s="19" t="s">
        <v>341</v>
      </c>
      <c r="N8" s="19" t="s">
        <v>341</v>
      </c>
      <c r="O8" s="17">
        <v>0</v>
      </c>
      <c r="P8" s="18" t="s">
        <v>342</v>
      </c>
      <c r="Q8" s="6" t="s">
        <v>352</v>
      </c>
    </row>
    <row r="9" spans="1:17" ht="38.25">
      <c r="A9" s="4">
        <v>6</v>
      </c>
      <c r="B9" s="8" t="s">
        <v>353</v>
      </c>
      <c r="C9" s="9" t="s">
        <v>69</v>
      </c>
      <c r="D9" s="10">
        <v>43995</v>
      </c>
      <c r="E9" s="10">
        <v>44012</v>
      </c>
      <c r="F9" s="5">
        <f t="shared" si="0"/>
        <v>17</v>
      </c>
      <c r="G9" s="9" t="s">
        <v>354</v>
      </c>
      <c r="H9" s="9" t="s">
        <v>355</v>
      </c>
      <c r="I9" s="9" t="s">
        <v>340</v>
      </c>
      <c r="J9" s="16">
        <v>0</v>
      </c>
      <c r="K9" s="6"/>
      <c r="L9" s="18" t="s">
        <v>341</v>
      </c>
      <c r="M9" s="18" t="s">
        <v>341</v>
      </c>
      <c r="N9" s="18" t="s">
        <v>341</v>
      </c>
      <c r="O9" s="17">
        <v>0</v>
      </c>
      <c r="P9" s="18" t="s">
        <v>159</v>
      </c>
      <c r="Q9" s="31"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18" t="s">
        <v>341</v>
      </c>
      <c r="M10" s="18" t="s">
        <v>341</v>
      </c>
      <c r="N10" s="18" t="s">
        <v>341</v>
      </c>
      <c r="O10" s="17">
        <v>-6801.36</v>
      </c>
      <c r="P10" s="17" t="s">
        <v>347</v>
      </c>
      <c r="Q10" s="31" t="s">
        <v>361</v>
      </c>
    </row>
    <row r="11" spans="1:17" ht="51">
      <c r="A11" s="4">
        <v>8</v>
      </c>
      <c r="B11" s="8" t="s">
        <v>362</v>
      </c>
      <c r="C11" s="9" t="s">
        <v>69</v>
      </c>
      <c r="D11" s="10">
        <v>43689</v>
      </c>
      <c r="E11" s="10">
        <v>43745</v>
      </c>
      <c r="F11" s="5">
        <f t="shared" si="0"/>
        <v>56</v>
      </c>
      <c r="G11" s="9" t="s">
        <v>363</v>
      </c>
      <c r="H11" s="9" t="s">
        <v>364</v>
      </c>
      <c r="I11" s="9" t="s">
        <v>365</v>
      </c>
      <c r="J11" s="16">
        <v>0</v>
      </c>
      <c r="K11" s="6"/>
      <c r="L11" s="18" t="s">
        <v>341</v>
      </c>
      <c r="M11" s="18" t="s">
        <v>341</v>
      </c>
      <c r="N11" s="18" t="s">
        <v>341</v>
      </c>
      <c r="O11" s="17">
        <v>0</v>
      </c>
      <c r="P11" s="18"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20" t="s">
        <v>341</v>
      </c>
      <c r="M12" s="20" t="s">
        <v>341</v>
      </c>
      <c r="N12" s="20" t="s">
        <v>341</v>
      </c>
      <c r="O12" s="20" t="s">
        <v>341</v>
      </c>
      <c r="P12" s="21" t="s">
        <v>371</v>
      </c>
      <c r="Q12" s="31" t="s">
        <v>372</v>
      </c>
    </row>
    <row r="13" spans="1:17" ht="63.75">
      <c r="A13" s="4">
        <v>10</v>
      </c>
      <c r="B13" s="5" t="s">
        <v>373</v>
      </c>
      <c r="C13" s="9" t="s">
        <v>69</v>
      </c>
      <c r="D13" s="10">
        <v>44047</v>
      </c>
      <c r="E13" s="10">
        <v>44069</v>
      </c>
      <c r="F13" s="5">
        <f t="shared" si="0"/>
        <v>22</v>
      </c>
      <c r="G13" s="9" t="s">
        <v>363</v>
      </c>
      <c r="H13" s="9" t="s">
        <v>374</v>
      </c>
      <c r="I13" s="9" t="s">
        <v>346</v>
      </c>
      <c r="J13" s="16"/>
      <c r="K13" s="6" t="s">
        <v>375</v>
      </c>
      <c r="L13" s="22" t="s">
        <v>341</v>
      </c>
      <c r="M13" s="23" t="s">
        <v>341</v>
      </c>
      <c r="N13" s="24" t="s">
        <v>341</v>
      </c>
      <c r="O13" s="25">
        <v>720000</v>
      </c>
      <c r="P13" s="26" t="s">
        <v>376</v>
      </c>
      <c r="Q13" s="32"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7"/>
      <c r="M14" s="27"/>
      <c r="N14" s="27"/>
      <c r="O14" s="28">
        <f>2038.8+1440</f>
        <v>3478.8</v>
      </c>
      <c r="P14" s="29"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showGridLines="0" topLeftCell="A32" zoomScale="70" zoomScaleNormal="70" workbookViewId="0">
      <selection activeCell="C41" sqref="C41"/>
    </sheetView>
  </sheetViews>
  <sheetFormatPr defaultRowHeight="15"/>
  <cols>
    <col min="1" max="1" width="5.28515625" style="74" customWidth="1"/>
    <col min="2" max="2" width="24.42578125" style="74" bestFit="1" customWidth="1"/>
    <col min="3" max="3" width="42.7109375" style="133" customWidth="1"/>
    <col min="4" max="4" width="17" style="74" bestFit="1" customWidth="1"/>
    <col min="5" max="5" width="23.7109375" style="74" customWidth="1"/>
    <col min="6" max="6" width="22.42578125" style="134" bestFit="1" customWidth="1"/>
    <col min="7" max="7" width="37.7109375" style="72" customWidth="1"/>
    <col min="8" max="8" width="28.140625" style="135" customWidth="1"/>
    <col min="9" max="9" width="9.140625" style="70"/>
    <col min="10" max="10" width="14.42578125" style="71" bestFit="1" customWidth="1"/>
    <col min="11" max="11" width="21.28515625" style="70" bestFit="1" customWidth="1"/>
    <col min="12" max="12" width="13.42578125" style="70" bestFit="1" customWidth="1"/>
    <col min="13" max="13" width="10.5703125" style="70" bestFit="1" customWidth="1"/>
    <col min="14" max="16384" width="9.140625" style="70"/>
  </cols>
  <sheetData>
    <row r="1" spans="1:11" ht="20.25">
      <c r="A1" s="502" t="s">
        <v>619</v>
      </c>
      <c r="B1" s="503"/>
      <c r="C1" s="503"/>
      <c r="D1" s="503"/>
      <c r="E1" s="503"/>
      <c r="F1" s="503"/>
      <c r="G1" s="503"/>
      <c r="H1" s="504"/>
    </row>
    <row r="2" spans="1:11" ht="20.25">
      <c r="A2" s="505" t="s">
        <v>620</v>
      </c>
      <c r="B2" s="506"/>
      <c r="C2" s="506"/>
      <c r="D2" s="506"/>
      <c r="E2" s="506"/>
      <c r="F2" s="506"/>
      <c r="G2" s="506"/>
      <c r="H2" s="507"/>
    </row>
    <row r="3" spans="1:11" ht="20.25">
      <c r="A3" s="508" t="s">
        <v>621</v>
      </c>
      <c r="B3" s="509"/>
      <c r="C3" s="509"/>
      <c r="D3" s="509"/>
      <c r="E3" s="509"/>
      <c r="F3" s="509"/>
      <c r="G3" s="509"/>
      <c r="H3" s="510"/>
    </row>
    <row r="4" spans="1:11" s="74" customFormat="1" ht="15.75" customHeight="1">
      <c r="A4" s="511" t="s">
        <v>622</v>
      </c>
      <c r="B4" s="511"/>
      <c r="C4" s="511"/>
      <c r="D4" s="511"/>
      <c r="E4" s="511"/>
      <c r="F4" s="511"/>
      <c r="G4" s="511"/>
      <c r="H4" s="511"/>
      <c r="I4" s="72"/>
      <c r="J4" s="73"/>
      <c r="K4" s="72"/>
    </row>
    <row r="5" spans="1:11" s="74" customFormat="1" ht="54">
      <c r="A5" s="141" t="s">
        <v>324</v>
      </c>
      <c r="B5" s="141" t="s">
        <v>623</v>
      </c>
      <c r="C5" s="75" t="s">
        <v>624</v>
      </c>
      <c r="D5" s="75" t="s">
        <v>625</v>
      </c>
      <c r="E5" s="141" t="s">
        <v>5</v>
      </c>
      <c r="F5" s="76" t="s">
        <v>331</v>
      </c>
      <c r="G5" s="141" t="s">
        <v>10</v>
      </c>
      <c r="H5" s="141" t="s">
        <v>626</v>
      </c>
      <c r="I5" s="72"/>
      <c r="J5" s="73"/>
      <c r="K5" s="72"/>
    </row>
    <row r="6" spans="1:11" ht="54">
      <c r="A6" s="77">
        <v>1</v>
      </c>
      <c r="B6" s="77" t="s">
        <v>627</v>
      </c>
      <c r="C6" s="78" t="s">
        <v>628</v>
      </c>
      <c r="D6" s="77">
        <v>339030</v>
      </c>
      <c r="E6" s="77" t="s">
        <v>17</v>
      </c>
      <c r="F6" s="79">
        <v>2867.5</v>
      </c>
      <c r="G6" s="80" t="s">
        <v>21</v>
      </c>
      <c r="H6" s="512">
        <f>(F13)/190000</f>
        <v>0.83371973684210521</v>
      </c>
    </row>
    <row r="7" spans="1:11" ht="54">
      <c r="A7" s="77">
        <v>2</v>
      </c>
      <c r="B7" s="77" t="s">
        <v>629</v>
      </c>
      <c r="C7" s="78" t="s">
        <v>630</v>
      </c>
      <c r="D7" s="77">
        <v>339030</v>
      </c>
      <c r="E7" s="77" t="s">
        <v>17</v>
      </c>
      <c r="F7" s="79">
        <v>7052.5</v>
      </c>
      <c r="G7" s="80" t="s">
        <v>21</v>
      </c>
      <c r="H7" s="512"/>
    </row>
    <row r="8" spans="1:11" ht="54">
      <c r="A8" s="77">
        <v>3</v>
      </c>
      <c r="B8" s="77" t="s">
        <v>631</v>
      </c>
      <c r="C8" s="78" t="s">
        <v>632</v>
      </c>
      <c r="D8" s="77">
        <v>339030</v>
      </c>
      <c r="E8" s="77" t="s">
        <v>82</v>
      </c>
      <c r="F8" s="79">
        <v>1202.4000000000001</v>
      </c>
      <c r="G8" s="80" t="s">
        <v>21</v>
      </c>
      <c r="H8" s="512"/>
      <c r="J8" s="81"/>
    </row>
    <row r="9" spans="1:11" ht="18">
      <c r="A9" s="77">
        <v>4</v>
      </c>
      <c r="B9" s="77" t="s">
        <v>633</v>
      </c>
      <c r="C9" s="78" t="s">
        <v>634</v>
      </c>
      <c r="D9" s="77">
        <v>339030</v>
      </c>
      <c r="E9" s="77" t="s">
        <v>17</v>
      </c>
      <c r="F9" s="82">
        <v>7665.15</v>
      </c>
      <c r="G9" s="80" t="s">
        <v>21</v>
      </c>
      <c r="H9" s="512"/>
    </row>
    <row r="10" spans="1:11" ht="36">
      <c r="A10" s="77">
        <v>5</v>
      </c>
      <c r="B10" s="77" t="s">
        <v>635</v>
      </c>
      <c r="C10" s="78" t="s">
        <v>636</v>
      </c>
      <c r="D10" s="77">
        <v>339039</v>
      </c>
      <c r="E10" s="77" t="s">
        <v>69</v>
      </c>
      <c r="F10" s="82">
        <v>111619.2</v>
      </c>
      <c r="G10" s="80" t="s">
        <v>21</v>
      </c>
      <c r="H10" s="512"/>
    </row>
    <row r="11" spans="1:11" ht="54">
      <c r="A11" s="83">
        <v>6</v>
      </c>
      <c r="B11" s="83" t="s">
        <v>635</v>
      </c>
      <c r="C11" s="84" t="s">
        <v>637</v>
      </c>
      <c r="D11" s="83">
        <v>339039</v>
      </c>
      <c r="E11" s="83" t="s">
        <v>17</v>
      </c>
      <c r="F11" s="85">
        <v>28000</v>
      </c>
      <c r="G11" s="86" t="s">
        <v>575</v>
      </c>
      <c r="H11" s="512"/>
    </row>
    <row r="12" spans="1:11" ht="36">
      <c r="A12" s="467" t="s">
        <v>638</v>
      </c>
      <c r="B12" s="467"/>
      <c r="C12" s="467"/>
      <c r="D12" s="467"/>
      <c r="E12" s="492">
        <v>190000</v>
      </c>
      <c r="F12" s="75" t="s">
        <v>639</v>
      </c>
      <c r="G12" s="141" t="s">
        <v>640</v>
      </c>
      <c r="H12" s="512"/>
    </row>
    <row r="13" spans="1:11" s="87" customFormat="1" ht="18.75">
      <c r="A13" s="467"/>
      <c r="B13" s="467"/>
      <c r="C13" s="467"/>
      <c r="D13" s="467"/>
      <c r="E13" s="492"/>
      <c r="F13" s="142">
        <f>SUM(F6:F11)</f>
        <v>158406.75</v>
      </c>
      <c r="G13" s="142">
        <f>E12-F13</f>
        <v>31593.25</v>
      </c>
      <c r="H13" s="145"/>
      <c r="J13" s="88"/>
    </row>
    <row r="14" spans="1:11" s="89" customFormat="1" ht="18.75">
      <c r="A14" s="496" t="s">
        <v>641</v>
      </c>
      <c r="B14" s="496"/>
      <c r="C14" s="496"/>
      <c r="D14" s="496"/>
      <c r="E14" s="496"/>
      <c r="F14" s="496"/>
      <c r="G14" s="496"/>
      <c r="H14" s="496"/>
      <c r="J14" s="90"/>
    </row>
    <row r="15" spans="1:11">
      <c r="A15" s="497"/>
      <c r="B15" s="497"/>
      <c r="C15" s="497"/>
      <c r="D15" s="497"/>
      <c r="E15" s="497"/>
      <c r="F15" s="497"/>
      <c r="G15" s="497"/>
      <c r="H15" s="497"/>
    </row>
    <row r="16" spans="1:11" ht="18" customHeight="1">
      <c r="A16" s="483" t="s">
        <v>642</v>
      </c>
      <c r="B16" s="483"/>
      <c r="C16" s="483"/>
      <c r="D16" s="483"/>
      <c r="E16" s="483"/>
      <c r="F16" s="483"/>
      <c r="G16" s="483"/>
      <c r="H16" s="483"/>
      <c r="J16" s="91"/>
    </row>
    <row r="17" spans="1:12" ht="18">
      <c r="A17" s="92">
        <v>1</v>
      </c>
      <c r="B17" s="92" t="s">
        <v>643</v>
      </c>
      <c r="C17" s="93" t="s">
        <v>644</v>
      </c>
      <c r="D17" s="92">
        <v>339030</v>
      </c>
      <c r="E17" s="92" t="s">
        <v>645</v>
      </c>
      <c r="F17" s="94">
        <v>39375</v>
      </c>
      <c r="G17" s="95" t="s">
        <v>21</v>
      </c>
      <c r="H17" s="498">
        <f>F21/E20</f>
        <v>0.90283363157894725</v>
      </c>
    </row>
    <row r="18" spans="1:12" ht="36">
      <c r="A18" s="92">
        <v>2</v>
      </c>
      <c r="B18" s="92" t="s">
        <v>646</v>
      </c>
      <c r="C18" s="93" t="s">
        <v>647</v>
      </c>
      <c r="D18" s="92">
        <v>339030</v>
      </c>
      <c r="E18" s="92" t="s">
        <v>648</v>
      </c>
      <c r="F18" s="94">
        <v>17568.099999999999</v>
      </c>
      <c r="G18" s="95" t="s">
        <v>21</v>
      </c>
      <c r="H18" s="498"/>
    </row>
    <row r="19" spans="1:12" ht="18">
      <c r="A19" s="92">
        <v>3</v>
      </c>
      <c r="B19" s="92" t="s">
        <v>649</v>
      </c>
      <c r="C19" s="93" t="s">
        <v>644</v>
      </c>
      <c r="D19" s="92">
        <v>339030</v>
      </c>
      <c r="E19" s="92" t="s">
        <v>650</v>
      </c>
      <c r="F19" s="94">
        <v>114595.29</v>
      </c>
      <c r="G19" s="95" t="s">
        <v>21</v>
      </c>
      <c r="H19" s="498"/>
    </row>
    <row r="20" spans="1:12" ht="36">
      <c r="A20" s="499" t="s">
        <v>638</v>
      </c>
      <c r="B20" s="499"/>
      <c r="C20" s="499"/>
      <c r="D20" s="499"/>
      <c r="E20" s="500">
        <v>190000</v>
      </c>
      <c r="F20" s="95" t="s">
        <v>639</v>
      </c>
      <c r="G20" s="143" t="s">
        <v>640</v>
      </c>
      <c r="H20" s="498"/>
    </row>
    <row r="21" spans="1:12" ht="18">
      <c r="A21" s="499"/>
      <c r="B21" s="499"/>
      <c r="C21" s="499"/>
      <c r="D21" s="499"/>
      <c r="E21" s="500"/>
      <c r="F21" s="144">
        <f>SUM(F17:F19)</f>
        <v>171538.38999999998</v>
      </c>
      <c r="G21" s="96">
        <f>E20-F21</f>
        <v>18461.610000000015</v>
      </c>
      <c r="H21" s="498"/>
      <c r="J21" s="81"/>
    </row>
    <row r="22" spans="1:12" ht="18">
      <c r="A22" s="501" t="s">
        <v>651</v>
      </c>
      <c r="B22" s="501"/>
      <c r="C22" s="501"/>
      <c r="D22" s="501"/>
      <c r="E22" s="501"/>
      <c r="F22" s="501"/>
      <c r="G22" s="501"/>
      <c r="H22" s="498"/>
    </row>
    <row r="23" spans="1:12" ht="18">
      <c r="A23" s="487"/>
      <c r="B23" s="488"/>
      <c r="C23" s="488"/>
      <c r="D23" s="488"/>
      <c r="E23" s="488"/>
      <c r="F23" s="488"/>
      <c r="G23" s="488"/>
      <c r="H23" s="97"/>
    </row>
    <row r="24" spans="1:12" ht="20.25" customHeight="1">
      <c r="A24" s="489" t="s">
        <v>652</v>
      </c>
      <c r="B24" s="490"/>
      <c r="C24" s="490"/>
      <c r="D24" s="490"/>
      <c r="E24" s="490"/>
      <c r="F24" s="490"/>
      <c r="G24" s="490"/>
      <c r="H24" s="491"/>
    </row>
    <row r="25" spans="1:12" ht="72">
      <c r="A25" s="92">
        <v>1</v>
      </c>
      <c r="B25" s="92" t="s">
        <v>653</v>
      </c>
      <c r="C25" s="93" t="s">
        <v>654</v>
      </c>
      <c r="D25" s="92" t="s">
        <v>655</v>
      </c>
      <c r="E25" s="98" t="s">
        <v>7</v>
      </c>
      <c r="F25" s="94">
        <v>0</v>
      </c>
      <c r="G25" s="99" t="s">
        <v>656</v>
      </c>
      <c r="H25" s="466">
        <f>F29/E28</f>
        <v>0.22374759614243184</v>
      </c>
    </row>
    <row r="26" spans="1:12" ht="54">
      <c r="A26" s="92">
        <v>2</v>
      </c>
      <c r="B26" s="92" t="s">
        <v>657</v>
      </c>
      <c r="C26" s="93" t="s">
        <v>658</v>
      </c>
      <c r="D26" s="92" t="s">
        <v>655</v>
      </c>
      <c r="E26" s="98" t="s">
        <v>659</v>
      </c>
      <c r="F26" s="94">
        <v>35988</v>
      </c>
      <c r="G26" s="95" t="s">
        <v>660</v>
      </c>
      <c r="H26" s="466"/>
    </row>
    <row r="27" spans="1:12" ht="36">
      <c r="A27" s="92">
        <v>3</v>
      </c>
      <c r="B27" s="92" t="s">
        <v>661</v>
      </c>
      <c r="C27" s="93" t="s">
        <v>662</v>
      </c>
      <c r="D27" s="92" t="s">
        <v>655</v>
      </c>
      <c r="E27" s="98" t="s">
        <v>17</v>
      </c>
      <c r="F27" s="94">
        <v>11133.02</v>
      </c>
      <c r="G27" s="95" t="s">
        <v>660</v>
      </c>
      <c r="H27" s="466"/>
      <c r="L27" s="100"/>
    </row>
    <row r="28" spans="1:12" ht="36">
      <c r="A28" s="467" t="s">
        <v>638</v>
      </c>
      <c r="B28" s="467"/>
      <c r="C28" s="467"/>
      <c r="D28" s="467"/>
      <c r="E28" s="492">
        <v>210599</v>
      </c>
      <c r="F28" s="75" t="s">
        <v>639</v>
      </c>
      <c r="G28" s="141" t="s">
        <v>640</v>
      </c>
      <c r="H28" s="466"/>
      <c r="L28" s="100"/>
    </row>
    <row r="29" spans="1:12" s="103" customFormat="1" ht="21">
      <c r="A29" s="467"/>
      <c r="B29" s="467"/>
      <c r="C29" s="467"/>
      <c r="D29" s="467"/>
      <c r="E29" s="492"/>
      <c r="F29" s="101">
        <f>SUM(F26:F27)</f>
        <v>47121.020000000004</v>
      </c>
      <c r="G29" s="102">
        <f>E28-F29</f>
        <v>163477.97999999998</v>
      </c>
      <c r="H29" s="466"/>
      <c r="J29" s="104"/>
      <c r="K29" s="105"/>
    </row>
    <row r="30" spans="1:12" ht="18">
      <c r="A30" s="493"/>
      <c r="B30" s="493"/>
      <c r="C30" s="493"/>
      <c r="D30" s="493"/>
      <c r="E30" s="493"/>
      <c r="F30" s="493"/>
      <c r="G30" s="493"/>
      <c r="H30" s="106"/>
    </row>
    <row r="31" spans="1:12" ht="15.75">
      <c r="A31" s="107"/>
      <c r="B31" s="107"/>
      <c r="C31" s="108"/>
      <c r="D31" s="107"/>
      <c r="E31" s="107"/>
      <c r="F31" s="109"/>
      <c r="G31" s="110"/>
      <c r="H31" s="111"/>
    </row>
    <row r="32" spans="1:12" ht="18">
      <c r="A32" s="481"/>
      <c r="B32" s="482"/>
      <c r="C32" s="482"/>
      <c r="D32" s="482"/>
      <c r="E32" s="482"/>
      <c r="F32" s="482"/>
      <c r="G32" s="482"/>
      <c r="H32" s="112"/>
    </row>
    <row r="33" spans="1:8" ht="20.25" customHeight="1">
      <c r="A33" s="494" t="s">
        <v>663</v>
      </c>
      <c r="B33" s="494"/>
      <c r="C33" s="494"/>
      <c r="D33" s="494"/>
      <c r="E33" s="494"/>
      <c r="F33" s="494"/>
      <c r="G33" s="494"/>
      <c r="H33" s="494"/>
    </row>
    <row r="34" spans="1:8" ht="31.5">
      <c r="A34" s="113" t="s">
        <v>324</v>
      </c>
      <c r="B34" s="113" t="s">
        <v>623</v>
      </c>
      <c r="C34" s="113" t="s">
        <v>624</v>
      </c>
      <c r="D34" s="113" t="s">
        <v>664</v>
      </c>
      <c r="E34" s="113" t="s">
        <v>665</v>
      </c>
      <c r="F34" s="113" t="s">
        <v>21</v>
      </c>
      <c r="G34" s="113" t="s">
        <v>666</v>
      </c>
      <c r="H34" s="113" t="s">
        <v>667</v>
      </c>
    </row>
    <row r="35" spans="1:8" ht="54">
      <c r="A35" s="114">
        <v>1</v>
      </c>
      <c r="B35" s="141" t="s">
        <v>337</v>
      </c>
      <c r="C35" s="115" t="s">
        <v>668</v>
      </c>
      <c r="D35" s="114" t="s">
        <v>669</v>
      </c>
      <c r="E35" s="114" t="s">
        <v>69</v>
      </c>
      <c r="F35" s="116">
        <v>0</v>
      </c>
      <c r="G35" s="117" t="s">
        <v>127</v>
      </c>
      <c r="H35" s="466">
        <f>(F43/E43)</f>
        <v>0.38742613636363638</v>
      </c>
    </row>
    <row r="36" spans="1:8" ht="54">
      <c r="A36" s="114">
        <v>2</v>
      </c>
      <c r="B36" s="141" t="s">
        <v>349</v>
      </c>
      <c r="C36" s="115" t="s">
        <v>670</v>
      </c>
      <c r="D36" s="114" t="s">
        <v>669</v>
      </c>
      <c r="E36" s="114" t="s">
        <v>69</v>
      </c>
      <c r="F36" s="116">
        <v>0</v>
      </c>
      <c r="G36" s="117" t="s">
        <v>671</v>
      </c>
      <c r="H36" s="466"/>
    </row>
    <row r="37" spans="1:8" ht="72">
      <c r="A37" s="114">
        <v>3</v>
      </c>
      <c r="B37" s="141" t="s">
        <v>344</v>
      </c>
      <c r="C37" s="115" t="s">
        <v>672</v>
      </c>
      <c r="D37" s="114" t="s">
        <v>669</v>
      </c>
      <c r="E37" s="114" t="s">
        <v>69</v>
      </c>
      <c r="F37" s="116">
        <v>0</v>
      </c>
      <c r="G37" s="117" t="s">
        <v>673</v>
      </c>
      <c r="H37" s="466"/>
    </row>
    <row r="38" spans="1:8" ht="54">
      <c r="A38" s="114">
        <v>4</v>
      </c>
      <c r="B38" s="141" t="s">
        <v>674</v>
      </c>
      <c r="C38" s="115" t="s">
        <v>675</v>
      </c>
      <c r="D38" s="114" t="s">
        <v>669</v>
      </c>
      <c r="E38" s="114" t="s">
        <v>17</v>
      </c>
      <c r="F38" s="116">
        <v>19504</v>
      </c>
      <c r="G38" s="75" t="s">
        <v>21</v>
      </c>
      <c r="H38" s="466"/>
    </row>
    <row r="39" spans="1:8" ht="54">
      <c r="A39" s="114">
        <v>5</v>
      </c>
      <c r="B39" s="141" t="s">
        <v>676</v>
      </c>
      <c r="C39" s="115" t="s">
        <v>675</v>
      </c>
      <c r="D39" s="114" t="s">
        <v>669</v>
      </c>
      <c r="E39" s="114" t="s">
        <v>82</v>
      </c>
      <c r="F39" s="116">
        <v>109740</v>
      </c>
      <c r="G39" s="75" t="s">
        <v>21</v>
      </c>
      <c r="H39" s="466"/>
    </row>
    <row r="40" spans="1:8" ht="54">
      <c r="A40" s="114">
        <v>6</v>
      </c>
      <c r="B40" s="141" t="s">
        <v>677</v>
      </c>
      <c r="C40" s="115" t="s">
        <v>675</v>
      </c>
      <c r="D40" s="114" t="s">
        <v>669</v>
      </c>
      <c r="E40" s="114" t="s">
        <v>82</v>
      </c>
      <c r="F40" s="116">
        <v>330</v>
      </c>
      <c r="G40" s="75" t="s">
        <v>21</v>
      </c>
      <c r="H40" s="466"/>
    </row>
    <row r="41" spans="1:8" ht="72">
      <c r="A41" s="114">
        <v>7</v>
      </c>
      <c r="B41" s="141" t="s">
        <v>678</v>
      </c>
      <c r="C41" s="115" t="s">
        <v>675</v>
      </c>
      <c r="D41" s="114" t="s">
        <v>669</v>
      </c>
      <c r="E41" s="114" t="s">
        <v>69</v>
      </c>
      <c r="F41" s="116">
        <v>6800</v>
      </c>
      <c r="G41" s="118" t="s">
        <v>679</v>
      </c>
      <c r="H41" s="466"/>
    </row>
    <row r="42" spans="1:8" ht="36">
      <c r="A42" s="467" t="s">
        <v>680</v>
      </c>
      <c r="B42" s="467"/>
      <c r="C42" s="467"/>
      <c r="D42" s="467"/>
      <c r="E42" s="141" t="s">
        <v>578</v>
      </c>
      <c r="F42" s="75" t="s">
        <v>639</v>
      </c>
      <c r="G42" s="141" t="s">
        <v>640</v>
      </c>
      <c r="H42" s="119"/>
    </row>
    <row r="43" spans="1:8" ht="18">
      <c r="A43" s="467"/>
      <c r="B43" s="467"/>
      <c r="C43" s="467"/>
      <c r="D43" s="467"/>
      <c r="E43" s="142">
        <v>352000</v>
      </c>
      <c r="F43" s="142">
        <f>SUM(F35:F41)</f>
        <v>136374</v>
      </c>
      <c r="G43" s="120">
        <f>E43-F43</f>
        <v>215626</v>
      </c>
      <c r="H43" s="119"/>
    </row>
    <row r="44" spans="1:8" ht="18">
      <c r="A44" s="121"/>
      <c r="B44" s="122"/>
      <c r="C44" s="122"/>
      <c r="D44" s="122"/>
      <c r="E44" s="123"/>
      <c r="F44" s="123"/>
      <c r="G44" s="124"/>
      <c r="H44" s="125"/>
    </row>
    <row r="45" spans="1:8" ht="18">
      <c r="A45" s="481"/>
      <c r="B45" s="482"/>
      <c r="C45" s="482"/>
      <c r="D45" s="482"/>
      <c r="E45" s="482"/>
      <c r="F45" s="482"/>
      <c r="G45" s="495"/>
      <c r="H45" s="126"/>
    </row>
    <row r="46" spans="1:8" ht="18" customHeight="1">
      <c r="A46" s="469" t="s">
        <v>681</v>
      </c>
      <c r="B46" s="470"/>
      <c r="C46" s="470"/>
      <c r="D46" s="470"/>
      <c r="E46" s="470"/>
      <c r="F46" s="470"/>
      <c r="G46" s="470"/>
      <c r="H46" s="471"/>
    </row>
    <row r="47" spans="1:8" ht="18">
      <c r="A47" s="114">
        <v>2</v>
      </c>
      <c r="B47" s="136" t="s">
        <v>382</v>
      </c>
      <c r="C47" s="137" t="s">
        <v>682</v>
      </c>
      <c r="D47" s="138" t="s">
        <v>669</v>
      </c>
      <c r="E47" s="138" t="s">
        <v>69</v>
      </c>
      <c r="F47" s="139">
        <f>1653.6+478.8+2000</f>
        <v>4132.3999999999996</v>
      </c>
      <c r="G47" s="140" t="s">
        <v>21</v>
      </c>
      <c r="H47" s="472">
        <v>0.36810795454545453</v>
      </c>
    </row>
    <row r="48" spans="1:8" ht="18">
      <c r="A48" s="114">
        <v>3</v>
      </c>
      <c r="B48" s="136" t="s">
        <v>683</v>
      </c>
      <c r="C48" s="137" t="s">
        <v>684</v>
      </c>
      <c r="D48" s="138" t="s">
        <v>669</v>
      </c>
      <c r="E48" s="138" t="s">
        <v>685</v>
      </c>
      <c r="F48" s="139">
        <v>66458.31</v>
      </c>
      <c r="G48" s="140" t="s">
        <v>21</v>
      </c>
      <c r="H48" s="473"/>
    </row>
    <row r="49" spans="1:8" ht="18">
      <c r="A49" s="114">
        <v>4</v>
      </c>
      <c r="B49" s="136" t="s">
        <v>702</v>
      </c>
      <c r="C49" s="137" t="s">
        <v>682</v>
      </c>
      <c r="D49" s="138" t="s">
        <v>669</v>
      </c>
      <c r="E49" s="138" t="s">
        <v>82</v>
      </c>
      <c r="F49" s="139">
        <v>2921.6</v>
      </c>
      <c r="G49" s="140" t="s">
        <v>21</v>
      </c>
      <c r="H49" s="473"/>
    </row>
    <row r="50" spans="1:8" ht="18">
      <c r="A50" s="114">
        <v>5</v>
      </c>
      <c r="B50" s="136" t="s">
        <v>701</v>
      </c>
      <c r="C50" s="137" t="s">
        <v>686</v>
      </c>
      <c r="D50" s="138" t="s">
        <v>669</v>
      </c>
      <c r="E50" s="138" t="s">
        <v>82</v>
      </c>
      <c r="F50" s="139">
        <v>11274</v>
      </c>
      <c r="G50" s="140" t="s">
        <v>21</v>
      </c>
      <c r="H50" s="473"/>
    </row>
    <row r="51" spans="1:8" ht="18">
      <c r="A51" s="114">
        <v>6</v>
      </c>
      <c r="B51" s="136" t="s">
        <v>700</v>
      </c>
      <c r="C51" s="137" t="s">
        <v>686</v>
      </c>
      <c r="D51" s="138" t="s">
        <v>669</v>
      </c>
      <c r="E51" s="138" t="s">
        <v>17</v>
      </c>
      <c r="F51" s="149">
        <v>31787.56</v>
      </c>
      <c r="G51" s="140" t="s">
        <v>21</v>
      </c>
      <c r="H51" s="473"/>
    </row>
    <row r="52" spans="1:8" ht="18">
      <c r="A52" s="114">
        <v>7</v>
      </c>
      <c r="B52" s="136" t="s">
        <v>703</v>
      </c>
      <c r="C52" s="137" t="s">
        <v>687</v>
      </c>
      <c r="D52" s="138" t="s">
        <v>669</v>
      </c>
      <c r="E52" s="138" t="s">
        <v>69</v>
      </c>
      <c r="F52" s="139">
        <v>26594.799999999999</v>
      </c>
      <c r="G52" s="140" t="s">
        <v>21</v>
      </c>
      <c r="H52" s="473"/>
    </row>
    <row r="53" spans="1:8" ht="18">
      <c r="A53" s="114">
        <v>9</v>
      </c>
      <c r="B53" s="136" t="s">
        <v>697</v>
      </c>
      <c r="C53" s="137" t="s">
        <v>688</v>
      </c>
      <c r="D53" s="138" t="s">
        <v>669</v>
      </c>
      <c r="E53" s="138" t="s">
        <v>82</v>
      </c>
      <c r="F53" s="139">
        <v>32856.080000000002</v>
      </c>
      <c r="G53" s="140" t="s">
        <v>21</v>
      </c>
      <c r="H53" s="473"/>
    </row>
    <row r="54" spans="1:8" ht="18">
      <c r="A54" s="114">
        <v>10</v>
      </c>
      <c r="B54" s="136" t="s">
        <v>698</v>
      </c>
      <c r="C54" s="137" t="s">
        <v>687</v>
      </c>
      <c r="D54" s="138" t="s">
        <v>669</v>
      </c>
      <c r="E54" s="138" t="s">
        <v>69</v>
      </c>
      <c r="F54" s="139">
        <v>80884.2</v>
      </c>
      <c r="G54" s="140" t="s">
        <v>689</v>
      </c>
      <c r="H54" s="473"/>
    </row>
    <row r="55" spans="1:8" ht="18">
      <c r="A55" s="114">
        <v>11</v>
      </c>
      <c r="B55" s="136" t="s">
        <v>699</v>
      </c>
      <c r="C55" s="137" t="s">
        <v>690</v>
      </c>
      <c r="D55" s="138" t="s">
        <v>669</v>
      </c>
      <c r="E55" s="138" t="s">
        <v>69</v>
      </c>
      <c r="F55" s="139">
        <v>66828.12</v>
      </c>
      <c r="G55" s="140" t="s">
        <v>691</v>
      </c>
      <c r="H55" s="473"/>
    </row>
    <row r="56" spans="1:8" ht="36">
      <c r="A56" s="114">
        <v>12</v>
      </c>
      <c r="B56" s="136" t="s">
        <v>712</v>
      </c>
      <c r="C56" s="137" t="s">
        <v>682</v>
      </c>
      <c r="D56" s="138" t="s">
        <v>669</v>
      </c>
      <c r="E56" s="138" t="s">
        <v>82</v>
      </c>
      <c r="F56" s="139">
        <v>164283.88</v>
      </c>
      <c r="G56" s="140" t="s">
        <v>713</v>
      </c>
      <c r="H56" s="473"/>
    </row>
    <row r="57" spans="1:8" ht="18">
      <c r="A57" s="114">
        <v>13</v>
      </c>
      <c r="B57" s="141"/>
      <c r="C57" s="115"/>
      <c r="D57" s="114"/>
      <c r="E57" s="114"/>
      <c r="F57" s="142"/>
      <c r="G57" s="75"/>
      <c r="H57" s="473"/>
    </row>
    <row r="58" spans="1:8" ht="18">
      <c r="A58" s="114">
        <v>14</v>
      </c>
      <c r="B58" s="141"/>
      <c r="C58" s="115"/>
      <c r="D58" s="114"/>
      <c r="E58" s="114"/>
      <c r="F58" s="142"/>
      <c r="G58" s="141"/>
      <c r="H58" s="473"/>
    </row>
    <row r="59" spans="1:8" ht="18">
      <c r="A59" s="127"/>
      <c r="B59" s="484"/>
      <c r="C59" s="485"/>
      <c r="D59" s="485"/>
      <c r="E59" s="486"/>
      <c r="F59" s="142"/>
      <c r="G59" s="141"/>
      <c r="H59" s="473"/>
    </row>
    <row r="60" spans="1:8" ht="36">
      <c r="A60" s="475" t="s">
        <v>680</v>
      </c>
      <c r="B60" s="476"/>
      <c r="C60" s="476"/>
      <c r="D60" s="477"/>
      <c r="E60" s="141" t="s">
        <v>578</v>
      </c>
      <c r="F60" s="75" t="s">
        <v>639</v>
      </c>
      <c r="G60" s="141" t="s">
        <v>640</v>
      </c>
      <c r="H60" s="473"/>
    </row>
    <row r="61" spans="1:8" ht="18">
      <c r="A61" s="478"/>
      <c r="B61" s="479"/>
      <c r="C61" s="479"/>
      <c r="D61" s="480"/>
      <c r="E61" s="142">
        <v>1000000</v>
      </c>
      <c r="F61" s="142">
        <f>SUM(F47:F59)</f>
        <v>488020.95</v>
      </c>
      <c r="G61" s="120">
        <f>E61-F61</f>
        <v>511979.05</v>
      </c>
      <c r="H61" s="474"/>
    </row>
    <row r="62" spans="1:8" ht="18">
      <c r="A62" s="128"/>
      <c r="B62" s="128"/>
      <c r="C62" s="128"/>
      <c r="D62" s="128"/>
      <c r="E62" s="129"/>
      <c r="F62" s="129"/>
      <c r="G62" s="130"/>
      <c r="H62" s="131"/>
    </row>
    <row r="63" spans="1:8" ht="18">
      <c r="A63" s="128"/>
      <c r="B63" s="128"/>
      <c r="C63" s="128"/>
      <c r="D63" s="128"/>
      <c r="E63" s="129"/>
      <c r="F63" s="129"/>
      <c r="G63" s="130"/>
      <c r="H63" s="131"/>
    </row>
    <row r="64" spans="1:8" ht="18">
      <c r="A64" s="481"/>
      <c r="B64" s="482"/>
      <c r="C64" s="482"/>
      <c r="D64" s="482"/>
      <c r="E64" s="482"/>
      <c r="F64" s="482"/>
      <c r="G64" s="482"/>
      <c r="H64" s="112"/>
    </row>
    <row r="65" spans="1:8" ht="18" customHeight="1">
      <c r="A65" s="483" t="s">
        <v>692</v>
      </c>
      <c r="B65" s="483"/>
      <c r="C65" s="483"/>
      <c r="D65" s="483"/>
      <c r="E65" s="483"/>
      <c r="F65" s="483"/>
      <c r="G65" s="483"/>
      <c r="H65" s="483"/>
    </row>
    <row r="66" spans="1:8" ht="90">
      <c r="A66" s="114">
        <v>1</v>
      </c>
      <c r="B66" s="136" t="s">
        <v>353</v>
      </c>
      <c r="C66" s="137" t="s">
        <v>693</v>
      </c>
      <c r="D66" s="138" t="s">
        <v>655</v>
      </c>
      <c r="E66" s="138" t="s">
        <v>69</v>
      </c>
      <c r="F66" s="146"/>
      <c r="G66" s="147" t="s">
        <v>704</v>
      </c>
      <c r="H66" s="466">
        <f>F71/E71</f>
        <v>0</v>
      </c>
    </row>
    <row r="67" spans="1:8" ht="18">
      <c r="A67" s="114"/>
      <c r="B67" s="141"/>
      <c r="C67" s="115"/>
      <c r="D67" s="114"/>
      <c r="E67" s="114"/>
      <c r="F67" s="116">
        <v>0</v>
      </c>
      <c r="G67" s="141"/>
      <c r="H67" s="466"/>
    </row>
    <row r="68" spans="1:8" ht="18">
      <c r="A68" s="114"/>
      <c r="B68" s="141"/>
      <c r="C68" s="115"/>
      <c r="D68" s="114"/>
      <c r="E68" s="114"/>
      <c r="F68" s="116">
        <v>0</v>
      </c>
      <c r="G68" s="75"/>
      <c r="H68" s="466"/>
    </row>
    <row r="69" spans="1:8" ht="18">
      <c r="A69" s="114"/>
      <c r="B69" s="141"/>
      <c r="C69" s="115"/>
      <c r="D69" s="114"/>
      <c r="E69" s="114"/>
      <c r="F69" s="116">
        <v>0</v>
      </c>
      <c r="G69" s="141"/>
      <c r="H69" s="466"/>
    </row>
    <row r="70" spans="1:8" ht="36">
      <c r="A70" s="467" t="s">
        <v>680</v>
      </c>
      <c r="B70" s="467"/>
      <c r="C70" s="467"/>
      <c r="D70" s="467"/>
      <c r="E70" s="141" t="s">
        <v>578</v>
      </c>
      <c r="F70" s="75" t="s">
        <v>639</v>
      </c>
      <c r="G70" s="141" t="s">
        <v>640</v>
      </c>
      <c r="H70" s="466"/>
    </row>
    <row r="71" spans="1:8" ht="18">
      <c r="A71" s="467"/>
      <c r="B71" s="467"/>
      <c r="C71" s="467"/>
      <c r="D71" s="467"/>
      <c r="E71" s="142">
        <v>150000</v>
      </c>
      <c r="F71" s="142">
        <f>SUM(F66:F69)</f>
        <v>0</v>
      </c>
      <c r="G71" s="120">
        <f>E71-F71</f>
        <v>150000</v>
      </c>
      <c r="H71" s="466"/>
    </row>
    <row r="74" spans="1:8" ht="18">
      <c r="A74" s="468"/>
      <c r="B74" s="468"/>
      <c r="C74" s="468"/>
      <c r="D74" s="468"/>
      <c r="E74" s="468"/>
      <c r="F74" s="468"/>
      <c r="G74" s="468"/>
      <c r="H74" s="126"/>
    </row>
    <row r="75" spans="1:8" ht="18" customHeight="1">
      <c r="A75" s="469" t="s">
        <v>694</v>
      </c>
      <c r="B75" s="470"/>
      <c r="C75" s="470"/>
      <c r="D75" s="470"/>
      <c r="E75" s="470"/>
      <c r="F75" s="470"/>
      <c r="G75" s="470"/>
      <c r="H75" s="471"/>
    </row>
    <row r="76" spans="1:8" ht="54">
      <c r="A76" s="114">
        <v>1</v>
      </c>
      <c r="B76" s="148" t="s">
        <v>695</v>
      </c>
      <c r="C76" s="137" t="s">
        <v>696</v>
      </c>
      <c r="D76" s="138" t="s">
        <v>669</v>
      </c>
      <c r="E76" s="138" t="s">
        <v>69</v>
      </c>
      <c r="F76" s="146">
        <v>720000</v>
      </c>
      <c r="G76" s="140" t="s">
        <v>21</v>
      </c>
      <c r="H76" s="472">
        <f>F83/E83</f>
        <v>0.77837837837837842</v>
      </c>
    </row>
    <row r="77" spans="1:8" ht="18">
      <c r="A77" s="114">
        <v>2</v>
      </c>
      <c r="B77" s="141"/>
      <c r="C77" s="115"/>
      <c r="D77" s="114"/>
      <c r="E77" s="114"/>
      <c r="F77" s="116"/>
      <c r="G77" s="141"/>
      <c r="H77" s="473"/>
    </row>
    <row r="78" spans="1:8" ht="18">
      <c r="A78" s="114"/>
      <c r="B78" s="132"/>
      <c r="C78" s="115"/>
      <c r="D78" s="114"/>
      <c r="E78" s="114"/>
      <c r="F78" s="116"/>
      <c r="G78" s="75"/>
      <c r="H78" s="473"/>
    </row>
    <row r="79" spans="1:8" ht="18">
      <c r="A79" s="114"/>
      <c r="B79" s="132"/>
      <c r="C79" s="115"/>
      <c r="D79" s="114"/>
      <c r="E79" s="114"/>
      <c r="F79" s="116"/>
      <c r="G79" s="75"/>
      <c r="H79" s="473"/>
    </row>
    <row r="80" spans="1:8" ht="18">
      <c r="A80" s="114"/>
      <c r="B80" s="132"/>
      <c r="C80" s="115"/>
      <c r="D80" s="114"/>
      <c r="E80" s="114"/>
      <c r="F80" s="116"/>
      <c r="G80" s="75"/>
      <c r="H80" s="473"/>
    </row>
    <row r="81" spans="1:8" ht="18">
      <c r="A81" s="114"/>
      <c r="B81" s="141"/>
      <c r="C81" s="115"/>
      <c r="D81" s="114"/>
      <c r="E81" s="114"/>
      <c r="F81" s="116"/>
      <c r="G81" s="141"/>
      <c r="H81" s="473"/>
    </row>
    <row r="82" spans="1:8" ht="36">
      <c r="A82" s="475" t="s">
        <v>680</v>
      </c>
      <c r="B82" s="476"/>
      <c r="C82" s="476"/>
      <c r="D82" s="477"/>
      <c r="E82" s="141" t="s">
        <v>578</v>
      </c>
      <c r="F82" s="75" t="s">
        <v>639</v>
      </c>
      <c r="G82" s="141" t="s">
        <v>640</v>
      </c>
      <c r="H82" s="473"/>
    </row>
    <row r="83" spans="1:8" ht="18">
      <c r="A83" s="478"/>
      <c r="B83" s="479"/>
      <c r="C83" s="479"/>
      <c r="D83" s="480"/>
      <c r="E83" s="142">
        <v>925000</v>
      </c>
      <c r="F83" s="142">
        <f>SUM(F76:F81)</f>
        <v>720000</v>
      </c>
      <c r="G83" s="120">
        <f>E83-F83</f>
        <v>205000</v>
      </c>
      <c r="H83" s="474"/>
    </row>
    <row r="86" spans="1:8" ht="18">
      <c r="A86" s="481"/>
      <c r="B86" s="482"/>
      <c r="C86" s="482"/>
      <c r="D86" s="482"/>
      <c r="E86" s="482"/>
      <c r="F86" s="482"/>
      <c r="G86" s="482"/>
      <c r="H86" s="112"/>
    </row>
    <row r="87" spans="1:8" ht="18">
      <c r="A87" s="483" t="s">
        <v>705</v>
      </c>
      <c r="B87" s="483"/>
      <c r="C87" s="483"/>
      <c r="D87" s="483"/>
      <c r="E87" s="483"/>
      <c r="F87" s="483"/>
      <c r="G87" s="483"/>
      <c r="H87" s="483"/>
    </row>
    <row r="88" spans="1:8" ht="36">
      <c r="A88" s="114">
        <v>1</v>
      </c>
      <c r="B88" s="136" t="s">
        <v>706</v>
      </c>
      <c r="C88" s="137" t="s">
        <v>707</v>
      </c>
      <c r="D88" s="138" t="s">
        <v>708</v>
      </c>
      <c r="E88" s="138" t="s">
        <v>82</v>
      </c>
      <c r="F88" s="146">
        <v>132878.79999999999</v>
      </c>
      <c r="G88" s="147" t="s">
        <v>709</v>
      </c>
      <c r="H88" s="466">
        <f>F93/E93</f>
        <v>0.75132052980132447</v>
      </c>
    </row>
    <row r="89" spans="1:8" ht="36">
      <c r="A89" s="114">
        <v>2</v>
      </c>
      <c r="B89" s="136" t="s">
        <v>710</v>
      </c>
      <c r="C89" s="137" t="s">
        <v>711</v>
      </c>
      <c r="D89" s="138" t="s">
        <v>708</v>
      </c>
      <c r="E89" s="138" t="s">
        <v>82</v>
      </c>
      <c r="F89" s="146">
        <v>94020</v>
      </c>
      <c r="G89" s="136" t="s">
        <v>21</v>
      </c>
      <c r="H89" s="466"/>
    </row>
    <row r="90" spans="1:8" ht="18">
      <c r="A90" s="114"/>
      <c r="B90" s="141"/>
      <c r="C90" s="115"/>
      <c r="D90" s="114"/>
      <c r="E90" s="114"/>
      <c r="F90" s="116">
        <v>0</v>
      </c>
      <c r="G90" s="75"/>
      <c r="H90" s="466"/>
    </row>
    <row r="91" spans="1:8" ht="18">
      <c r="A91" s="114"/>
      <c r="B91" s="141"/>
      <c r="C91" s="115"/>
      <c r="D91" s="114"/>
      <c r="E91" s="114"/>
      <c r="F91" s="116">
        <v>0</v>
      </c>
      <c r="G91" s="141"/>
      <c r="H91" s="466"/>
    </row>
    <row r="92" spans="1:8" ht="36">
      <c r="A92" s="467" t="s">
        <v>680</v>
      </c>
      <c r="B92" s="467"/>
      <c r="C92" s="467"/>
      <c r="D92" s="467"/>
      <c r="E92" s="141" t="s">
        <v>578</v>
      </c>
      <c r="F92" s="75" t="s">
        <v>639</v>
      </c>
      <c r="G92" s="141" t="s">
        <v>640</v>
      </c>
      <c r="H92" s="466"/>
    </row>
    <row r="93" spans="1:8" ht="18">
      <c r="A93" s="467"/>
      <c r="B93" s="467"/>
      <c r="C93" s="467"/>
      <c r="D93" s="467"/>
      <c r="E93" s="142">
        <v>302000</v>
      </c>
      <c r="F93" s="142">
        <f>SUM(F88:F91)</f>
        <v>226898.8</v>
      </c>
      <c r="G93" s="120">
        <f>E93-F93</f>
        <v>75101.200000000012</v>
      </c>
      <c r="H93" s="466"/>
    </row>
  </sheetData>
  <mergeCells count="41">
    <mergeCell ref="A1:H1"/>
    <mergeCell ref="A2:H2"/>
    <mergeCell ref="A3:H3"/>
    <mergeCell ref="A4:H4"/>
    <mergeCell ref="H6:H12"/>
    <mergeCell ref="A12:D13"/>
    <mergeCell ref="E12:E13"/>
    <mergeCell ref="A14:H14"/>
    <mergeCell ref="A15:H15"/>
    <mergeCell ref="A16:H16"/>
    <mergeCell ref="H17:H22"/>
    <mergeCell ref="A20:D21"/>
    <mergeCell ref="E20:E21"/>
    <mergeCell ref="A22:G22"/>
    <mergeCell ref="A46:H46"/>
    <mergeCell ref="A23:G23"/>
    <mergeCell ref="A24:H24"/>
    <mergeCell ref="H25:H29"/>
    <mergeCell ref="A28:D29"/>
    <mergeCell ref="E28:E29"/>
    <mergeCell ref="A30:G30"/>
    <mergeCell ref="A32:G32"/>
    <mergeCell ref="A33:H33"/>
    <mergeCell ref="H35:H41"/>
    <mergeCell ref="A42:D43"/>
    <mergeCell ref="A45:G45"/>
    <mergeCell ref="A60:D61"/>
    <mergeCell ref="A64:G64"/>
    <mergeCell ref="A65:H65"/>
    <mergeCell ref="A86:G86"/>
    <mergeCell ref="A87:H87"/>
    <mergeCell ref="H66:H71"/>
    <mergeCell ref="A70:D71"/>
    <mergeCell ref="H47:H61"/>
    <mergeCell ref="B59:E59"/>
    <mergeCell ref="H88:H93"/>
    <mergeCell ref="A92:D93"/>
    <mergeCell ref="A74:G74"/>
    <mergeCell ref="A75:H75"/>
    <mergeCell ref="H76:H83"/>
    <mergeCell ref="A82:D8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513"/>
      <c r="D3" s="513"/>
      <c r="E3" s="513"/>
      <c r="F3" s="513"/>
      <c r="G3" s="513"/>
      <c r="H3" s="513"/>
      <c r="I3" s="513"/>
      <c r="J3" s="513"/>
    </row>
    <row r="4" spans="2:11" ht="17.25">
      <c r="C4" s="513"/>
      <c r="D4" s="513"/>
      <c r="E4" s="513"/>
      <c r="F4" s="513"/>
      <c r="G4" s="513"/>
      <c r="H4" s="513"/>
      <c r="I4" s="513"/>
      <c r="J4" s="513"/>
    </row>
    <row r="5" spans="2:11" ht="15.75">
      <c r="B5" s="151"/>
      <c r="C5" s="514" t="s">
        <v>801</v>
      </c>
      <c r="D5" s="514"/>
      <c r="E5" s="514"/>
      <c r="F5" s="514"/>
      <c r="G5" s="514"/>
      <c r="H5" s="514"/>
      <c r="I5" s="514"/>
      <c r="J5" s="514"/>
      <c r="K5" s="151"/>
    </row>
    <row r="6" spans="2:11" ht="16.5" thickBot="1">
      <c r="B6" s="152"/>
      <c r="C6" s="152"/>
      <c r="D6" s="152"/>
      <c r="E6" s="152"/>
      <c r="F6" s="152"/>
      <c r="G6" s="152"/>
      <c r="H6" s="152"/>
      <c r="I6" s="152"/>
      <c r="J6" s="152"/>
      <c r="K6" s="152"/>
    </row>
    <row r="7" spans="2:11" ht="32.25" thickBot="1">
      <c r="B7" s="515" t="s">
        <v>802</v>
      </c>
      <c r="C7" s="516"/>
      <c r="D7" s="153"/>
      <c r="E7" s="515" t="s">
        <v>803</v>
      </c>
      <c r="F7" s="517"/>
      <c r="G7" s="516"/>
      <c r="H7" s="518" t="s">
        <v>804</v>
      </c>
      <c r="I7" s="519"/>
      <c r="J7" s="228" t="s">
        <v>805</v>
      </c>
      <c r="K7" s="228" t="s">
        <v>806</v>
      </c>
    </row>
    <row r="8" spans="2:11" ht="15.75">
      <c r="B8" s="236" t="s">
        <v>6</v>
      </c>
      <c r="C8" s="237" t="s">
        <v>807</v>
      </c>
      <c r="D8" s="154"/>
      <c r="E8" s="217" t="s">
        <v>808</v>
      </c>
      <c r="F8" s="155" t="s">
        <v>809</v>
      </c>
      <c r="G8" s="218" t="s">
        <v>810</v>
      </c>
      <c r="H8" s="222" t="s">
        <v>811</v>
      </c>
      <c r="I8" s="218" t="s">
        <v>812</v>
      </c>
      <c r="J8" s="229" t="s">
        <v>812</v>
      </c>
      <c r="K8" s="229" t="s">
        <v>812</v>
      </c>
    </row>
    <row r="9" spans="2:11" ht="16.5" thickBot="1">
      <c r="B9" s="238"/>
      <c r="C9" s="239"/>
      <c r="D9" s="156"/>
      <c r="E9" s="219"/>
      <c r="F9" s="157"/>
      <c r="G9" s="220"/>
      <c r="H9" s="219"/>
      <c r="I9" s="220"/>
      <c r="J9" s="230"/>
      <c r="K9" s="233"/>
    </row>
    <row r="10" spans="2:11" ht="32.25" thickBot="1">
      <c r="B10" s="158" t="s">
        <v>813</v>
      </c>
      <c r="C10" s="159">
        <v>137673</v>
      </c>
      <c r="D10" s="160"/>
      <c r="E10" s="317">
        <v>137673</v>
      </c>
      <c r="F10" s="318" t="s">
        <v>881</v>
      </c>
      <c r="G10" s="319" t="s">
        <v>815</v>
      </c>
      <c r="H10" s="272"/>
      <c r="I10" s="273"/>
      <c r="J10" s="231" t="s">
        <v>816</v>
      </c>
      <c r="K10" s="234">
        <f>E10</f>
        <v>137673</v>
      </c>
    </row>
    <row r="11" spans="2:11" ht="31.5">
      <c r="B11" s="528" t="s">
        <v>817</v>
      </c>
      <c r="C11" s="531">
        <v>214327</v>
      </c>
      <c r="D11" s="164"/>
      <c r="E11" s="534">
        <f>214327</f>
        <v>214327</v>
      </c>
      <c r="F11" s="321" t="s">
        <v>818</v>
      </c>
      <c r="G11" s="523" t="s">
        <v>815</v>
      </c>
      <c r="H11" s="280" t="s">
        <v>819</v>
      </c>
      <c r="I11" s="281">
        <v>109695</v>
      </c>
      <c r="J11" s="525" t="s">
        <v>816</v>
      </c>
      <c r="K11" s="520">
        <f>SUM(E11)-SUM(I11:I15)</f>
        <v>77998</v>
      </c>
    </row>
    <row r="12" spans="2:11" ht="15.75">
      <c r="B12" s="529"/>
      <c r="C12" s="532"/>
      <c r="D12" s="164"/>
      <c r="E12" s="535"/>
      <c r="F12" s="165" t="s">
        <v>820</v>
      </c>
      <c r="G12" s="524"/>
      <c r="H12" s="276" t="s">
        <v>821</v>
      </c>
      <c r="I12" s="225">
        <v>19504</v>
      </c>
      <c r="J12" s="526"/>
      <c r="K12" s="521"/>
    </row>
    <row r="13" spans="2:11" ht="15.75">
      <c r="B13" s="529"/>
      <c r="C13" s="532"/>
      <c r="D13" s="164"/>
      <c r="E13" s="535"/>
      <c r="F13" s="329" t="s">
        <v>822</v>
      </c>
      <c r="G13" s="524"/>
      <c r="H13" s="276" t="s">
        <v>823</v>
      </c>
      <c r="I13" s="225">
        <v>330</v>
      </c>
      <c r="J13" s="526"/>
      <c r="K13" s="521"/>
    </row>
    <row r="14" spans="2:11" ht="16.5" thickBot="1">
      <c r="B14" s="529"/>
      <c r="C14" s="532"/>
      <c r="D14" s="164"/>
      <c r="E14" s="535"/>
      <c r="F14" s="329" t="s">
        <v>824</v>
      </c>
      <c r="G14" s="524"/>
      <c r="H14" s="276" t="s">
        <v>825</v>
      </c>
      <c r="I14" s="225">
        <v>6800</v>
      </c>
      <c r="J14" s="527"/>
      <c r="K14" s="521"/>
    </row>
    <row r="15" spans="2:11" ht="16.5" thickBot="1">
      <c r="B15" s="530"/>
      <c r="C15" s="533"/>
      <c r="D15" s="164"/>
      <c r="E15" s="536"/>
      <c r="F15" s="330"/>
      <c r="G15" s="295"/>
      <c r="H15" s="282"/>
      <c r="I15" s="283"/>
      <c r="J15" s="286"/>
      <c r="K15" s="522"/>
    </row>
    <row r="16" spans="2:11" ht="16.5" thickBot="1">
      <c r="B16" s="168" t="s">
        <v>826</v>
      </c>
      <c r="C16" s="169">
        <f>SUM(C10:C14)</f>
        <v>352000</v>
      </c>
      <c r="D16" s="170"/>
      <c r="E16" s="305">
        <f>SUM(E10:E14)</f>
        <v>352000</v>
      </c>
      <c r="F16" s="306"/>
      <c r="G16" s="307"/>
      <c r="H16" s="308"/>
      <c r="I16" s="309"/>
      <c r="J16" s="232"/>
      <c r="K16" s="235">
        <f>SUM(K10:K14)</f>
        <v>215671</v>
      </c>
    </row>
    <row r="19" spans="2:11" ht="32.25" thickBot="1">
      <c r="B19" s="338" t="s">
        <v>866</v>
      </c>
      <c r="C19" s="331">
        <f>SUM(C10:C14)</f>
        <v>352000</v>
      </c>
      <c r="D19" s="215"/>
      <c r="E19" s="215"/>
      <c r="F19" s="215"/>
      <c r="G19" s="335" t="s">
        <v>890</v>
      </c>
      <c r="H19" s="215"/>
      <c r="I19" s="215"/>
      <c r="J19" s="215"/>
      <c r="K19" s="337">
        <f>C16-K16</f>
        <v>136329</v>
      </c>
    </row>
    <row r="20" spans="2:11" ht="15.75" thickTop="1"/>
  </sheetData>
  <mergeCells count="12">
    <mergeCell ref="K11:K15"/>
    <mergeCell ref="G11:G14"/>
    <mergeCell ref="J11:J14"/>
    <mergeCell ref="B11:B15"/>
    <mergeCell ref="C11:C15"/>
    <mergeCell ref="E11:E15"/>
    <mergeCell ref="C3:J3"/>
    <mergeCell ref="C4:J4"/>
    <mergeCell ref="C5:J5"/>
    <mergeCell ref="B7:C7"/>
    <mergeCell ref="E7:G7"/>
    <mergeCell ref="H7:I7"/>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K34"/>
  <sheetViews>
    <sheetView showGridLines="0" workbookViewId="0">
      <selection activeCell="F8" sqref="F8"/>
    </sheetView>
  </sheetViews>
  <sheetFormatPr defaultRowHeight="15.75"/>
  <cols>
    <col min="1" max="1" width="2.5703125" style="152" customWidth="1"/>
    <col min="2" max="2" width="36" style="152" customWidth="1"/>
    <col min="3" max="3" width="16.28515625" style="152" customWidth="1"/>
    <col min="4" max="4" width="3.42578125" style="152" customWidth="1"/>
    <col min="5" max="5" width="13.42578125" style="152" customWidth="1"/>
    <col min="6" max="6" width="12.7109375" style="152" customWidth="1"/>
    <col min="7" max="7" width="19.42578125" style="152" customWidth="1"/>
    <col min="8" max="8" width="15.28515625" style="152" customWidth="1"/>
    <col min="9" max="9" width="14.28515625" style="152" bestFit="1" customWidth="1"/>
    <col min="10" max="10" width="14" style="152" customWidth="1"/>
    <col min="11" max="11" width="3" style="152" customWidth="1"/>
    <col min="12" max="16384" width="9.140625" style="152"/>
  </cols>
  <sheetData>
    <row r="1" spans="1:11">
      <c r="B1" s="174" t="s">
        <v>827</v>
      </c>
    </row>
    <row r="2" spans="1:11" ht="16.5" thickBot="1"/>
    <row r="3" spans="1:11" ht="32.25" thickBot="1">
      <c r="B3" s="515" t="s">
        <v>802</v>
      </c>
      <c r="C3" s="516"/>
      <c r="D3" s="153"/>
      <c r="E3" s="515" t="s">
        <v>803</v>
      </c>
      <c r="F3" s="517"/>
      <c r="G3" s="516"/>
      <c r="H3" s="228" t="s">
        <v>804</v>
      </c>
      <c r="I3" s="258" t="s">
        <v>805</v>
      </c>
      <c r="J3" s="228" t="s">
        <v>806</v>
      </c>
    </row>
    <row r="4" spans="1:11">
      <c r="B4" s="270" t="s">
        <v>828</v>
      </c>
      <c r="C4" s="271" t="s">
        <v>807</v>
      </c>
      <c r="D4" s="156"/>
      <c r="E4" s="242" t="s">
        <v>808</v>
      </c>
      <c r="F4" s="175" t="s">
        <v>809</v>
      </c>
      <c r="G4" s="243" t="s">
        <v>829</v>
      </c>
      <c r="H4" s="249"/>
      <c r="I4" s="241"/>
      <c r="J4" s="266"/>
      <c r="K4" s="173"/>
    </row>
    <row r="5" spans="1:11" ht="16.5" thickBot="1">
      <c r="A5" s="176"/>
      <c r="B5" s="238" t="s">
        <v>830</v>
      </c>
      <c r="C5" s="239"/>
      <c r="D5" s="156"/>
      <c r="E5" s="219"/>
      <c r="F5" s="157"/>
      <c r="G5" s="220"/>
      <c r="H5" s="250"/>
      <c r="I5" s="259"/>
      <c r="J5" s="233"/>
      <c r="K5" s="157"/>
    </row>
    <row r="6" spans="1:11" ht="16.5" thickBot="1">
      <c r="B6" s="177" t="s">
        <v>831</v>
      </c>
      <c r="C6" s="178">
        <v>90000</v>
      </c>
      <c r="D6" s="160"/>
      <c r="E6" s="179"/>
      <c r="F6" s="180"/>
      <c r="G6" s="244"/>
      <c r="H6" s="251"/>
      <c r="I6" s="260"/>
      <c r="J6" s="267">
        <f>C6-E6</f>
        <v>90000</v>
      </c>
    </row>
    <row r="7" spans="1:11" ht="16.5" thickBot="1">
      <c r="B7" s="537" t="s">
        <v>872</v>
      </c>
      <c r="C7" s="545">
        <v>400000</v>
      </c>
      <c r="D7" s="164"/>
      <c r="E7" s="181">
        <v>32856.080000000002</v>
      </c>
      <c r="F7" s="182" t="s">
        <v>832</v>
      </c>
      <c r="G7" s="245" t="s">
        <v>833</v>
      </c>
      <c r="H7" s="252">
        <v>32856.080000000002</v>
      </c>
      <c r="I7" s="261">
        <f>E7-H7</f>
        <v>0</v>
      </c>
      <c r="J7" s="549">
        <f>SUM(C7)-SUM(E7:E11)</f>
        <v>-44125.06</v>
      </c>
      <c r="K7" s="183"/>
    </row>
    <row r="8" spans="1:11" ht="33" thickTop="1" thickBot="1">
      <c r="B8" s="538"/>
      <c r="C8" s="546"/>
      <c r="D8" s="164"/>
      <c r="E8" s="184">
        <v>92042.4</v>
      </c>
      <c r="F8" s="185" t="s">
        <v>834</v>
      </c>
      <c r="G8" s="285" t="s">
        <v>835</v>
      </c>
      <c r="H8" s="253">
        <v>4132.3999999999996</v>
      </c>
      <c r="I8" s="262">
        <f t="shared" ref="I8:I16" si="0">E8-H8</f>
        <v>87910</v>
      </c>
      <c r="J8" s="549"/>
      <c r="K8" s="186"/>
    </row>
    <row r="9" spans="1:11" ht="17.25" thickTop="1" thickBot="1">
      <c r="B9" s="539"/>
      <c r="C9" s="547"/>
      <c r="D9" s="164"/>
      <c r="E9" s="296">
        <v>161506.1</v>
      </c>
      <c r="F9" s="297" t="s">
        <v>836</v>
      </c>
      <c r="G9" s="302" t="s">
        <v>837</v>
      </c>
      <c r="H9" s="344">
        <v>161506.1</v>
      </c>
      <c r="I9" s="262">
        <f t="shared" si="0"/>
        <v>0</v>
      </c>
      <c r="J9" s="549"/>
      <c r="K9" s="186"/>
    </row>
    <row r="10" spans="1:11" ht="17.25" thickTop="1" thickBot="1">
      <c r="B10" s="539"/>
      <c r="C10" s="547"/>
      <c r="D10" s="164"/>
      <c r="E10" s="187">
        <v>2921.6</v>
      </c>
      <c r="F10" s="188" t="s">
        <v>838</v>
      </c>
      <c r="G10" s="247" t="s">
        <v>839</v>
      </c>
      <c r="H10" s="254">
        <v>2921.6</v>
      </c>
      <c r="I10" s="262">
        <f t="shared" si="0"/>
        <v>0</v>
      </c>
      <c r="J10" s="549"/>
      <c r="K10" s="186"/>
    </row>
    <row r="11" spans="1:11" ht="17.25" thickTop="1" thickBot="1">
      <c r="B11" s="540"/>
      <c r="C11" s="548"/>
      <c r="D11" s="164"/>
      <c r="E11" s="296">
        <v>154798.88</v>
      </c>
      <c r="F11" s="297" t="s">
        <v>840</v>
      </c>
      <c r="G11" s="298" t="s">
        <v>883</v>
      </c>
      <c r="H11" s="299">
        <v>154798.88</v>
      </c>
      <c r="I11" s="262">
        <v>0</v>
      </c>
      <c r="J11" s="549"/>
      <c r="K11" s="183"/>
    </row>
    <row r="12" spans="1:11">
      <c r="B12" s="550" t="s">
        <v>841</v>
      </c>
      <c r="C12" s="551">
        <v>173000</v>
      </c>
      <c r="D12" s="160"/>
      <c r="E12" s="189">
        <v>11274</v>
      </c>
      <c r="F12" s="190" t="s">
        <v>842</v>
      </c>
      <c r="G12" s="290" t="s">
        <v>843</v>
      </c>
      <c r="H12" s="294">
        <v>11274</v>
      </c>
      <c r="I12" s="291">
        <f t="shared" si="0"/>
        <v>0</v>
      </c>
      <c r="J12" s="552">
        <f>SUM(C12)-SUM(E12:E17)</f>
        <v>1094.8899999999849</v>
      </c>
    </row>
    <row r="13" spans="1:11">
      <c r="B13" s="550"/>
      <c r="C13" s="551"/>
      <c r="D13" s="160"/>
      <c r="E13" s="184">
        <v>20940</v>
      </c>
      <c r="F13" s="191" t="s">
        <v>844</v>
      </c>
      <c r="G13" s="339" t="s">
        <v>845</v>
      </c>
      <c r="H13" s="253">
        <v>20940</v>
      </c>
      <c r="I13" s="292">
        <f t="shared" si="0"/>
        <v>0</v>
      </c>
      <c r="J13" s="553"/>
      <c r="K13" s="186"/>
    </row>
    <row r="14" spans="1:11">
      <c r="B14" s="550"/>
      <c r="C14" s="551"/>
      <c r="D14" s="160"/>
      <c r="E14" s="184">
        <v>31787.56</v>
      </c>
      <c r="F14" s="191" t="s">
        <v>846</v>
      </c>
      <c r="G14" s="339" t="s">
        <v>847</v>
      </c>
      <c r="H14" s="253">
        <v>31787.56</v>
      </c>
      <c r="I14" s="292">
        <f t="shared" si="0"/>
        <v>0</v>
      </c>
      <c r="J14" s="553"/>
      <c r="K14" s="186"/>
    </row>
    <row r="15" spans="1:11">
      <c r="B15" s="550"/>
      <c r="C15" s="551"/>
      <c r="D15" s="160"/>
      <c r="E15" s="342">
        <v>66828.12</v>
      </c>
      <c r="F15" s="341" t="s">
        <v>848</v>
      </c>
      <c r="G15" s="343" t="s">
        <v>849</v>
      </c>
      <c r="H15" s="344">
        <v>66828.12</v>
      </c>
      <c r="I15" s="292">
        <f t="shared" si="0"/>
        <v>0</v>
      </c>
      <c r="J15" s="553"/>
      <c r="K15" s="186"/>
    </row>
    <row r="16" spans="1:11">
      <c r="B16" s="550"/>
      <c r="C16" s="551"/>
      <c r="D16" s="160"/>
      <c r="E16" s="342">
        <v>10017.42</v>
      </c>
      <c r="F16" s="341" t="s">
        <v>882</v>
      </c>
      <c r="G16" s="343"/>
      <c r="H16" s="344"/>
      <c r="I16" s="292">
        <f t="shared" si="0"/>
        <v>10017.42</v>
      </c>
      <c r="J16" s="553"/>
      <c r="K16" s="186"/>
    </row>
    <row r="17" spans="1:11" ht="16.5" thickBot="1">
      <c r="B17" s="550"/>
      <c r="C17" s="551"/>
      <c r="D17" s="160"/>
      <c r="E17" s="296">
        <v>31058.01</v>
      </c>
      <c r="F17" s="345" t="s">
        <v>921</v>
      </c>
      <c r="G17" s="346"/>
      <c r="H17" s="303"/>
      <c r="I17" s="340">
        <f t="shared" ref="I17:I24" si="1">E17-H17</f>
        <v>31058.01</v>
      </c>
      <c r="J17" s="554"/>
    </row>
    <row r="18" spans="1:11" ht="32.25" customHeight="1">
      <c r="B18" s="562" t="s">
        <v>850</v>
      </c>
      <c r="C18" s="560">
        <v>50000</v>
      </c>
      <c r="D18" s="164"/>
      <c r="E18" s="189">
        <v>12524</v>
      </c>
      <c r="F18" s="348" t="s">
        <v>851</v>
      </c>
      <c r="G18" s="351" t="s">
        <v>852</v>
      </c>
      <c r="H18" s="353">
        <v>12524</v>
      </c>
      <c r="I18" s="291">
        <f t="shared" si="1"/>
        <v>0</v>
      </c>
      <c r="J18" s="558">
        <f>SUM(C18)-SUM(E18:E19)</f>
        <v>37476</v>
      </c>
      <c r="K18" s="183"/>
    </row>
    <row r="19" spans="1:11" ht="16.5" thickBot="1">
      <c r="B19" s="563"/>
      <c r="C19" s="561"/>
      <c r="D19" s="164"/>
      <c r="E19" s="349"/>
      <c r="F19" s="350"/>
      <c r="G19" s="352"/>
      <c r="H19" s="354"/>
      <c r="I19" s="293">
        <f t="shared" si="1"/>
        <v>0</v>
      </c>
      <c r="J19" s="559"/>
      <c r="K19" s="183"/>
    </row>
    <row r="20" spans="1:11" ht="16.5" thickBot="1">
      <c r="B20" s="158" t="s">
        <v>853</v>
      </c>
      <c r="C20" s="192">
        <v>25000</v>
      </c>
      <c r="D20" s="164"/>
      <c r="E20" s="287"/>
      <c r="F20" s="288"/>
      <c r="G20" s="289"/>
      <c r="H20" s="347">
        <v>0</v>
      </c>
      <c r="I20" s="264">
        <f t="shared" si="1"/>
        <v>0</v>
      </c>
      <c r="J20" s="268">
        <f>SUM(C20)-SUM(E20)</f>
        <v>25000</v>
      </c>
      <c r="K20" s="183"/>
    </row>
    <row r="21" spans="1:11">
      <c r="B21" s="550" t="s">
        <v>854</v>
      </c>
      <c r="C21" s="551">
        <v>235000</v>
      </c>
      <c r="D21" s="164"/>
      <c r="E21" s="181">
        <v>59247.61</v>
      </c>
      <c r="F21" s="182" t="s">
        <v>855</v>
      </c>
      <c r="G21" s="245" t="s">
        <v>856</v>
      </c>
      <c r="H21" s="255">
        <v>59247.61</v>
      </c>
      <c r="I21" s="262">
        <f t="shared" si="1"/>
        <v>0</v>
      </c>
      <c r="J21" s="555">
        <f>SUM(C21)-SUM(E21:E24)</f>
        <v>87372.989999999991</v>
      </c>
      <c r="K21" s="183"/>
    </row>
    <row r="22" spans="1:11">
      <c r="B22" s="550"/>
      <c r="C22" s="551"/>
      <c r="D22" s="164"/>
      <c r="E22" s="193">
        <v>26594.799999999999</v>
      </c>
      <c r="F22" s="165" t="s">
        <v>857</v>
      </c>
      <c r="G22" s="246" t="s">
        <v>858</v>
      </c>
      <c r="H22" s="253">
        <v>26594.799999999999</v>
      </c>
      <c r="I22" s="263">
        <f t="shared" si="1"/>
        <v>0</v>
      </c>
      <c r="J22" s="556"/>
      <c r="K22" s="186"/>
    </row>
    <row r="23" spans="1:11">
      <c r="B23" s="550"/>
      <c r="C23" s="551"/>
      <c r="D23" s="164"/>
      <c r="E23" s="194">
        <v>2232</v>
      </c>
      <c r="F23" s="166" t="s">
        <v>859</v>
      </c>
      <c r="G23" s="248" t="s">
        <v>860</v>
      </c>
      <c r="H23" s="256">
        <v>720</v>
      </c>
      <c r="I23" s="263">
        <f t="shared" si="1"/>
        <v>1512</v>
      </c>
      <c r="J23" s="556"/>
      <c r="K23" s="186"/>
    </row>
    <row r="24" spans="1:11" ht="16.5" thickBot="1">
      <c r="B24" s="550"/>
      <c r="C24" s="551"/>
      <c r="D24" s="164"/>
      <c r="E24" s="300">
        <v>59552.6</v>
      </c>
      <c r="F24" s="301" t="s">
        <v>861</v>
      </c>
      <c r="G24" s="302" t="s">
        <v>862</v>
      </c>
      <c r="H24" s="303"/>
      <c r="I24" s="304">
        <f t="shared" si="1"/>
        <v>59552.6</v>
      </c>
      <c r="J24" s="557"/>
      <c r="K24" s="183"/>
    </row>
    <row r="25" spans="1:11" s="174" customFormat="1" ht="16.5" thickBot="1">
      <c r="B25" s="168" t="s">
        <v>826</v>
      </c>
      <c r="C25" s="169">
        <f>SUM(C6:C21)</f>
        <v>973000</v>
      </c>
      <c r="D25" s="170"/>
      <c r="E25" s="171">
        <f>SUM(E6:E24)</f>
        <v>776181.18</v>
      </c>
      <c r="F25" s="172"/>
      <c r="G25" s="221"/>
      <c r="H25" s="257"/>
      <c r="I25" s="265"/>
      <c r="J25" s="269">
        <f>C25-E25</f>
        <v>196818.81999999995</v>
      </c>
      <c r="K25" s="195"/>
    </row>
    <row r="26" spans="1:11" ht="16.5" thickBot="1">
      <c r="B26" s="196"/>
      <c r="C26" s="197"/>
      <c r="D26" s="198"/>
      <c r="E26" s="197"/>
      <c r="F26" s="199"/>
      <c r="G26" s="200"/>
      <c r="H26" s="200"/>
      <c r="I26" s="200"/>
      <c r="J26" s="153"/>
      <c r="K26" s="153"/>
    </row>
    <row r="27" spans="1:11">
      <c r="B27" s="201" t="s">
        <v>863</v>
      </c>
      <c r="C27" s="202"/>
      <c r="D27" s="164"/>
      <c r="E27" s="197"/>
      <c r="F27" s="203"/>
      <c r="G27" s="204"/>
      <c r="H27" s="204"/>
      <c r="I27" s="541" t="s">
        <v>864</v>
      </c>
      <c r="J27" s="542"/>
      <c r="K27" s="153"/>
    </row>
    <row r="28" spans="1:11" ht="16.5" thickBot="1">
      <c r="B28" s="205"/>
      <c r="C28" s="202"/>
      <c r="D28" s="164"/>
      <c r="E28" s="197"/>
      <c r="F28" s="203"/>
      <c r="G28" s="204"/>
      <c r="H28" s="204"/>
      <c r="I28" s="543">
        <f>J25+C30</f>
        <v>223818.81999999995</v>
      </c>
      <c r="J28" s="544"/>
      <c r="K28" s="153"/>
    </row>
    <row r="29" spans="1:11" ht="48" thickBot="1">
      <c r="B29" s="206" t="s">
        <v>865</v>
      </c>
      <c r="C29" s="192">
        <v>27000</v>
      </c>
      <c r="D29" s="164"/>
      <c r="E29" s="179">
        <v>0</v>
      </c>
      <c r="F29" s="207"/>
      <c r="G29" s="208"/>
      <c r="H29" s="204"/>
      <c r="I29" s="204"/>
      <c r="J29" s="183"/>
      <c r="K29" s="183"/>
    </row>
    <row r="30" spans="1:11" s="174" customFormat="1" ht="16.5" thickBot="1">
      <c r="B30" s="209" t="s">
        <v>826</v>
      </c>
      <c r="C30" s="210">
        <f>SUM(C29)</f>
        <v>27000</v>
      </c>
      <c r="E30" s="211">
        <f>SUM(E29)</f>
        <v>0</v>
      </c>
      <c r="F30" s="212"/>
      <c r="G30" s="210"/>
      <c r="H30" s="213"/>
      <c r="I30" s="213"/>
    </row>
    <row r="31" spans="1:11">
      <c r="A31" s="176"/>
      <c r="B31" s="176"/>
    </row>
    <row r="32" spans="1:11" s="176" customFormat="1" ht="20.25" customHeight="1" thickBot="1">
      <c r="B32" s="214" t="s">
        <v>866</v>
      </c>
      <c r="C32" s="331">
        <f>C25+C30</f>
        <v>1000000</v>
      </c>
      <c r="D32" s="215"/>
      <c r="E32" s="215"/>
      <c r="F32" s="215"/>
      <c r="G32" s="335" t="s">
        <v>890</v>
      </c>
      <c r="H32" s="215"/>
      <c r="I32" s="215"/>
      <c r="J32" s="336">
        <f>C32-SUM(E25+C30)</f>
        <v>196818.81999999995</v>
      </c>
    </row>
    <row r="33" spans="3:3" ht="16.5" thickTop="1"/>
    <row r="34" spans="3:3">
      <c r="C34" s="216"/>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513"/>
      <c r="D3" s="513"/>
      <c r="E3" s="513"/>
      <c r="F3" s="513"/>
      <c r="G3" s="513"/>
      <c r="H3" s="513"/>
      <c r="I3" s="513"/>
      <c r="J3" s="513"/>
    </row>
    <row r="4" spans="2:11">
      <c r="C4" s="150"/>
      <c r="D4" s="150"/>
      <c r="E4" s="150"/>
      <c r="F4" s="150"/>
      <c r="G4" s="150"/>
      <c r="H4" s="150"/>
      <c r="I4" s="150"/>
      <c r="J4" s="150"/>
    </row>
    <row r="5" spans="2:11" ht="15.75">
      <c r="B5" s="151"/>
      <c r="C5" s="514" t="s">
        <v>867</v>
      </c>
      <c r="D5" s="514"/>
      <c r="E5" s="514"/>
      <c r="F5" s="514"/>
      <c r="G5" s="514"/>
      <c r="H5" s="514"/>
      <c r="I5" s="514"/>
      <c r="J5" s="514"/>
      <c r="K5" s="151"/>
    </row>
    <row r="6" spans="2:11" ht="16.5" thickBot="1">
      <c r="B6" s="152"/>
      <c r="C6" s="152"/>
      <c r="D6" s="152"/>
      <c r="E6" s="152"/>
      <c r="F6" s="152"/>
      <c r="G6" s="152"/>
      <c r="H6" s="152"/>
      <c r="I6" s="152"/>
      <c r="J6" s="152"/>
      <c r="K6" s="152"/>
    </row>
    <row r="7" spans="2:11" ht="32.25" thickBot="1">
      <c r="B7" s="515" t="s">
        <v>802</v>
      </c>
      <c r="C7" s="516"/>
      <c r="D7" s="153"/>
      <c r="E7" s="515" t="s">
        <v>803</v>
      </c>
      <c r="F7" s="517"/>
      <c r="G7" s="516"/>
      <c r="H7" s="518" t="s">
        <v>804</v>
      </c>
      <c r="I7" s="519"/>
      <c r="J7" s="228" t="s">
        <v>805</v>
      </c>
      <c r="K7" s="228" t="s">
        <v>806</v>
      </c>
    </row>
    <row r="8" spans="2:11" ht="15.75">
      <c r="B8" s="236" t="s">
        <v>6</v>
      </c>
      <c r="C8" s="237" t="s">
        <v>807</v>
      </c>
      <c r="D8" s="154"/>
      <c r="E8" s="217" t="s">
        <v>808</v>
      </c>
      <c r="F8" s="155" t="s">
        <v>809</v>
      </c>
      <c r="G8" s="218" t="s">
        <v>810</v>
      </c>
      <c r="H8" s="222" t="s">
        <v>811</v>
      </c>
      <c r="I8" s="218" t="s">
        <v>812</v>
      </c>
      <c r="J8" s="229" t="s">
        <v>812</v>
      </c>
      <c r="K8" s="229" t="s">
        <v>812</v>
      </c>
    </row>
    <row r="9" spans="2:11" ht="16.5" thickBot="1">
      <c r="B9" s="238"/>
      <c r="C9" s="239"/>
      <c r="D9" s="156"/>
      <c r="E9" s="219"/>
      <c r="F9" s="157"/>
      <c r="G9" s="220"/>
      <c r="H9" s="219"/>
      <c r="I9" s="220"/>
      <c r="J9" s="230"/>
      <c r="K9" s="233"/>
    </row>
    <row r="10" spans="2:11" ht="32.25" thickBot="1">
      <c r="B10" s="158" t="s">
        <v>813</v>
      </c>
      <c r="C10" s="159">
        <v>975000</v>
      </c>
      <c r="D10" s="160"/>
      <c r="E10" s="161">
        <v>975000</v>
      </c>
      <c r="F10" s="162" t="s">
        <v>875</v>
      </c>
      <c r="G10" s="163">
        <v>1571</v>
      </c>
      <c r="H10" s="284" t="s">
        <v>880</v>
      </c>
      <c r="I10" s="223">
        <v>720000</v>
      </c>
      <c r="J10" s="274" t="s">
        <v>876</v>
      </c>
      <c r="K10" s="234">
        <f>E10-I10</f>
        <v>255000</v>
      </c>
    </row>
    <row r="11" spans="2:11" ht="15.75">
      <c r="B11" s="528"/>
      <c r="C11" s="566"/>
      <c r="D11" s="164"/>
      <c r="E11" s="534"/>
      <c r="F11" s="165"/>
      <c r="G11" s="569"/>
      <c r="H11" s="277"/>
      <c r="I11" s="224"/>
      <c r="J11" s="525"/>
      <c r="K11" s="520">
        <f>SUM(E11)-SUM(I11:I14)</f>
        <v>0</v>
      </c>
    </row>
    <row r="12" spans="2:11" ht="15.75">
      <c r="B12" s="529"/>
      <c r="C12" s="567"/>
      <c r="D12" s="164"/>
      <c r="E12" s="535"/>
      <c r="F12" s="166"/>
      <c r="G12" s="570"/>
      <c r="H12" s="276"/>
      <c r="I12" s="225"/>
      <c r="J12" s="526"/>
      <c r="K12" s="564"/>
    </row>
    <row r="13" spans="2:11" ht="15.75">
      <c r="B13" s="529"/>
      <c r="C13" s="567"/>
      <c r="D13" s="164"/>
      <c r="E13" s="535"/>
      <c r="F13" s="167"/>
      <c r="G13" s="570"/>
      <c r="H13" s="276"/>
      <c r="I13" s="225"/>
      <c r="J13" s="526"/>
      <c r="K13" s="564"/>
    </row>
    <row r="14" spans="2:11" ht="16.5" thickBot="1">
      <c r="B14" s="530"/>
      <c r="C14" s="568"/>
      <c r="D14" s="164"/>
      <c r="E14" s="536"/>
      <c r="F14" s="167"/>
      <c r="G14" s="571"/>
      <c r="H14" s="278"/>
      <c r="I14" s="279"/>
      <c r="J14" s="527"/>
      <c r="K14" s="565"/>
    </row>
    <row r="15" spans="2:11" ht="16.5" thickBot="1">
      <c r="B15" s="168" t="s">
        <v>826</v>
      </c>
      <c r="C15" s="169">
        <f>SUM(C10:C14)</f>
        <v>975000</v>
      </c>
      <c r="D15" s="170"/>
      <c r="E15" s="171">
        <f>SUM(E10:E14)</f>
        <v>975000</v>
      </c>
      <c r="F15" s="172"/>
      <c r="G15" s="240"/>
      <c r="H15" s="226"/>
      <c r="I15" s="227"/>
      <c r="J15" s="275"/>
      <c r="K15" s="235">
        <f>SUM(K10:K14)</f>
        <v>255000</v>
      </c>
    </row>
    <row r="18" spans="2:11" ht="32.25" thickBot="1">
      <c r="B18" s="214" t="s">
        <v>866</v>
      </c>
      <c r="C18" s="331">
        <f>SUM(C10:C14)</f>
        <v>975000</v>
      </c>
      <c r="D18" s="215"/>
      <c r="E18" s="215"/>
      <c r="F18" s="215"/>
      <c r="G18" s="215"/>
      <c r="H18" s="328" t="s">
        <v>890</v>
      </c>
      <c r="I18" s="215"/>
      <c r="J18" s="215"/>
      <c r="K18" s="332">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513"/>
      <c r="D3" s="513"/>
      <c r="E3" s="513"/>
      <c r="F3" s="513"/>
      <c r="G3" s="513"/>
      <c r="H3" s="513"/>
      <c r="I3" s="513"/>
      <c r="J3" s="513"/>
    </row>
    <row r="4" spans="2:11">
      <c r="C4" s="150"/>
      <c r="D4" s="150"/>
      <c r="E4" s="150"/>
      <c r="F4" s="150"/>
      <c r="G4" s="150"/>
      <c r="H4" s="150"/>
      <c r="I4" s="150"/>
      <c r="J4" s="150"/>
    </row>
    <row r="5" spans="2:11" ht="15.75">
      <c r="B5" s="151"/>
      <c r="C5" s="514" t="s">
        <v>874</v>
      </c>
      <c r="D5" s="514"/>
      <c r="E5" s="514"/>
      <c r="F5" s="514"/>
      <c r="G5" s="514"/>
      <c r="H5" s="514"/>
      <c r="I5" s="514"/>
      <c r="J5" s="514"/>
      <c r="K5" s="151"/>
    </row>
    <row r="6" spans="2:11" ht="16.5" thickBot="1">
      <c r="B6" s="152"/>
      <c r="C6" s="152"/>
      <c r="D6" s="152"/>
      <c r="E6" s="152"/>
      <c r="F6" s="152"/>
      <c r="G6" s="152"/>
      <c r="H6" s="152"/>
      <c r="I6" s="152"/>
      <c r="J6" s="152"/>
      <c r="K6" s="152"/>
    </row>
    <row r="7" spans="2:11" ht="32.25" thickBot="1">
      <c r="B7" s="515" t="s">
        <v>802</v>
      </c>
      <c r="C7" s="516"/>
      <c r="D7" s="153"/>
      <c r="E7" s="515" t="s">
        <v>803</v>
      </c>
      <c r="F7" s="517"/>
      <c r="G7" s="516"/>
      <c r="H7" s="518" t="s">
        <v>804</v>
      </c>
      <c r="I7" s="519"/>
      <c r="J7" s="228" t="s">
        <v>805</v>
      </c>
      <c r="K7" s="228" t="s">
        <v>806</v>
      </c>
    </row>
    <row r="8" spans="2:11" ht="15.75">
      <c r="B8" s="236" t="s">
        <v>6</v>
      </c>
      <c r="C8" s="237" t="s">
        <v>807</v>
      </c>
      <c r="D8" s="154"/>
      <c r="E8" s="217" t="s">
        <v>808</v>
      </c>
      <c r="F8" s="155" t="s">
        <v>809</v>
      </c>
      <c r="G8" s="218" t="s">
        <v>810</v>
      </c>
      <c r="H8" s="222" t="s">
        <v>811</v>
      </c>
      <c r="I8" s="218" t="s">
        <v>812</v>
      </c>
      <c r="J8" s="229" t="s">
        <v>812</v>
      </c>
      <c r="K8" s="229" t="s">
        <v>812</v>
      </c>
    </row>
    <row r="9" spans="2:11" ht="16.5" thickBot="1">
      <c r="B9" s="238"/>
      <c r="C9" s="239"/>
      <c r="D9" s="156"/>
      <c r="E9" s="219"/>
      <c r="F9" s="157"/>
      <c r="G9" s="220"/>
      <c r="H9" s="219"/>
      <c r="I9" s="220"/>
      <c r="J9" s="230"/>
      <c r="K9" s="233"/>
    </row>
    <row r="10" spans="2:11" ht="32.25" customHeight="1" thickBot="1">
      <c r="B10" s="528" t="s">
        <v>813</v>
      </c>
      <c r="C10" s="531">
        <v>228265.2</v>
      </c>
      <c r="D10" s="160"/>
      <c r="E10" s="317">
        <v>134245.20000000001</v>
      </c>
      <c r="F10" s="318" t="s">
        <v>814</v>
      </c>
      <c r="G10" s="319"/>
      <c r="H10" s="280" t="s">
        <v>886</v>
      </c>
      <c r="I10" s="315"/>
      <c r="J10" s="316" t="s">
        <v>889</v>
      </c>
      <c r="K10" s="572">
        <f>SUM(E10:E12)-SUM(I10:I12)</f>
        <v>134245.20000000001</v>
      </c>
    </row>
    <row r="11" spans="2:11" ht="15.75">
      <c r="B11" s="529"/>
      <c r="C11" s="532"/>
      <c r="D11" s="164"/>
      <c r="E11" s="320">
        <v>94020</v>
      </c>
      <c r="F11" s="321" t="s">
        <v>887</v>
      </c>
      <c r="G11" s="326" t="s">
        <v>888</v>
      </c>
      <c r="H11" s="325" t="s">
        <v>885</v>
      </c>
      <c r="I11" s="225">
        <f>87000+7020</f>
        <v>94020</v>
      </c>
      <c r="J11" s="323"/>
      <c r="K11" s="573"/>
    </row>
    <row r="12" spans="2:11" ht="16.5" thickBot="1">
      <c r="B12" s="529"/>
      <c r="C12" s="532"/>
      <c r="D12" s="164"/>
      <c r="E12" s="312"/>
      <c r="F12" s="313"/>
      <c r="G12" s="322"/>
      <c r="H12" s="314"/>
      <c r="I12" s="283"/>
      <c r="J12" s="324"/>
      <c r="K12" s="574"/>
    </row>
    <row r="13" spans="2:11" ht="16.5" thickBot="1">
      <c r="B13" s="168" t="s">
        <v>826</v>
      </c>
      <c r="C13" s="169">
        <f>SUM(C10:C12)</f>
        <v>228265.2</v>
      </c>
      <c r="D13" s="170"/>
      <c r="E13" s="305">
        <f>SUM(E10:E12)</f>
        <v>228265.2</v>
      </c>
      <c r="F13" s="306"/>
      <c r="G13" s="307"/>
      <c r="H13" s="308"/>
      <c r="I13" s="309">
        <f>SUM(I10:I12)</f>
        <v>94020</v>
      </c>
      <c r="J13" s="310"/>
      <c r="K13" s="311">
        <f>E13-I13</f>
        <v>134245.20000000001</v>
      </c>
    </row>
    <row r="15" spans="2:11">
      <c r="E15" s="327"/>
    </row>
    <row r="16" spans="2:11" ht="32.25" thickBot="1">
      <c r="B16" s="214" t="s">
        <v>866</v>
      </c>
      <c r="C16" s="331">
        <f>SUM(C10)</f>
        <v>228265.2</v>
      </c>
      <c r="D16" s="215"/>
      <c r="E16" s="215"/>
      <c r="F16" s="215"/>
      <c r="G16" s="215"/>
      <c r="H16" s="334" t="s">
        <v>890</v>
      </c>
      <c r="I16" s="215"/>
      <c r="J16" s="215"/>
      <c r="K16" s="333">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Simone Carol Lopes Ferreira</cp:lastModifiedBy>
  <cp:lastPrinted>2021-10-08T14:37:12Z</cp:lastPrinted>
  <dcterms:created xsi:type="dcterms:W3CDTF">2019-05-28T16:31:00Z</dcterms:created>
  <dcterms:modified xsi:type="dcterms:W3CDTF">2021-10-28T19:12:11Z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