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imone.ferreira\Desktop\"/>
    </mc:Choice>
  </mc:AlternateContent>
  <bookViews>
    <workbookView xWindow="0" yWindow="0" windowWidth="28800" windowHeight="12435" firstSheet="2" activeTab="2"/>
  </bookViews>
  <sheets>
    <sheet name="CONTROLE COMPRAS" sheetId="23" state="hidden" r:id="rId1"/>
    <sheet name="Plan2" sheetId="35" state="hidden" r:id="rId2"/>
    <sheet name="BANCO DE DADOS" sheetId="24" r:id="rId3"/>
    <sheet name="Plan3" sheetId="36" state="hidden" r:id="rId4"/>
    <sheet name="Plan1" sheetId="34" state="hidden" r:id="rId5"/>
    <sheet name="PROCESSO NÃO EMPENHADO" sheetId="25" state="hidden" r:id="rId6"/>
    <sheet name="CONV-EMENDAS" sheetId="27" state="hidden" r:id="rId7"/>
    <sheet name="EMENDA PARLAMENTAR ZÉ RICARDO" sheetId="30" state="hidden" r:id="rId8"/>
    <sheet name="EMENDA PARLAMENTAR BOSCO" sheetId="29" state="hidden" r:id="rId9"/>
    <sheet name="EMENDA PARLAMENTAR PLINIO" sheetId="33" state="hidden" r:id="rId10"/>
    <sheet name="EMENDA PARLAMENTAR SERAFIM" sheetId="31" state="hidden" r:id="rId11"/>
  </sheets>
  <definedNames>
    <definedName name="_xlnm._FilterDatabase" localSheetId="2" hidden="1">'BANCO DE DADOS'!$A$9:$Q$73</definedName>
    <definedName name="_xlnm._FilterDatabase" localSheetId="0" hidden="1">'CONTROLE COMPRAS'!$G$2:$O$3</definedName>
    <definedName name="_xlnm.Print_Area" localSheetId="2">'BANCO DE DADOS'!$A$1:$Q$73</definedName>
    <definedName name="_xlnm.Print_Area" localSheetId="0">'CONTROLE COMPRAS'!$A$1:$Q$59</definedName>
    <definedName name="_xlnm.Print_Titles" localSheetId="2">'BANCO DE DADOS'!$1:$9</definedName>
  </definedNames>
  <calcPr calcId="152511"/>
  <pivotCaches>
    <pivotCache cacheId="0" r:id="rId12"/>
  </pivotCaches>
</workbook>
</file>

<file path=xl/calcChain.xml><?xml version="1.0" encoding="utf-8"?>
<calcChain xmlns="http://schemas.openxmlformats.org/spreadsheetml/2006/main">
  <c r="L67" i="24" l="1"/>
  <c r="L66" i="24"/>
  <c r="L54" i="24"/>
  <c r="L65" i="24"/>
  <c r="L64" i="24"/>
  <c r="L53" i="24"/>
  <c r="L49" i="24"/>
  <c r="L72" i="24"/>
  <c r="L71" i="24"/>
  <c r="L70" i="24"/>
  <c r="L69" i="24"/>
  <c r="L52" i="24"/>
  <c r="L68" i="24"/>
  <c r="L63" i="24"/>
  <c r="L62" i="24"/>
  <c r="L61" i="24"/>
  <c r="L48" i="24"/>
  <c r="L47" i="24"/>
  <c r="L46" i="24"/>
  <c r="L45" i="24"/>
  <c r="L44" i="24"/>
  <c r="L43" i="24"/>
  <c r="L42" i="24"/>
  <c r="L60" i="24"/>
  <c r="L22" i="24" l="1"/>
  <c r="L36" i="24"/>
  <c r="L11" i="24" l="1"/>
  <c r="L10" i="24"/>
  <c r="L50" i="24" l="1"/>
  <c r="L59" i="24"/>
  <c r="L41" i="24"/>
  <c r="L57" i="24"/>
  <c r="L56" i="24"/>
  <c r="L28" i="24" l="1"/>
  <c r="L27" i="24"/>
  <c r="L26" i="24"/>
  <c r="L25" i="24"/>
  <c r="L24" i="24"/>
  <c r="L23" i="24"/>
  <c r="L21" i="24"/>
  <c r="L40" i="24" l="1"/>
  <c r="L39" i="24"/>
  <c r="L38" i="24"/>
  <c r="L20" i="24"/>
  <c r="L19" i="24"/>
  <c r="L18" i="24"/>
  <c r="L17" i="24"/>
  <c r="L16" i="24"/>
  <c r="L14" i="24"/>
  <c r="L15" i="24"/>
  <c r="I10" i="36" l="1"/>
  <c r="G10" i="36"/>
  <c r="I11" i="36" s="1"/>
  <c r="J7" i="29" l="1"/>
  <c r="I8" i="29"/>
  <c r="J21" i="29" l="1"/>
  <c r="J20" i="29"/>
  <c r="J18" i="29"/>
  <c r="J12" i="29"/>
  <c r="I16" i="29"/>
  <c r="C18" i="33" l="1"/>
  <c r="C16" i="31"/>
  <c r="E11" i="30"/>
  <c r="K11" i="30" s="1"/>
  <c r="C19" i="30"/>
  <c r="I11" i="31"/>
  <c r="I13" i="31" s="1"/>
  <c r="I19" i="29"/>
  <c r="I10" i="29"/>
  <c r="I15" i="29"/>
  <c r="K10" i="31" l="1"/>
  <c r="K10" i="33"/>
  <c r="E15" i="33" l="1"/>
  <c r="C15" i="33"/>
  <c r="K11" i="33"/>
  <c r="K15" i="33" l="1"/>
  <c r="K18" i="33" s="1"/>
  <c r="F47" i="27"/>
  <c r="F61" i="27" s="1"/>
  <c r="G61" i="27" s="1"/>
  <c r="E13" i="31"/>
  <c r="C13" i="31"/>
  <c r="K13" i="31" l="1"/>
  <c r="K16" i="31" s="1"/>
  <c r="E30" i="29"/>
  <c r="C30" i="29"/>
  <c r="E25" i="29"/>
  <c r="C25" i="29"/>
  <c r="I24" i="29"/>
  <c r="I23" i="29"/>
  <c r="I22" i="29"/>
  <c r="I21" i="29"/>
  <c r="I20" i="29"/>
  <c r="I18" i="29"/>
  <c r="I17" i="29"/>
  <c r="I14" i="29"/>
  <c r="I13" i="29"/>
  <c r="I12" i="29"/>
  <c r="I9" i="29"/>
  <c r="I7" i="29"/>
  <c r="J6" i="29"/>
  <c r="C32" i="29" l="1"/>
  <c r="J32" i="29" s="1"/>
  <c r="J25" i="29"/>
  <c r="I28" i="29" s="1"/>
  <c r="E16" i="30" l="1"/>
  <c r="C16" i="30"/>
  <c r="K10" i="30"/>
  <c r="K16" i="30" s="1"/>
  <c r="K19" i="30" s="1"/>
  <c r="F93" i="27" l="1"/>
  <c r="G93" i="27" s="1"/>
  <c r="F83" i="27"/>
  <c r="G83" i="27" s="1"/>
  <c r="F71" i="27"/>
  <c r="G71" i="27" s="1"/>
  <c r="F43" i="27"/>
  <c r="G43" i="27" s="1"/>
  <c r="F29" i="27"/>
  <c r="G29" i="27" s="1"/>
  <c r="F21" i="27"/>
  <c r="G21" i="27" s="1"/>
  <c r="F13" i="27"/>
  <c r="G13" i="27" s="1"/>
  <c r="F15" i="25"/>
  <c r="O14" i="25"/>
  <c r="F14" i="25"/>
  <c r="F13" i="25"/>
  <c r="F12" i="25"/>
  <c r="F11" i="25"/>
  <c r="F10" i="25"/>
  <c r="F9" i="25"/>
  <c r="F8" i="25"/>
  <c r="F7" i="25"/>
  <c r="F6" i="25"/>
  <c r="L13" i="24"/>
  <c r="L12" i="24"/>
  <c r="L37" i="24"/>
  <c r="L35" i="24"/>
  <c r="L34" i="24"/>
  <c r="L33" i="24"/>
  <c r="L32" i="24"/>
  <c r="L31" i="24"/>
  <c r="L30" i="24"/>
  <c r="L29" i="24"/>
  <c r="L55" i="24"/>
  <c r="I50" i="23"/>
  <c r="I49" i="23"/>
  <c r="I42" i="23"/>
  <c r="I30" i="23"/>
  <c r="I20" i="23"/>
  <c r="L73" i="24" l="1"/>
  <c r="H66" i="27"/>
  <c r="H88" i="27"/>
  <c r="H6" i="27"/>
  <c r="H25" i="27"/>
  <c r="H17" i="27"/>
  <c r="H35" i="27"/>
  <c r="H76" i="27"/>
</calcChain>
</file>

<file path=xl/comments1.xml><?xml version="1.0" encoding="utf-8"?>
<comments xmlns="http://schemas.openxmlformats.org/spreadsheetml/2006/main">
  <authors>
    <author>Adriano Plácido da Rocha Sobral</author>
  </authors>
  <commentList>
    <comment ref="B48" authorId="0" shapeId="0">
      <text>
        <r>
          <rPr>
            <b/>
            <sz val="9"/>
            <color indexed="81"/>
            <rFont val="Segoe UI"/>
            <family val="2"/>
          </rPr>
          <t>processo 00009/2020 juntado ao processo 1001/2020</t>
        </r>
      </text>
    </comment>
  </commentList>
</comments>
</file>

<file path=xl/sharedStrings.xml><?xml version="1.0" encoding="utf-8"?>
<sst xmlns="http://schemas.openxmlformats.org/spreadsheetml/2006/main" count="4097" uniqueCount="1364">
  <si>
    <t>PROCESSOS DE COMPRAS - 2020</t>
  </si>
  <si>
    <t>ORDEM</t>
  </si>
  <si>
    <t>PROCESSOS</t>
  </si>
  <si>
    <t>DATA DA
CRIAÇÃO</t>
  </si>
  <si>
    <t>DESCRIÇÃO PRODUTO/SERVIÇO</t>
  </si>
  <si>
    <t>MODALIDADE</t>
  </si>
  <si>
    <t>SERVIÇO</t>
  </si>
  <si>
    <t>PREGÃO</t>
  </si>
  <si>
    <t>VALOR
ESTIMADO</t>
  </si>
  <si>
    <t>VALOR EMPENHADO</t>
  </si>
  <si>
    <t>STATUS</t>
  </si>
  <si>
    <t>EMENDA PARLAMENTAR</t>
  </si>
  <si>
    <t>FONTE</t>
  </si>
  <si>
    <t>OBSERVAÇÕES</t>
  </si>
  <si>
    <t>RESPONSABILIDADE</t>
  </si>
  <si>
    <t>01.02.017303.000007/2020-60</t>
  </si>
  <si>
    <t>AQUISIÇÃO DE GÊNERO ALIMENTÍCIO (AÇÚCAR)</t>
  </si>
  <si>
    <t>CEL</t>
  </si>
  <si>
    <t>AQUISIÇÃO</t>
  </si>
  <si>
    <t>FINALIZADO</t>
  </si>
  <si>
    <t>FONTE TESOURO</t>
  </si>
  <si>
    <t>EMPENHADO</t>
  </si>
  <si>
    <t>01.02.017303.000068/2020-27</t>
  </si>
  <si>
    <t>AQUISIÇÃO DE PRODUTOS LABORATORIAIS</t>
  </si>
  <si>
    <t>BOSCO SARAIVA</t>
  </si>
  <si>
    <t>REVISAR ITENS</t>
  </si>
  <si>
    <t>BRYAN</t>
  </si>
  <si>
    <t>01.02.017303.001021/2020-80</t>
  </si>
  <si>
    <t>AQUISÇÃO DE MEDICAMENTOS</t>
  </si>
  <si>
    <t>MARCA CEL</t>
  </si>
  <si>
    <t>01.02.017303.001108/2020-58</t>
  </si>
  <si>
    <t>AQUISIÇÃO DE MATERIAL LABORATORIAL E PPS</t>
  </si>
  <si>
    <t>ARQUIVADO</t>
  </si>
  <si>
    <t>FONTE SUS</t>
  </si>
  <si>
    <t>EMERGECIAL</t>
  </si>
  <si>
    <t>PAULO</t>
  </si>
  <si>
    <t>01.02.017303.001079/2020-24</t>
  </si>
  <si>
    <t>AQUISIÇÃO DE ROUPARIA HOSPITALAR</t>
  </si>
  <si>
    <t>GISELLY</t>
  </si>
  <si>
    <t>01.02.017303.001073/2020-57</t>
  </si>
  <si>
    <t>AQUISIÇÃO DE DISPENSERES</t>
  </si>
  <si>
    <t>01.02.017303.000079/2020-07</t>
  </si>
  <si>
    <t>SERVIÇO DE MANUTENÇÃO EQUIPAMENTOS DE FOTOTERAPIA</t>
  </si>
  <si>
    <t>CONTRATO</t>
  </si>
  <si>
    <t>FONTE DE RECURSOS</t>
  </si>
  <si>
    <t>01.02.017303.001023/2020-70</t>
  </si>
  <si>
    <t>SERVIÇO DE DEDETIZAÇÃO</t>
  </si>
  <si>
    <t>ASSESSORIA JURÍDICA</t>
  </si>
  <si>
    <t>ASSESSORIA JURÍDICA - CONTRATO/ EMPENHADO</t>
  </si>
  <si>
    <t>EMISSÃO DE PARECER JURÍDICO</t>
  </si>
  <si>
    <t>01.02.017303.001059/2020-53</t>
  </si>
  <si>
    <t>SERVIÇO DE REVITALIZAÇÃO DO FRONT LIGHT</t>
  </si>
  <si>
    <t>01.02.017303.001118/2020-93</t>
  </si>
  <si>
    <t>CONTRATAÇÃO DE SERVIÇO DE ORGANIZAÇÃO DE EVENTOS PARA FESTA DE 65 ANOS FUAM.</t>
  </si>
  <si>
    <t>01.02.017303.001120/2020-62</t>
  </si>
  <si>
    <t>SERVIÇO DE LOCAÇÃO DE 03 ÔNIBUS EXECUTIVO</t>
  </si>
  <si>
    <t>017303.000617/2020</t>
  </si>
  <si>
    <t>SERIÇO DE LAVANDERIA HOSPITALAR EXTERNA</t>
  </si>
  <si>
    <t>ASSESSORIA JURÍDICA/EMPENHADO</t>
  </si>
  <si>
    <t>01.02.017303.001199/2020-21</t>
  </si>
  <si>
    <t>SERVIÇO BÁSICO DE MANUTENÇÃO PREDIAL EM ÁREA HOSPITALAR.</t>
  </si>
  <si>
    <t>01.02.017303.000056/2020-00</t>
  </si>
  <si>
    <t>SERVIÇO DE MANUTENÇÃO DE EQUIPAMENTOS OFTALMOLÓGICOS</t>
  </si>
  <si>
    <t>01.02.017303.000098/2020-33</t>
  </si>
  <si>
    <t>1º TERMO ADITIVO AO CONTRATO Nº 07/2019 - FUAM/PRODAM</t>
  </si>
  <si>
    <t>ADITIVO</t>
  </si>
  <si>
    <t>LAVRAR CONTRATO</t>
  </si>
  <si>
    <t>01.02.017303.000011/2020-28</t>
  </si>
  <si>
    <t>SERVIÇO DE DIGITALIZAÇÃO DE PRONTUÁRIOS</t>
  </si>
  <si>
    <t>PE</t>
  </si>
  <si>
    <t>724/2020</t>
  </si>
  <si>
    <t>EM LICITAÇÃO/AGUARDANDO DOCUMENTAÇÃO</t>
  </si>
  <si>
    <t>PLÍNIO VALÉRIO</t>
  </si>
  <si>
    <t>1) ANÁLISE DE DOCUMENTAÇÃO DO PROPONENTE;
2) SESSÃO SERÁ REABERTA EM 29/10/20;</t>
  </si>
  <si>
    <t>PE 724/20</t>
  </si>
  <si>
    <t>01.02.017303.000108/2020-30
01.02.017303.001147/2020-55</t>
  </si>
  <si>
    <t>AQUISIÇÃO DE MEDICAMENTOS</t>
  </si>
  <si>
    <t>???</t>
  </si>
  <si>
    <t xml:space="preserve">EMPENHADO </t>
  </si>
  <si>
    <t>SOB-ANÁLISE</t>
  </si>
  <si>
    <t>01.02.017303.001032/2020-60</t>
  </si>
  <si>
    <t>AQUISIÇÃO PRODUTOS PARA SAÚDE - PPS</t>
  </si>
  <si>
    <t>ATA</t>
  </si>
  <si>
    <t>01.02.017303.001030/2020-71</t>
  </si>
  <si>
    <t>SERVIÇO DE MANUTENÇÃO DE MICROSCÓPIOS</t>
  </si>
  <si>
    <t>INEX</t>
  </si>
  <si>
    <t>LIGAR PARA ARNALDO</t>
  </si>
  <si>
    <t>01.02.017303.000100/2020-74</t>
  </si>
  <si>
    <t>4º TERMO ADITIVO AO CONTRATO Nº 05/2017 - FUAM/ROYAL</t>
  </si>
  <si>
    <t>01.02.017303.000059/2020-36</t>
  </si>
  <si>
    <t>01.02.017303.000031/2020-07</t>
  </si>
  <si>
    <t>CONTRATAÇÃO DE SERVIÇO DE ENERGIA ELÉTRICA</t>
  </si>
  <si>
    <t>RDL</t>
  </si>
  <si>
    <t>CONTRATO VENCE DIA 30/10/2020</t>
  </si>
  <si>
    <t>FALAR COM BOSCO</t>
  </si>
  <si>
    <t>01.02.017303.000005/2020-70</t>
  </si>
  <si>
    <t>017303.000602/2020</t>
  </si>
  <si>
    <t>748/2020</t>
  </si>
  <si>
    <t>EM LICITAÇÃO</t>
  </si>
  <si>
    <t>1) EM NEGOCIAÇÃO;
2) SESSÃO SERÁ REABERTA DIA 29/10/20;
3) SOLICITAÇÃO DE DOCUMENTAÇÃO</t>
  </si>
  <si>
    <t>PE 748/20</t>
  </si>
  <si>
    <t>EM NEGOCIAÇÃO</t>
  </si>
  <si>
    <t>017303.000436/2020</t>
  </si>
  <si>
    <t>AQUISIÇÃO DE TÊNIS ORTOPÉDICOS</t>
  </si>
  <si>
    <t>667/2020</t>
  </si>
  <si>
    <t>AGUARDANDO HOMOLOGAÇÃO</t>
  </si>
  <si>
    <t>JOSÉ RICARDO</t>
  </si>
  <si>
    <t>1) PREGÃO FRACASSADO;
2) PROCESSO DEVOLVIDO;
3) EM REVALIDAÇÃO DE PROPOSTAS;
4) AGUARDANDO HOMOLOGAÇÃO;</t>
  </si>
  <si>
    <t>PE 886/20</t>
  </si>
  <si>
    <t>017303.000608/2020</t>
  </si>
  <si>
    <t>AQUISIÇÃO DE MEDICAMENTOS - APELI</t>
  </si>
  <si>
    <t>706/2020</t>
  </si>
  <si>
    <t>1) LICITADO;
2) 01 ITEM FRACASSADO;
3) HOMOLOGADO;
4) EM ANÁLISE ASCI E ASSEJUR;</t>
  </si>
  <si>
    <t>PE 706/20</t>
  </si>
  <si>
    <t>01.02.017303.001001/2020-00
01.02.017303.000009/2020-59</t>
  </si>
  <si>
    <t>FINALIZADO/EMPENHADO</t>
  </si>
  <si>
    <t>01.02.017303.001060/2020-88</t>
  </si>
  <si>
    <t>01.02.017303.001119/2020-38</t>
  </si>
  <si>
    <t>SERVIÇOS GRÁFICOS FESTA FUAM</t>
  </si>
  <si>
    <t>01.02.017303.001061/2020-22</t>
  </si>
  <si>
    <t>AQUISÇÃO DE PRODUTOS QUÍMICOS E BIOLÓGICOS</t>
  </si>
  <si>
    <t>1) NO FINANCEIRO, AGUARDANDO BLOQUEIO;
2) SERÁ ENCAMINHADO PARA LICITAÇÃO;</t>
  </si>
  <si>
    <t>01.02.017303.001107/2020-03</t>
  </si>
  <si>
    <t>1º TERMO ADITIVO AO CONTRATO Nº 06/2019 - FUAM/MICRO-LAB</t>
  </si>
  <si>
    <t>01.02.017303.001130/2020-06</t>
  </si>
  <si>
    <t>SERVIÇO DE CALIBRAÇÃO DE EQUIPAMENTOS HOSPITALARES</t>
  </si>
  <si>
    <t>COTAÇÃO</t>
  </si>
  <si>
    <t>EM COTAÇÃO</t>
  </si>
  <si>
    <t>01.02.017303.001131/2020-42</t>
  </si>
  <si>
    <t>SERVIÇO DE MANUTENÇÃO DE EQUIPAMENTOS HOSPITALARES</t>
  </si>
  <si>
    <t>EM ANÁLISE - CSC</t>
  </si>
  <si>
    <t>EM ANÁLISE NO CSC</t>
  </si>
  <si>
    <t>01.02.017303.001103/2020-25</t>
  </si>
  <si>
    <t>AQUISIÇÃO DE EQUIPAMENTOS DE INFORMÁTICA</t>
  </si>
  <si>
    <t>SERAFIM CORRÊA</t>
  </si>
  <si>
    <t>1) RETIRAR O COMPUTADORES PARA FAZER AQUISIÇÃO POR ATA;</t>
  </si>
  <si>
    <t>EMAIL ENVIADO</t>
  </si>
  <si>
    <t>01.02.017303.001104/2020-70</t>
  </si>
  <si>
    <t>AQUISIÇÃO DE PRODUTOS, QUÍMICO E FARMACOLÓGICO</t>
  </si>
  <si>
    <t>01.02.017303.001153/2020-02</t>
  </si>
  <si>
    <t>01.02.017303.001166/2020-81</t>
  </si>
  <si>
    <t>CONTRATAÇÃO ITD - SELEÇÃO EST. NÍVEL SUPERIOR</t>
  </si>
  <si>
    <t>01.02.017303.001168/2020-70</t>
  </si>
  <si>
    <t>3º TERMO ADITIVO AO CONTRATO Nº 06/2017 - FUAM/MPS MATUTE</t>
  </si>
  <si>
    <t>017303.000789/2019</t>
  </si>
  <si>
    <t>EQUIPAMENTOS HOSPITALARES - BAROPODOMETRO, IMPRESSORA</t>
  </si>
  <si>
    <t>747/2020</t>
  </si>
  <si>
    <t>FPS</t>
  </si>
  <si>
    <t>1) EM NEGOCIAÇÃO;
2) SESSÃO SERÁ REABERTA DIA 29/10/20;</t>
  </si>
  <si>
    <t>01.02.017303.001163/2020-48</t>
  </si>
  <si>
    <t>AQUISIÇÃO DE PPS E FARMACOLÓGICO</t>
  </si>
  <si>
    <t>017303.000202/2020</t>
  </si>
  <si>
    <t>017303.000200/2020</t>
  </si>
  <si>
    <t>SERVIÇOS DE MANUTENÇÃO EM SUBESTAÇÃO</t>
  </si>
  <si>
    <t>826/2020</t>
  </si>
  <si>
    <t>1) PREGÃO MARCADO PARA O DIA 10/11/2020;</t>
  </si>
  <si>
    <t>017303.000527/2020</t>
  </si>
  <si>
    <t>AQUISIÇÃO DE VEÍCULO TIPO VAN</t>
  </si>
  <si>
    <t>836/2020</t>
  </si>
  <si>
    <t>FRACASSADO</t>
  </si>
  <si>
    <t>ALESSANDRA CAMPELO</t>
  </si>
  <si>
    <t>1) PREGÃO MARCADO PARA O DIA 11/11/2020;</t>
  </si>
  <si>
    <t>01.02.017303.001170/2020-40</t>
  </si>
  <si>
    <t>CONTRATAÇÃO ITD - SELEÇÃO EST. NÍVEL MÉDIO</t>
  </si>
  <si>
    <t>01.02.017303.001209/2020-29</t>
  </si>
  <si>
    <t>CONTRATAÇÃO DOS CORREIOS</t>
  </si>
  <si>
    <t>SOLICITAÇÃO DE CANCELAMENTO/EMPENHADO</t>
  </si>
  <si>
    <t>01.02.017303.001222/2020-88</t>
  </si>
  <si>
    <t>CONTRATO DA PRODAM - ACESSO A INTERNET</t>
  </si>
  <si>
    <t>01.02.017303.001227/2020-00</t>
  </si>
  <si>
    <t>CONTRATO DA PRODAM - SERVIÇOS TÉCNICOS DE INFORMÁTICA</t>
  </si>
  <si>
    <t>01.02.017303.001195/2020-43</t>
  </si>
  <si>
    <t>01.02.017303.001240/2020-60</t>
  </si>
  <si>
    <t>AQUISIÇÃO DE PRODUTOS LABORATORIAIS E PPS</t>
  </si>
  <si>
    <t>1) Emitir Parecer Jurídico
2) Laudo Técnico;
3) Empenhar.</t>
  </si>
  <si>
    <t xml:space="preserve">	01.02.017303.001262/2020-20</t>
  </si>
  <si>
    <t>1) Empenhado;</t>
  </si>
  <si>
    <t>01.02.017303.001282/2020-09</t>
  </si>
  <si>
    <t>AQUISIÇÃO DE PPS E MATERIAL LABORATORIAL</t>
  </si>
  <si>
    <t>01.02.017303.001288/2020</t>
  </si>
  <si>
    <t>AQUISIÇÃO DE AGENDAS COMERCIAIS 2021</t>
  </si>
  <si>
    <t>EMPENHADO TOTAL</t>
  </si>
  <si>
    <t>ITEM</t>
  </si>
  <si>
    <t>Nº DO PROCESSO</t>
  </si>
  <si>
    <t>INFORMAÇÕES
PE/ATA/CEL</t>
  </si>
  <si>
    <t>DATA
ABERTURA</t>
  </si>
  <si>
    <t>DESCRIÇÃO/SERVIÇO/CONSUMO (ID)</t>
  </si>
  <si>
    <t>NATUREZA DESPESA</t>
  </si>
  <si>
    <t>FORNECEDOR</t>
  </si>
  <si>
    <t>QUANTIDADE</t>
  </si>
  <si>
    <t>VALOR UNITÁRIO</t>
  </si>
  <si>
    <t>VALOR TOTAL</t>
  </si>
  <si>
    <t>TIPO</t>
  </si>
  <si>
    <t>DATA EMPENHO</t>
  </si>
  <si>
    <t>Nº NOTA DE EMPENHO</t>
  </si>
  <si>
    <t>DATA
ENVIO</t>
  </si>
  <si>
    <t>017303.000031/2020</t>
  </si>
  <si>
    <t>Serviços De Energia Elétrica</t>
  </si>
  <si>
    <t>CONTRATAÇÃO DE EMPRESA ESPECIALIZADA NO FORNECIMENTO DE ENERGIA ELÉTRICA
DE ALTA TENSÃO.</t>
  </si>
  <si>
    <t>AMAZONAS DISTRIBUIDORA DE ENERGIA S/A</t>
  </si>
  <si>
    <t>017303.000116/2020</t>
  </si>
  <si>
    <t>17713 - SERVIÇOS DE MANUTENÇÃO PREVENTIVA E/OU CORRETIVA EM GRUPO GERADOR</t>
  </si>
  <si>
    <t>Manutencao E Conservacao De Maquinas E Equipamentos</t>
  </si>
  <si>
    <t>INVICTA INSTALAÇOES E MANUTENÇOES LTA ME</t>
  </si>
  <si>
    <t>017303.000339/2019</t>
  </si>
  <si>
    <t>002/2020</t>
  </si>
  <si>
    <t>126704 - (ID-126704) LOCAÇÃO DE EQUIPAMENTOS LABORATORIAIS</t>
  </si>
  <si>
    <t>Locacao De Maquinas E Equipamentos</t>
  </si>
  <si>
    <t>DIAGNOCEL COMERCIO E REPRESENTACOES LTDA</t>
  </si>
  <si>
    <t>017303.000371/2020</t>
  </si>
  <si>
    <t>69133 - (ID-69133) LINHA INDIVIDUAL LOCALIZADA NA CAPITAL</t>
  </si>
  <si>
    <t>Servicos De Telefonia Fixa</t>
  </si>
  <si>
    <t>CLARO S A</t>
  </si>
  <si>
    <t>98290 - (ID-98290) SERVIÇO DE TELEFONIA FIXA COMUTADA DE LONGA DISTÂNCIA NACIONAL - LDN</t>
  </si>
  <si>
    <t>98291 - (ID-98291) SERVIÇO DE TELEFONIA FIXA COMUTADA DE LONGA DISTÂNCIA NACIONAL</t>
  </si>
  <si>
    <t>78852 - (ID-78852) SERVIÇO DE TELEFONIA FIXA COMUTADA VIA CPCT</t>
  </si>
  <si>
    <t>017303.001107/2020</t>
  </si>
  <si>
    <t>30122303  DIAGNÓSTICOS MOLECULARES, : DIAGNÓSTICOS MOLECULARES, Serviço de realização de exame laboratorial GLICOSE 6 FOSFATO DESIDROGENASE -G6PD. MARCA: null</t>
  </si>
  <si>
    <t>Servicos Med.Hospitalar, Odont.E Laboratoriais</t>
  </si>
  <si>
    <t xml:space="preserve"> MICRO LAB . DE ANAL. E PESQ. CLIN E BIOL LTDA</t>
  </si>
  <si>
    <t xml:space="preserve">122305  EXAMES LABORATORIAIS, : EXAMES LABORATORIAIS, Serviço de realização de exame laboratorial ANTI RO. MARCA: null </t>
  </si>
  <si>
    <t xml:space="preserve">122310  EXAMES LABORATORIAIS, : EXAMES LABORATORIAIS, Serviço de realização de exame laboratorial ANTI RNP. MARCA: null </t>
  </si>
  <si>
    <t>30122307  EXAMES LABORATORIAIS, : EXAMES LABORATORIAIS, Serviço de realização de exame laboratorial ANTI LA. MARCA: null</t>
  </si>
  <si>
    <t>30122308  EXAMES LABORATORIAIS, : EXAMES LABORATORIAIS, Serviço de realização de exame laboratorial ANTI SM. MARCA: null</t>
  </si>
  <si>
    <t>30122309  EXAMES LABORATORIAIS, : EXAMES LABORATORIAIS, Serviço de realização de exame laboratorial ANTI SCLERO 70. MARCA: null</t>
  </si>
  <si>
    <t>122304  EXAMES LABORATORIAIS, : EXAMES LABORATORIAIS, Serviço de realização de exame laboratorial FAN HEP-2. MARCA: null</t>
  </si>
  <si>
    <t>30122306  EXAMES LABORATORIAIS, : EXAMES LABORATORIAIS, Serviço de realização de exame laboratorial ANTI DNA DUPLA HÉLICE. MARCA: null</t>
  </si>
  <si>
    <t>017303.000098/2020</t>
  </si>
  <si>
    <t>Hospedagem de Sistemas</t>
  </si>
  <si>
    <t>PRODAM PROCESSAMENTO DE DADOS AMAZONAS</t>
  </si>
  <si>
    <t>017303.000262/2020</t>
  </si>
  <si>
    <t>112868 - LOCAÇÃO DE VEÍCULOS TIPO UTILITÁRIO, Descrição: LOCAÇÃO DE VEÍCULOS TIPO
UTILITÁRIO,</t>
  </si>
  <si>
    <t>Locação de Veículos</t>
  </si>
  <si>
    <t xml:space="preserve"> COUTO SERVICOS DE TRANSPORTE E LOCACAO DE VEICULOS LTDA</t>
  </si>
  <si>
    <t>017303.000394/2020</t>
  </si>
  <si>
    <t xml:space="preserve">119595 - SERVIÇOS DE VIGILÂNCIA, Descrição: SERVIÇOS DE VIGILÂNCIA, Descrição: contratação de 6
empresa para prestação de serviço de vigilante patrimonial ARMADO - DIURNO, escala 12x36, </t>
  </si>
  <si>
    <t>Vigilância Ostensiva</t>
  </si>
  <si>
    <t>PROBANK SEGURANÇA DE BENS E VALORES EIRELI</t>
  </si>
  <si>
    <t>119596 - SERVIÇOS DE VIGILÂNCIA, Descrição: SERVIÇOS DE VIGILÂNCIA, Descrição: contratação de empresa para prestação de serviço de vigilante patrimonial ARMADO - NOTURNO, escala 12x36</t>
  </si>
  <si>
    <t>017303.000218/2020</t>
  </si>
  <si>
    <t>17918 - SERVIÇOS DE PUBLICAÇÃO, Descrição: SERVIÇOS DE PUBLICAÇÃO, Descrição: prestação de
serviços de publicação de matérias no Diário Oficial do Estado do Amazonas MARCA: null</t>
  </si>
  <si>
    <t>Serviços de Publicações - Diário Oficial</t>
  </si>
  <si>
    <t>IMPRENSA OFICIAL DO ESTADO DO AMAZONAS</t>
  </si>
  <si>
    <t>017303.001166/2020</t>
  </si>
  <si>
    <t>Contratos para Agenciamento de Estagiários</t>
  </si>
  <si>
    <t>INSTITUTO TRIMONTE DE DESENVOLVIMENTO ITD</t>
  </si>
  <si>
    <t>017303.001170/2020</t>
  </si>
  <si>
    <t>011/2020</t>
  </si>
  <si>
    <t>017303.000260/2020</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</si>
  <si>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</si>
  <si>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Limpeza E Conservacao</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</si>
  <si>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</si>
  <si>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</si>
  <si>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</si>
  <si>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 xml:space="preserve">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t>
  </si>
  <si>
    <t>017303.000401/2020</t>
  </si>
  <si>
    <t xml:space="preserve">Passagens Nacionais
</t>
  </si>
  <si>
    <t>OCA VIAGENS E TURISMO DA AMAZONIA LIMITADA</t>
  </si>
  <si>
    <t>NE0000028/2021</t>
  </si>
  <si>
    <t>Passagens Nacionais</t>
  </si>
  <si>
    <t>Passagens Internacionais</t>
  </si>
  <si>
    <t>NE000029/2021</t>
  </si>
  <si>
    <t>ID 92311 - SERVIÇO DE DIGITALIZAÇÃO DE DOCUMENTOS</t>
  </si>
  <si>
    <t>WELLINGTON ALVES DA SILVA EIRELI</t>
  </si>
  <si>
    <t>ID - 100780 - SERVIÇOS DE CORREIOS E
TELÉGRAFOS SERVIÇOS DE CORREIOS E
TELÉGRAFOS</t>
  </si>
  <si>
    <t xml:space="preserve">EMPRESA BRASILEIRA DE CORREIOS E TELÉGRAFOS
</t>
  </si>
  <si>
    <t>117912 - LOCAÇÃO DE EQUIPAMENTOS LABORATORIAIS</t>
  </si>
  <si>
    <t>Locação de Maquinas e Equipamentos</t>
  </si>
  <si>
    <t>LABINBRAZ COMERCIAL LTDA</t>
  </si>
  <si>
    <t>017303.001222/2020</t>
  </si>
  <si>
    <t>118718 - (ID-118718) SERVIÇOS DE ACESSO À INTERNET, Descrição: Contratação de empresa para prestação, de forma dedicada, de serviço de acesso à internet por fibra óptica com garantia de 100% em 
download e upload</t>
  </si>
  <si>
    <t>Comunicação de Dados</t>
  </si>
  <si>
    <t>PRODAM PROCESSAMENTO DE DADOS AMAZONAS AS</t>
  </si>
  <si>
    <t>017303.001227/2020</t>
  </si>
  <si>
    <t>117979 - (ID-117979) SERVIÇOS DE MANUTENÇÃO EM EQUIPAMENTOS DE INFORMÁTICA, Descrição: Contratação de empresa especializada na prestação de serviços técnicos de manutenção preventiva e/ou corretiva em equipamentos de informática</t>
  </si>
  <si>
    <t>Serviços Técnicos profissionais de TIC</t>
  </si>
  <si>
    <t>017303.000486/2020</t>
  </si>
  <si>
    <t>13405 - (ID-13405) GÁS LIQUEFEITO DE PETRÓLEO-GLP, Material: composição básica de propano e butano (gás de cozinha), Unidade de Fornecimento: cilindro com 45 kg, retornável, Aplicação: cozinha industrial MARCA: AMAZONGAS</t>
  </si>
  <si>
    <t>L A FELIX ME</t>
  </si>
  <si>
    <t>017303.001023/2020</t>
  </si>
  <si>
    <t xml:space="preserve">116492 - (ID-116492) SERVIÇO DE CONTROLE DE PRAGA, Contratação de empresa especializada para prestação de serviço de controle de praga, especificamente REPELÊNCIA A POMBO, com fornecimento de 
mão-de-obra, material e equipamentos necessários para execução do serviço. MARCA: "NT"
</t>
  </si>
  <si>
    <t>Manutencao E Conservacao De Bens Imoveis</t>
  </si>
  <si>
    <t>AC GESTAO EMPRESARIAL EIRELI</t>
  </si>
  <si>
    <t>115717 - (ID-115717) SERVIÇO DE CONTROLE DE PRAGA, Contratação de empresa especializada para prestação de serviço de controle de praga, especificamente DESINSETIZAÇÃO, com fornecimento de mão_xFFFE_de-obra, material e equipamentos necessários para execução do serviço. MARCA: "NT"</t>
  </si>
  <si>
    <t xml:space="preserve">115718 - (ID-115718) SERVIÇO DE CONTROLE DE PRAGA, Contratação de empresa especializada para prestação de serviço de controle de praga, especificamente DESRATIZAÇÃO, com fornecimento de mão-de_xFFFE_obra, material e equipamentos necessários para execução do serviço. MARCA: "NT"
</t>
  </si>
  <si>
    <t xml:space="preserve">116962 - (ID-116962) SERVIÇO DE CONTROLE DE PRAGA, Contratação de empresa especializada para prestação de serviço de controle de praga, especificamente DESCUPINIZAÇÃO, com fornecimento de mão_xFFFE_de-obra, material e equipamentos necessários para execução do serviço. MARCA: "NT"
</t>
  </si>
  <si>
    <t>017303.000388/2020</t>
  </si>
  <si>
    <t xml:space="preserve">119960 - DIAGNÓSTICOS LABORATORIAIS, Descrição: DIAGNÓSTICOS LABORATORIAIS, Descrição: contratação de empresa especializada para realização de exame de Imunofluorescência, conforme projeto 
básico. </t>
  </si>
  <si>
    <t>LABORATORIO DE PATOLOGIA BACCHI LTDA</t>
  </si>
  <si>
    <t xml:space="preserve">59194 - DIAGNÓSTICOS LABORATORIAIS, Descrição: DIAGNÓSTICOS LABORATORIAIS, Descrição: contratação de empresa especializada na realização de exame de imunohistoquímica, conforme 
discriminação em Projeto Básico MARCA: null
</t>
  </si>
  <si>
    <t>017303.000239/2020</t>
  </si>
  <si>
    <t>47268 - SERVIÇOS DE MANUTENÇÃO EM TERMINAL BIOMÉTRICO, Descrição: SERVIÇOS DE MANUTENÇÃO EM TERMINAL BIOMÉTRICO, Descrição: contratação de empresa especializada na 
prestação de serviço de manutenção preventiva e/ou corretiva em terminal biométrico, conforme 
discriminação em projeto básico.</t>
  </si>
  <si>
    <t>DOC PAPER LTDA ME</t>
  </si>
  <si>
    <t xml:space="preserve">017303.000100/2020
</t>
  </si>
  <si>
    <t>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preventiva e/ou corretiva com substituição de peças e suprimentos, conforme discriminação em Projeto 
Básico.</t>
  </si>
  <si>
    <t>Outsourcing (Terceirização) de impressão e serviços relacionados a computação em nuvem</t>
  </si>
  <si>
    <t>ROYAL GESTAO E SERVIÇOS DE INFORMATICA LTDA</t>
  </si>
  <si>
    <t>18</t>
  </si>
  <si>
    <t>402,6924</t>
  </si>
  <si>
    <t>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preventiva e/ou corretiva com substituição de peças e suprimentos, conforme discriminação em Projeto 
Básico.</t>
  </si>
  <si>
    <t>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e/ou corretiva com substituição de peças e suprimentos, conforme discriminação em Projeto Básico.</t>
  </si>
  <si>
    <t>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Projeto Básico</t>
  </si>
  <si>
    <t>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t>
  </si>
  <si>
    <t xml:space="preserve">10,.5003
</t>
  </si>
  <si>
    <t>017303.000511/2020</t>
  </si>
  <si>
    <t>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t>
  </si>
  <si>
    <t xml:space="preserve">Servicos De Agua E Esgoto
</t>
  </si>
  <si>
    <t>MANAUS AMBIENTAL S.A</t>
  </si>
  <si>
    <t>017303.001168/2020</t>
  </si>
  <si>
    <t>115252 - SERVIÇO DE FORNECIMENTO DE LANCHE,  Descrição: Contratação de empresa especializada na prestação de serviço de preparação e fornecimento de lanche na cidade de Manaus, com cardápio definido em Projeto Básico.</t>
  </si>
  <si>
    <t>Fornecimento De Alimentacao</t>
  </si>
  <si>
    <t>M P S DE SOUZA GOMES MATUTE</t>
  </si>
  <si>
    <t>92738 - SERVIÇOS DE LAVANDERIA HOSPITALAR, Descrição: contratação de empresa especializada na prestação de serviços de Lavanderia Hospitalar Externa, nas dependências da Unidade CONTRATADA. .INFORMAÇÕES ADICIONAIS: Prestação de serviço pelo período de 12 meses.</t>
  </si>
  <si>
    <t>Lavanderia</t>
  </si>
  <si>
    <t>DCP SERVICOS DE CONSERVAÇÃO E APOIO ADMINISTRATIVO EIRELI</t>
  </si>
  <si>
    <t>117655 - SERVIÇOS DE MANUTENÇÃO EM APARELHOS 9.000 a 18.000</t>
  </si>
  <si>
    <t>SERVIÇOS DE MANUTENÇÃO EM APARELHOS DE AR CONDICIONADOS</t>
  </si>
  <si>
    <t>97036 - SERVIÇOS DE MANUTENÇÃO EM APARELHOS DE AR CONDICIONADO 19.000 a 30.000</t>
  </si>
  <si>
    <t>113986 - SERVIÇOS DE MANUTENÇÃO EM APARELHOS DE AR CONDICIONADO 19.000 a 30.000</t>
  </si>
  <si>
    <t>113987 - SERVIÇOS DE MANUTENÇÃO EM APARELHOS DE AR CONDICIONADO 49.000 a 60.000</t>
  </si>
  <si>
    <t xml:space="preserve">124166 - SERVIÇOS DE MANUTENÇÃO EM BEBEDOURO </t>
  </si>
  <si>
    <t xml:space="preserve">117446 - SERVIÇO DE MANUTENÇÃO DE GELADEIRA/FREEZER </t>
  </si>
  <si>
    <t>113989 - SERVIÇO DE INSTALAÇÃO APARELHOS AR CONDICIONADO TIPO SPLIT</t>
  </si>
  <si>
    <t>DEMONSTRATIVO DE AQUISIÇÕES/ CONTRATAÇÕES DO EXERCÍCIO DE 2020 - NÃO EMPENHADOS</t>
  </si>
  <si>
    <t>Nº</t>
  </si>
  <si>
    <t>FORMA DE
COMPRA</t>
  </si>
  <si>
    <t>DATA
RECEBIMENTO
COMPRAS</t>
  </si>
  <si>
    <t>DIAS</t>
  </si>
  <si>
    <t>SETOR DEMANDANTE</t>
  </si>
  <si>
    <t>PRODUTO</t>
  </si>
  <si>
    <t>SITUAÇÃO
COMPRAS</t>
  </si>
  <si>
    <t>VALOR
HOMOLOGADO</t>
  </si>
  <si>
    <t>MOTIVO</t>
  </si>
  <si>
    <t>EMPENHO</t>
  </si>
  <si>
    <t>VALOR EMPENHADO R$</t>
  </si>
  <si>
    <t>FALTA EMPENHAR</t>
  </si>
  <si>
    <t>ITENS</t>
  </si>
  <si>
    <t>00435/2020</t>
  </si>
  <si>
    <t>GPI</t>
  </si>
  <si>
    <t>Aquisição de Material para ofícina de prevenção de Incapacidades físicas com Recursos de Emenda Parlamentar Dep. José Ricardo.</t>
  </si>
  <si>
    <t>Em cotação</t>
  </si>
  <si>
    <t>_</t>
  </si>
  <si>
    <t>AGUARDANDO ID</t>
  </si>
  <si>
    <t>MATERIAL PARA OFICINA DE PREVENÇÃO DE INCAPACIDADES - 339030 - AGUARDANDO O ID (BORRACHA SILICONIZADA, ESTILETE, COLA PARA SAPATEIRO, COURO VAQUETA, LIXA METRO Nº 36, VELCRO, ELÁSTICO PRETO, ELÁSTICO BRANCO, COLA TEK BOND</t>
  </si>
  <si>
    <t>00436/2020</t>
  </si>
  <si>
    <t>Aquisição de calçados Ortopédicos com Recursos de Emenda Parlamentar Dep. José Ricardo.</t>
  </si>
  <si>
    <t>Instrução de Processual</t>
  </si>
  <si>
    <t>Á EMPENHAR</t>
  </si>
  <si>
    <t xml:space="preserve"> (ID - 120965) ÓRTESE, Tipo: CALÇADO ORTOPÉDICO</t>
  </si>
  <si>
    <t>00446/2020</t>
  </si>
  <si>
    <t>DEP</t>
  </si>
  <si>
    <t>Aquisição de Instrumental Cirúrgico com Recursos de Emenda Parlamentar Dep. José Ricardo.</t>
  </si>
  <si>
    <t xml:space="preserve">INSTRUMENTAIS CIRURGICOS PARA PREVENÇÃO DE INCAPACIDADES - 339030 - AGUARDANDO O ID </t>
  </si>
  <si>
    <t>00527/2020</t>
  </si>
  <si>
    <t>DA</t>
  </si>
  <si>
    <t>Aquisição de Veículo Tipo Van, com recurso de emenda parlamentar.</t>
  </si>
  <si>
    <t xml:space="preserve"> AGUARDANDO O ID (AQUISIÇÃO DE VEICULO, TIPO VAN 16 LUGARES) DESCRIÇÃO CONFORME PROJETO BASICO</t>
  </si>
  <si>
    <t>00537/2020</t>
  </si>
  <si>
    <t>SUBALMOX</t>
  </si>
  <si>
    <t>Aquisição de Gênero Alimentício</t>
  </si>
  <si>
    <t>1) Segue para Aprovação;
2) Passar ASSEJUR e ASCI;
3) Empenhar</t>
  </si>
  <si>
    <t>(ID - 19000) BISCOITO SALGADO, Tipo: cream cracker</t>
  </si>
  <si>
    <t>00769/2019</t>
  </si>
  <si>
    <t>GSTI</t>
  </si>
  <si>
    <t>Aquisição de insumo de informática (Toneres) para impressora do convênio 628/2008</t>
  </si>
  <si>
    <t>Cotação de Preço</t>
  </si>
  <si>
    <t xml:space="preserve"> AGUARDANDO O ID (TONERS E UNIDADE DE IMAGEM) CONVENIO 628/2019 - INSUMOS DE INFORMATICA.</t>
  </si>
  <si>
    <t>00552/2020</t>
  </si>
  <si>
    <t>Aquisição Materiais de Expediente</t>
  </si>
  <si>
    <t>Emissão de SC, ATA e DOE</t>
  </si>
  <si>
    <t>1) Segue para Aprovação;
2) Passar ASSEJUR e ASCI;
3) Aguardando Empenho</t>
  </si>
  <si>
    <t>INDISPONIBILIDADE ORÇAMENTÁRIA EXERCÍCIO 2020</t>
  </si>
  <si>
    <t xml:space="preserve">(73415) CAIXA ARQUIVO, Material: plástico polionda  350mm x 250mm </t>
  </si>
  <si>
    <t>00011/2020</t>
  </si>
  <si>
    <t>Contratação de empresa especializada em digitalização</t>
  </si>
  <si>
    <t>Habilitação - CSC</t>
  </si>
  <si>
    <t>Homologação, Assejur e ASCI</t>
  </si>
  <si>
    <t>(ID - 92311) - SERVIÇO DE DIGITALIZAÇÃO DE DOCUMENTOS, Descrição: Contratação de empresa especializada para prestação de serviço de digitalização de documentos em papel formato A4 ou Ofício, conforme detalhamento em Projeto Básico</t>
  </si>
  <si>
    <t>00553/2020</t>
  </si>
  <si>
    <t>Aquisição de Material Higiene Limpeza, Copa/Cozinha.</t>
  </si>
  <si>
    <t>EMPENHADO PARCIALMENTE</t>
  </si>
  <si>
    <t>(117706) SABONETE, Líquido; Neutro; Sem perfume; Sem corante; PH 6,5 a 7; Forma De Apresentação: embalagem com 5 litros. (PARCIALMENTE)
(18413) COPO DESCARTÁVEL, Material: plástico, Capacidade: 180 ml, Tipo Uso: descartável, Aplicação: água, Unidade de Fornecimento: pacote com 100 unidades, Cor: branca, Características Adicionais: produto em conformidade com as normas da ABNT(PARCIALMENTE)</t>
  </si>
  <si>
    <t>00602/2020</t>
  </si>
  <si>
    <t>SUBCAF</t>
  </si>
  <si>
    <t>Aquisição de materiais para saude</t>
  </si>
  <si>
    <t>MANUTENÇÃO PREVENTIVA E CORRETIVA DE EQUIPAMENTOS HOSPITALARES E LABORATORIAIS</t>
  </si>
  <si>
    <t>NE000027/2021</t>
  </si>
  <si>
    <t>NE000024/2021</t>
  </si>
  <si>
    <t>NE000023/2021</t>
  </si>
  <si>
    <t>NE000022/2021</t>
  </si>
  <si>
    <t>NE000021/2021</t>
  </si>
  <si>
    <t>NE000020/2021</t>
  </si>
  <si>
    <t>NE000019/2021</t>
  </si>
  <si>
    <t>NE000018/2021</t>
  </si>
  <si>
    <t>NE000017/2021</t>
  </si>
  <si>
    <t>NE000016/2021</t>
  </si>
  <si>
    <t>NE000015/2021</t>
  </si>
  <si>
    <t>NE000014/2021</t>
  </si>
  <si>
    <t>NE000035/2021</t>
  </si>
  <si>
    <t>NE000032/2021</t>
  </si>
  <si>
    <t>NE000033/2021</t>
  </si>
  <si>
    <t>NE000034/2021</t>
  </si>
  <si>
    <t>NE000040/2021</t>
  </si>
  <si>
    <t>NE000041/2021</t>
  </si>
  <si>
    <t>NE000042/2021</t>
  </si>
  <si>
    <t>NE000043/2021</t>
  </si>
  <si>
    <t>NE000044/2021</t>
  </si>
  <si>
    <t>NE000045/2021</t>
  </si>
  <si>
    <t>NE000046/2021</t>
  </si>
  <si>
    <t>Aquisição de Produtos Químicos</t>
  </si>
  <si>
    <t>CONSUMO</t>
  </si>
  <si>
    <t>(ID-44808) PARAFINA GRANULADA, Aplicação: uso laboratorial, Tipo: contém DMSO de metil sufoxido, Material/Composição: parafina,  amanho/Capacidade: pacote com 2,5kg, Características Adicionais: purificada em escamas, rápida infiltração residual</t>
  </si>
  <si>
    <t>(ID-31902) SAFRANINA, Aplicação: uso laboratorial, Forma De Apresentação: frasco com 500 ml, Características Adicionais: solução corante de lâminas</t>
  </si>
  <si>
    <t>(ID-114427) MEIO PARA MONTAGEM DE LÂMINAS, Aplicação: microscopia; Unidade de Fornecimento: frasco com 100ml.</t>
  </si>
  <si>
    <t>(ID -119839) TIRA PARA UROANÁLISE, Tira reativa para exame químico da urina, com no mínimo 11 parâmetros, incluindo densidade; Unidade de Fornecimento:frasco com 100</t>
  </si>
  <si>
    <t>(ID -45064) XILOL XILENO PA(REAGENTE), Aplicação: uso laboratorial/reagente analítico para coloração, Forma De Apresentação: frasco de 1000ml</t>
  </si>
  <si>
    <t>(ID -52990) GLICERINA P.A, Aplicação: análise laboratorial, Características Adicionais: aspecto físico denso, fórmula
molecular C3H8O3, peso molecular 92,09</t>
  </si>
  <si>
    <t>(ID -41310) GLUCOSE PA, Aplicação: análise laboratorial microbiológica, Características Físico-Químicas: pó, Forma De Apresentação: frasco de 500 gramas</t>
  </si>
  <si>
    <t>1</t>
  </si>
  <si>
    <t xml:space="preserve">(ID-50593) CROMOTROP 2R, Aplicação: uso laboratorial, Forma De Apresentação: frasco de 25g, Conformidade: ANVISA </t>
  </si>
  <si>
    <t>(ID-110234) AZUL DE ALCIAN RA, corante em pó, acondicionado em frasco âmbar com tampa rosqueavel e lacre de
segurança. Frasco com 10g.</t>
  </si>
  <si>
    <t>(ID-115331) NITRATO DE PRATA, Aplicação: para análise (PA), Concentração mínima 99,8%; Unidade de Fornecimento:
frasco com 100 gramas.</t>
  </si>
  <si>
    <t>(ID-89320) HEMATOXILINA, Aplicação: uso laboratorial.Fórmula: C16H14O6. Peso Molecular: 302,29. Embalagem com
25g</t>
  </si>
  <si>
    <t>(ID-92069) CREOSOTO DE FAIA (PS), Aplicação: reagente líquido para uso laboratorial, Forma De Apresentação: frasco de 500 ml</t>
  </si>
  <si>
    <t>(ID-116083) LUVA , Tipo: de procedimento, não estéril, em látex natural, formato anatômico, ambidestra, resistente, com pó bioabsorvível; Tamanho: P; Unidade de Fornecimento: caixa com 100 unidade</t>
  </si>
  <si>
    <t>(ID-116082) LUVA , Tipo: de procedimento, não estéril, em látex natural, formato anatômico, ambidestra, resistente, com pó bioabsorvível; Tamanho: M; Unidade de Fornecimento: caixa com 100 unidades.</t>
  </si>
  <si>
    <t>(ID-116085) LUVA , Tipo: de procedimento, não estéril, em látex natural, formato anatômico, ambidestra, resistente, com pó bioabsorvível; Tamanho: G; Unidade de Fornecimento: caixa com 100 unidades.</t>
  </si>
  <si>
    <t>(ID-113094) TIRA REAGENTE PARA DETERMINAÇÃO DE GLICEMIA, Aplicação: dosagem de glicemia capilar em equipamento digital com intervalo de leitura de 20 a 500mg/dl e faixa de hematócrito de
20 a 60%, com aparelho em regime de comodato.</t>
  </si>
  <si>
    <t>(ID-117722) MÁSCARA, Tipo: descartável; Material: não tecido; 3 camadas (interna, externa e filtro); 3 pregas longitudinais; Com dispositivo para ajuste nasal fixado no corpo da máscara; Atóxica, hipoalérgica e inodora; Forma de Apresentação: embalagem com 100 unidades.</t>
  </si>
  <si>
    <t>Serviço de comunicação geral</t>
  </si>
  <si>
    <t>NE000047/2021</t>
  </si>
  <si>
    <t>17713 - SERVIÇOS DE MANUTENÇÃO PREVENTIVA E/OU CORRETIVA EM GRUPO GERADOR,</t>
  </si>
  <si>
    <t>Manutenção e conservação de maquinas e equipamentos</t>
  </si>
  <si>
    <t>ID 118823 - SERVIÇO DE PASSAGEM FLUVIAL, Descrição: Prestação de Serviço de Agenciamento de Passagens Fluviais
(reserva, marcação, emissão, remarcação e cancelamento), conforme Projeto Básico</t>
  </si>
  <si>
    <t>ID - 118817 - SERVIÇO DE PASSAGEM AÉREA. Descrição: Aquisição de Passagens Aéreas, Nacional, Internacional
e Intermunicipal, conforme Projeto Básico</t>
  </si>
  <si>
    <t>ID - 119509 - SERVIÇO DE PASSAGEM AÉREA, Descrição: contratação de empresa especializada na prestação de serviço em Agenciamento de Viagens para Aquisição de Passagens Aéreas, conforme Projeto Básico.</t>
  </si>
  <si>
    <t>ID - 118822 - SERVIÇO DE PASSAGEM FLUVIAL, Descrição: Prestação de Serviço de Agenciamento de Passagens Fluviais
(reserva, marcação, emissão, remarcação e cancelamento), conforme Projeto Básico.</t>
  </si>
  <si>
    <t>ID 118842 - SERVIÇO DE PASSAGEM TERRESTRE, Descrição: Aquisição de Passagens Terrestres, conforme Projeto
Básico</t>
  </si>
  <si>
    <t>ID 118843 - SERVIÇO DE PASSAGEM TERRESTRE, Descrição: Prestação de Serviço de Agenciamento de Passagens
Terrestres (reserva, marcação, emissão, remarcação e cancelamento), conforme Projeto Básico</t>
  </si>
  <si>
    <t>(ID-93139) BANHO MARIA, Tipo: Histológico, com controlador de temperatura digital; chave liga e desliga com iluminador; base em liga de alumínio; formato redondo; carenagem externa em resina resistente; cuba interna em alumínio repuxado com pintura eletrostática na cor preta</t>
  </si>
  <si>
    <t xml:space="preserve">(ID - 39309) SERVIÇOS DE MANUTENÇÃO DE EQUIPAMENTOS HOSPITALARES, Descrição: contratação de empresa especializada na prestação de serviços de manutenção preventiva e/ou corretiva de equipamentos médico-hospitalares, </t>
  </si>
  <si>
    <t>PE Nº 0969/2020-CSC</t>
  </si>
  <si>
    <t>(ID-113094) TIRA REAGENTE PARA DETERMINAÇÃO DE GLICEMIA, Aplicação: dosagem de  glicemia capilar em equipamento digital com intervalo de leitura de 20 a 500mg/dl e faixa de hematócrito de 20 a 60%, com aparelho em regime de comodato. MARCA: ON CALL PLUS II.</t>
  </si>
  <si>
    <t>MEDLEVENSOHN COMERCIO E REPRESENTAÇÕES DE PRODUTOS HOSPITALAR</t>
  </si>
  <si>
    <t>NE000048/2021</t>
  </si>
  <si>
    <t>(ID-122130) ÁLCOOL ETÍLICO, Tipo: hidratado; Concentração: 96%; Teor Alcoólico: 92,8º INPM; Apresentação: líquido; Forma De Apresentação: frasco com 1 litro. MARCA: null</t>
  </si>
  <si>
    <t>MEDICNORTE EIRELI</t>
  </si>
  <si>
    <t>NE000049/2021</t>
  </si>
  <si>
    <t>Aquisição de Produtos Biológicos</t>
  </si>
  <si>
    <t>(ID-109664) SUPLEMENTO, Tipo: VX, Aplicação: para suplementação e isolamento de Neisseria gonorrhoeae e Haemophilus influenzae, Forma De Apresentação: 05 frascos de 5 ml com suplemento liofilizado + 05 frascos de 5ml de solução diluente. MARCA: null</t>
  </si>
  <si>
    <t>NE000050/2021</t>
  </si>
  <si>
    <t>Aquisição de Produtos Farmacológicos</t>
  </si>
  <si>
    <t>(ID-116224) ALBENDAZOL, Forma Farmacêutica: suspenção oral; Concentração: 40mg/ml; Forma De Apresentação: frasco com 10ml.</t>
  </si>
  <si>
    <t>(ID-114774) ÁGUA DESTILADA,Forma De Apresentação: ampola 10ml.</t>
  </si>
  <si>
    <t>DL DISTRIBUIDORA DE</t>
  </si>
  <si>
    <t>PE 831/20</t>
  </si>
  <si>
    <t>PE 277/20</t>
  </si>
  <si>
    <t>ARAUJO COMERCIO DE P</t>
  </si>
  <si>
    <t>(ID-115920) AMOXICILINA, Forma Farmacêutica: cápsula; Concentração: 500mg</t>
  </si>
  <si>
    <t>PE 475/20</t>
  </si>
  <si>
    <t xml:space="preserve"> DIMASTER COMERCIO DE PRODUTOS HOSPITALARES LTDA</t>
  </si>
  <si>
    <t>(ID-114788) AMOXICILINA, Forma Farmacêutica: pó para suspensão oral; Concentração: 250mg/5ml; Forma De Apresentação: frasco com 150ml.</t>
  </si>
  <si>
    <t>PE 146/20</t>
  </si>
  <si>
    <t>PRO-SAUDE DISTRIBUIDORA DE MEDICAMENTOS EIRELI</t>
  </si>
  <si>
    <t>(ID-53080) CEFALEXINA, Forma Farmacêutica: suspensão oral, Concentração: 250mg/5ml, Forma De Apresentação: frasco com 100ml</t>
  </si>
  <si>
    <t>ULTRAFARMA COMERCIO DE PRODUTOS FARMACEUTICOS LTDA</t>
  </si>
  <si>
    <t>PE 486/20</t>
  </si>
  <si>
    <t>(ID-114723) CEFTRIAXONA, Forma Farmacêutica: pó para solução injetável; Concentração: 1g; Forma De Apresentação: frasco ampola.</t>
  </si>
  <si>
    <t>ANTIBIÓTICOS DO BRASIL LTDA - FILIAL</t>
  </si>
  <si>
    <t>PE 387/20</t>
  </si>
  <si>
    <t>(ID-116529) CICLOSPORINA, Forma Farmacêutica: cápsula; Concentração: 50mg.</t>
  </si>
  <si>
    <t xml:space="preserve"> J I D DISTRIBUIDORA DE MEDICAMENTOS LTDA</t>
  </si>
  <si>
    <t>PE 006/20</t>
  </si>
  <si>
    <t>ID -116532) CICLOSPORINA, Forma Farmacêutica: cápsula; Concentração: 25mg.</t>
  </si>
  <si>
    <t>PE 083/20</t>
  </si>
  <si>
    <t>(ID -115933) CLORETO DE SÓDIO, Forma Farmacêutica: solução injetável; Concentração: 10%; Forma De Apresentação: ampola com 10ml.</t>
  </si>
  <si>
    <t>MAPEMI - BRASIL MATERIAIS MÉDICOS E ODONTOLÓGICOS LTDA</t>
  </si>
  <si>
    <t>(ID -108272) CLORETO DE SÓDIO, Forma Farmacêutica: solução injetável, Concentração: 0,9%, Forma De Apresentação: embalagem sistema fechado com 500ml.</t>
  </si>
  <si>
    <t xml:space="preserve"> FARMACE - INDUSTRIA QUIMICO-FARMACEUTICA CEARENSE LTDA</t>
  </si>
  <si>
    <t>(ID -115984) HIDROXIZINA, Forma Farmacêutica: comprimido; Concentração: 25mg.( blister)</t>
  </si>
  <si>
    <t xml:space="preserve"> M BRAZAO DA SILVA</t>
  </si>
  <si>
    <t>(ID-115700) HIDROXIZINA, Forma Farmacêutica: solução oral; Concentração: 10mg/5ml; Forma De Apresentação: frasco de 100ml a 120ml</t>
  </si>
  <si>
    <t>INOVAMED COMERCIO DE MEDICAMENTOS LTDA</t>
  </si>
  <si>
    <t>PE 791/20</t>
  </si>
  <si>
    <t>(ID-89715) ITRACONAZOL, Forma Farmacêutica: cápsula, Concentração : 100 mg</t>
  </si>
  <si>
    <t>PE 863/20</t>
  </si>
  <si>
    <t>(ID-37127) LIDOCAÍNA + EPINEFRINA, Forma Farmacêutica: solução injetável, Concentração: 2% de lidocaína + 1:200.000 de epinefrina, Forma De Apresentação: frasco-ampola de 20 ml</t>
  </si>
  <si>
    <t>COMERCIAL CIRURGICA RIOCLARENSE LTDA - FILIAL</t>
  </si>
  <si>
    <t>PE 530/20</t>
  </si>
  <si>
    <t>(ID-114745) LORATADINA, Forma Farmacêutica: xarope; Concentração: 1mg/ml; Forma De Apresentação: frasco
com 100ml</t>
  </si>
  <si>
    <t>ARAUJO COMERCIO DE PRODUTOS</t>
  </si>
  <si>
    <t>(ID-109172) MELOXICAM, Forma Farmcêutica: comprimido, Concentração: 7,5 mg</t>
  </si>
  <si>
    <t>M BRAZAO DA SILVA</t>
  </si>
  <si>
    <t>(ID-115048) MICONAZOL, Forma Farmacêutica: creme dermatológico; Concentração: 20mg/g; Forma De Apresentação: bisnaga com 28g.</t>
  </si>
  <si>
    <t>PE 433/20</t>
  </si>
  <si>
    <t>(ID-115241) PREDNISOLONA, Forma Farmacêutica: solução oral; Concentração: 3mg/ml; Forma De Apresentação: frasco com 60ml.</t>
  </si>
  <si>
    <t>COMERCIAL CIRURGICA</t>
  </si>
  <si>
    <t>(ID-116047) RINGER COM LACTATO, Forma Farmacêutica: solução injetável; Forma De Apresentação: frasco ou bolsa em sistema fechado com 250ml.</t>
  </si>
  <si>
    <t>ID-116150) SULFATO FERROSO, Forma Farmacêutica: drágea; Concentração: 40mg</t>
  </si>
  <si>
    <t>SOLUMED DISTRIBUIDORA DE MEDICAMENTOS E PRODUTOS</t>
  </si>
  <si>
    <t>PE 016/20</t>
  </si>
  <si>
    <t>PE 408/20</t>
  </si>
  <si>
    <t>(ID-114958) SULFAMETOXAZOL + TRIMETOPRIMA, Forma Farmacêutica: suspensão oral; Concentração: 200 + 40mg/5ml; Forma De Apresentação: frasco com 100ml.</t>
  </si>
  <si>
    <t>ESPIRITO SANTO DISTRIBUIDORA DE PROD. HOSPITALARES EIRELI</t>
  </si>
  <si>
    <t>(ID-115108) TENOXICAM, Forma Farmacêutica: pó liofilizado para solução injetável; Concentração: 20mg; Forma De Apresentação: frasco ampola.</t>
  </si>
  <si>
    <t>PE 666/20</t>
  </si>
  <si>
    <t xml:space="preserve"> UNIÂO QUIMICA FARMACEUTICA</t>
  </si>
  <si>
    <t>Genero alimenticio</t>
  </si>
  <si>
    <t>(ID-19000) BISCOITO SALGADO, Tipo: cream cracker, Composição: farinha de trigo, gordura vegetal hidrogenada, amido, extrato de malte, sal refinado, açúcar, fermentos químicos, bicarbonato de amônio e estabilizante lecitina de soja.</t>
  </si>
  <si>
    <t>JOELISON ABREU DE CARVALHO</t>
  </si>
  <si>
    <t>M B COMERCIO DE PRODUTOS ALIMENTICIOS EIRELI</t>
  </si>
  <si>
    <t>H A DE  AGUIAR COMERCIAL</t>
  </si>
  <si>
    <t>PE 508/20</t>
  </si>
  <si>
    <t>PE 563/20</t>
  </si>
  <si>
    <t>PE 017/20</t>
  </si>
  <si>
    <t>PE 198/20</t>
  </si>
  <si>
    <t>PE 114/20</t>
  </si>
  <si>
    <t>PE 237/20</t>
  </si>
  <si>
    <t>PE 059/20</t>
  </si>
  <si>
    <t xml:space="preserve">(ID-401) PASTA AZ (REGISTRADOR), Material Capas: papel prensado, Tipo Lombada: larga, Cor: variadas, Tamanho: ofício, Material Fixador: </t>
  </si>
  <si>
    <t xml:space="preserve">(ID-80643) CANETA ESFEROGRÁFICA, Material Corpo: plástico transparente hexagonal com identificação da marca, Tipo Escrita: média, Cor: azul, preta ou vermelha, </t>
  </si>
  <si>
    <t>(ID-73430) CANETA MARCA TEXTO, Material Corpo: plástico. Observação: Cor: Amarelo.</t>
  </si>
  <si>
    <t xml:space="preserve">(ID-5465) LÁPIS DE COR, Material: madeira, Tamanho: grande, Cor: cores variadas, Unidade de Fornecimento: caixa com 12 unidades </t>
  </si>
  <si>
    <t xml:space="preserve">(ID-5596) GIZÃO, Material: cera, Cor: diversas, Unidade de Fornecimento: caixa com 12 unidades </t>
  </si>
  <si>
    <t>Material de Expediente</t>
  </si>
  <si>
    <t>RR COMERCIO DE PRODUTOS FARMACEUTICOS E HOSPITALARES LTDA</t>
  </si>
  <si>
    <t>M C COMÉRCIO E REPRESENTAÇÕES LTDA</t>
  </si>
  <si>
    <t>LEONORA COMERCIO INTERNACIONAL LTDA</t>
  </si>
  <si>
    <t>OBJECTTI SOLUCOES LTDA</t>
  </si>
  <si>
    <t>PE 1086/19</t>
  </si>
  <si>
    <t>(ID-114772) SERVIÇO DE CERTIFICAÇÃO DIGITAL, Descrição: Emissão de Certificação Digital tipo A3, pessoa física, mídia de armazenamento tipo TOKEN, conforme projeto básico</t>
  </si>
  <si>
    <t>SERVIÇO DE CERTIFICAÇÃO DIGITAL</t>
  </si>
  <si>
    <t>(ID-14629) CAFÉ TORRADO E MOÍDO, Apresentação: torrado e moído sem misturas, Embalagem: tipo almofada, Características
Adicionais: 1ª qualidade, com  aracterísticas,
aspecto cor, odor e sabor próprios, Unidade de Fornecimento: pacote de 500g</t>
  </si>
  <si>
    <t>ATA SUSPENSA</t>
  </si>
  <si>
    <t>ATA SEM SALDO</t>
  </si>
  <si>
    <t>017303.000011/2020</t>
  </si>
  <si>
    <t>017303.000036/2021</t>
  </si>
  <si>
    <t>017303.000031/2021</t>
  </si>
  <si>
    <t>017303.000053/2021</t>
  </si>
  <si>
    <t>017303.000039/2021</t>
  </si>
  <si>
    <t>017303.000083/2021</t>
  </si>
  <si>
    <t>017303.000080/2021</t>
  </si>
  <si>
    <t>017303.000090/2021</t>
  </si>
  <si>
    <t>017303.000062/2021</t>
  </si>
  <si>
    <t>017303.000104/2021</t>
  </si>
  <si>
    <t>017303.000109/2021</t>
  </si>
  <si>
    <t>017303.000115/2021</t>
  </si>
  <si>
    <t>017303.000153/2021</t>
  </si>
  <si>
    <t>017303.000156/2021</t>
  </si>
  <si>
    <t>017303.000178/2021</t>
  </si>
  <si>
    <t>PE 0748/2020</t>
  </si>
  <si>
    <t>ÁLCOOL  ETÍLICO,  Tipo:  hidratado,  Teor  Alcoólico:  92,8º  INPM,  Apresentação:  líquido, Unidade de Fornecimento: frasco com 1 LT</t>
  </si>
  <si>
    <t>MATERIAL HOSPITALAR</t>
  </si>
  <si>
    <t>ALTO RIO NEGRO COMERCIO VAREJISTA DE PRODUTOS ALIMENTICOS LTDA</t>
  </si>
  <si>
    <t>NE0000065/2021</t>
  </si>
  <si>
    <t>360</t>
  </si>
  <si>
    <t>1,33</t>
  </si>
  <si>
    <t>NE0000066/2021</t>
  </si>
  <si>
    <t>NE0000069/2021</t>
  </si>
  <si>
    <t>VIMED INDUSTRIA E COMERCIO DE COMPRESSAS LTDA ME</t>
  </si>
  <si>
    <t>FONTE DE RECURSO</t>
  </si>
  <si>
    <t>TRANSFERÊNCIA FUNDO A FUNDO DE RECURSOS DO SUS - BLOCO DE CUSTEIO DAS AÇÕES E SERVIÇOS PÚBLICOS -  231</t>
  </si>
  <si>
    <t xml:space="preserve">TRANSFERÊNCIA FUNDO A FUNDO DE RECURSOS DO SUS - BLOCO DE CUSTEIO DAS AÇÕES E SERVIÇOS PÚBLICOS -  
431 
EMENDA PARLAMENTAR JOÃO BOSCO SARAIVA </t>
  </si>
  <si>
    <t xml:space="preserve">(ID-117683)  EQUIPO  INFUSÃO  VENOSA,  Tipo:  Macrogotas;  Descartável;  Estéril;  Atóxico; Apirogênico;  Apresentação:  Ponta  perfurante  com  tampa  protetora,  câmara  gotejadora  transparente  e  flexível, sem  filtro  de  partículas;  </t>
  </si>
  <si>
    <t xml:space="preserve">(ID-114658)  TOUCA,  Aplicação:  uso  hospitalar;  Tipo:  turbante  /  disco  /  pizza,  com  elástico; Descartável; </t>
  </si>
  <si>
    <t>017303.000155/2021</t>
  </si>
  <si>
    <t>(ID-74747) DETERGENTE, Composição: ph neutro, biodegradável e outras substancias, Aspecto Físico: líquido</t>
  </si>
  <si>
    <t xml:space="preserve">(ID-92809) PAPEL TOALHA, Material: 100% fibra celulósica vegetal virgem, Cor: branca, Dimensões: rolo de 20 cm x 100 m </t>
  </si>
  <si>
    <t>(ID-101421) LIXEIRA, Material: confeccionado em polipropileno de alta resistência, Capacidade: 50 l</t>
  </si>
  <si>
    <t>MATERIAL DE HIGIENE E LIMPEZA</t>
  </si>
  <si>
    <t>PROGEL COMERCIO DE PRODUTOS ALIMENTICIOS
EIRELI</t>
  </si>
  <si>
    <t>CARTUZINHO COMERCIO LTDA</t>
  </si>
  <si>
    <t>ATA INVÁLIDA</t>
  </si>
  <si>
    <t xml:space="preserve">PEDIDO CANCELADO </t>
  </si>
  <si>
    <t>017303.001061/2020</t>
  </si>
  <si>
    <t>AGUARDANDO EMPENHO</t>
  </si>
  <si>
    <t>-</t>
  </si>
  <si>
    <t>017303.000154/2021</t>
  </si>
  <si>
    <t>TOTAL</t>
  </si>
  <si>
    <t>017303.000179/2021</t>
  </si>
  <si>
    <t>(ID-105409) PLUGUE, Tipo: 2P + T, Amperagem: 20A, Tensão: 250V</t>
  </si>
  <si>
    <t>(ID-1796) FITA VEDA ROSCA, Material: teflon, Comprimento: 25 m, Largura: 18 mm, Unidade de Fornecimento: rolo de 25 m</t>
  </si>
  <si>
    <t>(ID-129458) CONE SINALIZAÇÃO, Material: PVC flexível de alta resistência; Tamanho (+/- 5%): 95cm; Acabamento: fita adesiva em vinil, proteção UV</t>
  </si>
  <si>
    <t>(ID-116252) TORNEIRA DE BANCADA, Tipo: Bica móvel alta; Para uso em lavatório; Material: Metal cromado; Acionamento rotativo com 1/4 de volta;
Arejador embutido; Bitola: 1/2 pol.</t>
  </si>
  <si>
    <t xml:space="preserve">(ID-2216) ROLO PINTURA, Material Rolo: 100% lã de carneiro, Material Cabo: cabo plástico, Comprimento: 23 cm </t>
  </si>
  <si>
    <t xml:space="preserve">(ID-113413) TRINCHA, Tipo: simples; Cerdas: sintéticas, gris; Tamanho: 1 pol </t>
  </si>
  <si>
    <t>(ID-120587) TRINCHA, Tipo: simples; Cerdas: sintéticas, gris; Tamanho: 2 pol</t>
  </si>
  <si>
    <t>(ID-123053) TRINCHA, Tipo: simples; Cerdas: sintéticas, brancas; Tamanho: 3 pol.</t>
  </si>
  <si>
    <t>PE 795/19</t>
  </si>
  <si>
    <t>PE 857/20</t>
  </si>
  <si>
    <t>PE 1102/20</t>
  </si>
  <si>
    <t>PE 795/20</t>
  </si>
  <si>
    <t>10</t>
  </si>
  <si>
    <t>78,5</t>
  </si>
  <si>
    <t>60</t>
  </si>
  <si>
    <t>71,7</t>
  </si>
  <si>
    <t>12</t>
  </si>
  <si>
    <t>4,87</t>
  </si>
  <si>
    <t>14</t>
  </si>
  <si>
    <t>2,07</t>
  </si>
  <si>
    <t xml:space="preserve">(ID-2223) ROLO PINTURA, Material Rolo: 100% lã de carneiro, Material Cabo: cabo plástico, Comprimento: 9 cm </t>
  </si>
  <si>
    <t>3,87</t>
  </si>
  <si>
    <t>10,50</t>
  </si>
  <si>
    <t>MATERIAL DE MANUTENÇÃO ELÉTRICA, HIDRÁULICA E PREDIAL</t>
  </si>
  <si>
    <t>F BARBOSA SANTOS COMERCIO DE MAQUINAS LTDA</t>
  </si>
  <si>
    <t xml:space="preserve">TAG COMERCIO DE TINTAS EIRELI </t>
  </si>
  <si>
    <t>NOGUEIRA E MENEZES LTDA</t>
  </si>
  <si>
    <t>017303.000180/2021</t>
  </si>
  <si>
    <t xml:space="preserve">(ID-108324) CABO PAR TRANÇADO, Categoria: 6, Cor: cinza (cabo de rede), Quantidade Pares: 4 pares (305 metros) </t>
  </si>
  <si>
    <t>PE 890/20</t>
  </si>
  <si>
    <t>MATERIAL DE INFORMATICA</t>
  </si>
  <si>
    <t>WILLIAM L. J. SOBRINHO</t>
  </si>
  <si>
    <t>017303.000196/2021</t>
  </si>
  <si>
    <t>(ID-115331) NITRATO DE PRATA, Aplicação: para análise (PA), Concentração mínima 99,8%; Unidade de Fornecimento: frasco com 100 gramas.</t>
  </si>
  <si>
    <t>(ID-45064)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t>
  </si>
  <si>
    <t>(ID-52990) GLICERINA P.A, Aplicação: análise laboratorial, Características Adicionais: aspecto físico denso, fórmula molecular C3H8O3, peso molecular 92,09 gramas/mol, Forma De Apresentação: frasco de 1000 ml</t>
  </si>
  <si>
    <t>(ID-119839) TIRA PARA UROANÁLISE, Tira reativa para exame químico da urina, com no mínimo 11 parâmetros, incluindo densidade; Unidade de Fornecimento: frasco com 100</t>
  </si>
  <si>
    <t>017303.000415/2020</t>
  </si>
  <si>
    <t>PROCESSO ARQUIVADO</t>
  </si>
  <si>
    <t>GOVERNO DO ESTADO DO AMAZONAS</t>
  </si>
  <si>
    <t xml:space="preserve"> FUNDAÇÃO DE DERMATOLOGIA TROPICAL E VENEREOLOGIA ALFREDO DA MATTA "FUAM"</t>
  </si>
  <si>
    <t>DEMONSTRATIVO DE EXECUÇÃO DOS CONVÊNIOS FEDERAIS E EMENDAS PARLAMENTARES</t>
  </si>
  <si>
    <r>
      <rPr>
        <b/>
        <sz val="14"/>
        <color theme="1"/>
        <rFont val="Arial"/>
        <family val="2"/>
      </rPr>
      <t>CONVÊNIO Nº 861448/2017 - INQUÉRITO DE INCAPACIDADE FISICA EM HASENÍASE</t>
    </r>
    <r>
      <rPr>
        <b/>
        <sz val="12"/>
        <color theme="1"/>
        <rFont val="Arial"/>
        <family val="2"/>
      </rPr>
      <t xml:space="preserve">
</t>
    </r>
    <r>
      <rPr>
        <b/>
        <sz val="14"/>
        <color theme="1"/>
        <rFont val="Arial"/>
        <family val="2"/>
      </rPr>
      <t>VALOR DO CONVÊNIO: R$  549.999,00</t>
    </r>
  </si>
  <si>
    <t>PROCESSO</t>
  </si>
  <si>
    <t>DESCRIÇÃO</t>
  </si>
  <si>
    <t>ELEMENTO DE DESPESA</t>
  </si>
  <si>
    <t>EXECUÇÃO</t>
  </si>
  <si>
    <t>00307/2019</t>
  </si>
  <si>
    <t>Materiais de Informática (Toneres), Pilha, e Material de Expediente.</t>
  </si>
  <si>
    <t>00308/2019</t>
  </si>
  <si>
    <t>Materiais Médico Hospitalares (Lanterna Clínica, Estensiometro)</t>
  </si>
  <si>
    <t>00513/2019</t>
  </si>
  <si>
    <t>Material de Expediente (Caneta, Papel etc) e Hospitalar Álcool 70% e Fio Dentral.</t>
  </si>
  <si>
    <t>00823/2019</t>
  </si>
  <si>
    <t>Material de Consumo</t>
  </si>
  <si>
    <t>00894/2019</t>
  </si>
  <si>
    <t>Contratação de Serviço de Passagens Aéreas.</t>
  </si>
  <si>
    <t>Contratação de Serviço Estatístico para desenvolvimento de banco de dados.</t>
  </si>
  <si>
    <t>TOTAL (CRÉDITO ORÇAMENTARIO - VALOR HOMOLOGADO)</t>
  </si>
  <si>
    <t>TOTAL
EMPENHADO</t>
  </si>
  <si>
    <t>RESTA:</t>
  </si>
  <si>
    <t>OBS: FALTA ABRIR PROCESSO DE BOLSAS</t>
  </si>
  <si>
    <t>CONVÊNIO: Nº 861449/2017 PESQUISA DE MUTAÇÕES ASSOCIADAS A RESISTENCIA MEDICAMENTOSA E HASENÍASE                                                                  VALOR DO CONVÊNIO: R$ 300.000,00</t>
  </si>
  <si>
    <t>00722/2019</t>
  </si>
  <si>
    <t>Reagentes Químicos.</t>
  </si>
  <si>
    <t>INEX 004/19</t>
  </si>
  <si>
    <t>00334/2019</t>
  </si>
  <si>
    <t>Materiais Plásticos para uso no laboratório de biologia molecular.</t>
  </si>
  <si>
    <t>CEL 017/19</t>
  </si>
  <si>
    <t>00541/2019</t>
  </si>
  <si>
    <t>INEX 003/19</t>
  </si>
  <si>
    <t>OBS: FALTA ABRIR PROCESSO DAS BOLSAS</t>
  </si>
  <si>
    <t>FUNDO DE PROMOÇÃO SOCIAL
VALOR TOTAL: R$ 210.599,00</t>
  </si>
  <si>
    <t>00789/2019</t>
  </si>
  <si>
    <t>Equipamentos de Fisioterapia (Baropodômetro, SCANNER 2D e Impressora 3D)</t>
  </si>
  <si>
    <t>4.4.90.52</t>
  </si>
  <si>
    <r>
      <t xml:space="preserve">Informações:
</t>
    </r>
    <r>
      <rPr>
        <sz val="14"/>
        <color theme="1"/>
        <rFont val="Arial"/>
        <family val="2"/>
      </rPr>
      <t xml:space="preserve">1) Está em fase de cotação;
</t>
    </r>
    <r>
      <rPr>
        <b/>
        <sz val="14"/>
        <color theme="1"/>
        <rFont val="Arial"/>
        <family val="2"/>
      </rPr>
      <t>Valor estimado 160.357,98.</t>
    </r>
  </si>
  <si>
    <t>00398/2020</t>
  </si>
  <si>
    <t>Equipamentos de Informática (Computadores e Nobreaks)</t>
  </si>
  <si>
    <t>ATA DE REGISTRO DE PREÇOS</t>
  </si>
  <si>
    <t>EMPENHANDO</t>
  </si>
  <si>
    <t>00402/2020</t>
  </si>
  <si>
    <t>Equipamentos de Informática (Notebook e Impressoras)</t>
  </si>
  <si>
    <t>EMENDA PARLAMENTAR FEDERAL DEP. JOSÉ RICARDO - Nº 41090006
VALOR TOTAL: R$ 352.000,00</t>
  </si>
  <si>
    <t>ELEMENTO
DESPESA</t>
  </si>
  <si>
    <t>FORMA DE
AQUISIÇÃO</t>
  </si>
  <si>
    <t>OBSERVÇÃO</t>
  </si>
  <si>
    <t>PERCENTUAL
EXECUTADO</t>
  </si>
  <si>
    <t>Aquisição de Material para oficina de Prevenção de Incapacidades físicas.</t>
  </si>
  <si>
    <t>3.3.90.30</t>
  </si>
  <si>
    <t>Aquisição de Instrumental Cirúrgico.</t>
  </si>
  <si>
    <t>Está em fase de descrição dos instrumentais cirúrgicos.</t>
  </si>
  <si>
    <t>Aquisição de Tênis Ortopédicos.</t>
  </si>
  <si>
    <t>1) Processo enviado para CSC;
2) Valor Estimado R$ 104.912,00.</t>
  </si>
  <si>
    <t>00445/2020</t>
  </si>
  <si>
    <t>Aquisição de Medicamentos para Execução do Projeto APELI.</t>
  </si>
  <si>
    <t>00512/2020</t>
  </si>
  <si>
    <t>00557/2020</t>
  </si>
  <si>
    <t>00608/2020</t>
  </si>
  <si>
    <t>1) Processo enviado para CSC;
2) Valor Estimado R$ 59.400,00.</t>
  </si>
  <si>
    <t>TOTAL DO CRÉDITO ORÇAMENTARIO:</t>
  </si>
  <si>
    <t>EMENDA PARLAMENTAR FEDERAL DEP.JOÃO BOSCO GOMES SARAIVA - Nº 39230001
VALOR TOTAL: R$ 1.000.000,00</t>
  </si>
  <si>
    <t xml:space="preserve">Aquisição de PPS </t>
  </si>
  <si>
    <t>1001/20 - SIGED</t>
  </si>
  <si>
    <t>Aquisição Medicamentos</t>
  </si>
  <si>
    <t>ATA/PE</t>
  </si>
  <si>
    <t>Aquisição Produtos Laboratoriais</t>
  </si>
  <si>
    <t>Aquisição de Medicamentos</t>
  </si>
  <si>
    <t>Produtos para Saude</t>
  </si>
  <si>
    <t>LAUDO TECNICO</t>
  </si>
  <si>
    <t>Aquisição Produtos Quimicos</t>
  </si>
  <si>
    <t>Enviado para CSC</t>
  </si>
  <si>
    <t>EMENDA PARLAMENTAR ESTADUAL DEP. ALESSANDRA CAMPELO DA SILVA  - Nº 060/2020
VALOR TOTAL: R$ 150.000,00</t>
  </si>
  <si>
    <t>Aquisição de veiculo tipo VAN</t>
  </si>
  <si>
    <t>EMENDA PARLAMENTAR FEDERAL DEP. PLINIO VALERIO  - Nº 36000.3097852/02-900
VALOR TOTAL: R$ 925.000,00</t>
  </si>
  <si>
    <t>00011/2020 - SIGED</t>
  </si>
  <si>
    <t>contratação de empresa especializada em digitalização de prontuários.</t>
  </si>
  <si>
    <t>01032/20</t>
  </si>
  <si>
    <t>00115/21</t>
  </si>
  <si>
    <t>00080/21</t>
  </si>
  <si>
    <t>00068/20</t>
  </si>
  <si>
    <t xml:space="preserve">00059/20 </t>
  </si>
  <si>
    <t xml:space="preserve">00005/20 </t>
  </si>
  <si>
    <t>00108/20 + 001147-2020</t>
  </si>
  <si>
    <t>1) Processo enviado para CSC;
2) Valor Estimado R$ 160.000,00
3) Processo Fracassado</t>
  </si>
  <si>
    <t>EMENDA PARLAMENTAR ESTADUAL DEP. SERAFIM CORREA nº 038/2020  - VALOR TOTAL: R$ 302.000,00</t>
  </si>
  <si>
    <t>001103/2020</t>
  </si>
  <si>
    <t>Equipamentos de informática - nobreaks e servidor</t>
  </si>
  <si>
    <t>44.90.52</t>
  </si>
  <si>
    <t>1) AGUARDANDO DAF</t>
  </si>
  <si>
    <t xml:space="preserve">001195/2020 </t>
  </si>
  <si>
    <t>Equipamentos de informática - nobreaks e computador</t>
  </si>
  <si>
    <t>00181/21</t>
  </si>
  <si>
    <t>INSTRUÇÃO PROCESSUAL</t>
  </si>
  <si>
    <t>017303.000124/2021</t>
  </si>
  <si>
    <t>SERVIÇOS DE LIMPEZA E CONSERVAÇÃO, Descrição: SERVIÇOS DE LIMPEZA ÁREA CRÍTICA</t>
  </si>
  <si>
    <t>SERVIÇOS DE LIMPEZA E CONSERVAÇÃO, Descrição: SERVIÇOS DE LIMPEZA ÁREA SEMICRÍTICA</t>
  </si>
  <si>
    <t>SERVIÇOS DE LIMPEZA E CONSERVAÇÃO, Descrição: SERVIÇOS DE LIMPEZA FACE EXTERNA, SEM EXPOSIÇÃO À SITUAÇÃO DE RISCO,</t>
  </si>
  <si>
    <t>SERVIÇOS DE LIMPEZA E CONSERVAÇÃO, Descrição: SERVIÇOS DE LIMPEZA  ÁREA EXTERNA</t>
  </si>
  <si>
    <t>SERVIÇOS DE LIMPEZA E CONSERVAÇÃO, Descrição: SERVIÇOS DE LIMPEZA  ÁREA NÃO-CRÍTICA / ADMINISTRATIVA</t>
  </si>
  <si>
    <t>LOCAÇÃO DE MÃO-DE-OBRA</t>
  </si>
  <si>
    <t>(97035) SERVIÇOS DE MANUTENÇÃO EM APARELHOS DE AR CONDICIONADO 7.000 a 18.000 BTU´s</t>
  </si>
  <si>
    <t>(94565) SERVIÇOS DE MANUTENÇÃO EM APARELHOS DE AR CONDICIONADO  19.000 a 30.000 BTU´s</t>
  </si>
  <si>
    <t>(113986) SERVIÇOS DE MANUTENÇÃO EM APARELHOS DE AR CONDICIONADO 31.000 a 48.000 BTU´s</t>
  </si>
  <si>
    <t>(113987) SERVIÇOS DE MANUTENÇÃO EM APARELHOS DE AR CONDICIONADO  49.000 a 60.000 BTU´s</t>
  </si>
  <si>
    <t>OUTROS SERVIÇOS DE TERCEIROS</t>
  </si>
  <si>
    <t>017303.000181/2021</t>
  </si>
  <si>
    <t>(ID-117696) ABAIXADOR DE LÍNGUA, Material: madeira; Formato: arredondado sem rebarbas, superfícies e bordas devidamente acabadas; Tamanho: 14x1,4cm</t>
  </si>
  <si>
    <t xml:space="preserve"> BETA BRASIL SERVIÇOS DE CONSEVAÇÃO E LIMPEZA LTDA</t>
  </si>
  <si>
    <t>(ID-114651) ALGODÃO ORTOPÉDICO, Tamanho: 20cm (±5%) de largura; Material: 100% fibra de
algodão cru; Uniforme</t>
  </si>
  <si>
    <t xml:space="preserve">(ID-114645) ALGODÃO HIDRÓFILO, Aspecto homogêneo e macio, boa absorvência, inodoro, ausência de grumos e impurezas </t>
  </si>
  <si>
    <t>ID-113085) AVENTAL DESCARTÁVEL, Modelo: cirúrgico; confeccionado em não tecido amaciado</t>
  </si>
  <si>
    <t>(ID-114647) COMPRESSA DE GAZE, Tamanho: 7,5 x 7,5cm (dobrada), 15 x 30cm (aberta); Com 8 camadas e 5 dobras; 13 fios/cm²; Material: 100%</t>
  </si>
  <si>
    <t>(ID-117723) MÁSCARA, Aplicação: uso hospitalar; Tipo: N95; Descartável; Com tiras ajustáveis</t>
  </si>
  <si>
    <t>(ID-119736) ESPARADRAPO, Dimensões: 10cm x 4,5m; Material: composto de tecido 100% algodão; Hipoalérgico</t>
  </si>
  <si>
    <t>(ID-115898) ALMOTOLIA, Aplicação: para soluções fotossensíveis; Material: confeccionada em plástico transparente; Tamanho/Capacidade: 250ml;</t>
  </si>
  <si>
    <t>(ID-115694) COLETOR UNIVERSAL, Material: plástico opaco; Descartável; Com tampa rosqueável;</t>
  </si>
  <si>
    <t xml:space="preserve">(ID-118839) EQUIPO MULTIVIAS, Aplicação: multiplicar o acesso venoso; Conexão padrão em forma de Y, com pinça e tampa protetora em cada uma das extremidades; </t>
  </si>
  <si>
    <t>(ID-111677) CURATIVO, Descrição: Curativo de  idrogel com alginato, não estéril. Apresentação:</t>
  </si>
  <si>
    <t xml:space="preserve">(ID-115798) CURATIVO Descrição: Curativo composto por fibras de alginato de cálcio que absorve o exsudato da ferida formando uma camada de gel. </t>
  </si>
  <si>
    <t>(ID-116371) ESPARADRAPO, Tipo: microporoso; Dimensões: 50mm x 10m;</t>
  </si>
  <si>
    <t>(ID-102250) FIO DE SUTURA CATGUT SIMPLES, Aplicação: Aparelho digestivo; Tamanho: 70cm; Diâmetro: 4-0; Agulha: 22mm, 1/2</t>
  </si>
  <si>
    <t>(ID-102234) FIO DE SUTURA CATGUT SIMPLES, Aplicação: Aparelho digestivo; Tamanho: 70cm; Diâmetro: 0; Agulha: 36,4mm, 1/2</t>
  </si>
  <si>
    <t xml:space="preserve">(ID-102369) FIO DE SUTURA NYLON, Aplicação: Cuticular; Tamanho: 45cm; Diâmetro: 6-0; Agulha: </t>
  </si>
  <si>
    <t>(ID-26912) GARROTE, Aplicação: uso hospitalar, Tamanho/Capacidade: 30 cm,</t>
  </si>
  <si>
    <t>(ID-114748) GAZE EM ROLO, Tamanho: 91cm x 91m; Com 8 camadas e 3 dobras; 13 fios/cm²</t>
  </si>
  <si>
    <t xml:space="preserve">(ID-115990) LUVA CIRÚRGICA ESTÉRIL, Tamanho/Capacidade: nº 7,0; Material: látex natural; Lubrificada com pó bioabsorvível; Anatômica </t>
  </si>
  <si>
    <t>(ID-84728) LÂMINA PARA BISTURI, Tipo: nº 11; Material: aço inox ou aço carbono; Estéril, afiada e polida</t>
  </si>
  <si>
    <t>(ID-84727) LÂMINA PARA BISTURI, Tipo: nº 15; Material: aço inox ou aço carbono; Estéril, afiada e polida</t>
  </si>
  <si>
    <t>(ID-114562) LÂMINA PARA BISTURI, Tipo: nº 20; Material: aço inox ou aço carbono; Estéril, afiada e polida.</t>
  </si>
  <si>
    <t>(ID-84726) LÂMINA PARA BISTURI, Tipo: nº 22; Material: aço inox ou aço carbono; Estéril, afiada e polida</t>
  </si>
  <si>
    <t>(ID-114717) LENÇOL DESCARTÁVEL, Tamanho: 70cm x 50m; Material: 100% celulose virgem; Forma de Apresentação: rolo tipo bobina; Isento de substâncias alergênicas</t>
  </si>
  <si>
    <t xml:space="preserve">ID-64153) ÓCULOS DE PROTEÇÃO, Aplicação: para uso hospitalar, Material: acrílico transparente, Características Adicionais: </t>
  </si>
  <si>
    <t>(ID-114693) PUNCH DESCARTÁVEL, Tamanho/Capacidade: diâmetro 4,0mm; Aplicação: uso em biópsia dermatológica; Estéril; Embalagem individual.</t>
  </si>
  <si>
    <t>ID-114689) PUNCH DESCARTÁVEL, Tamanho/Capacidade: diâmetro 2,0mm; Aplicação: uso em biópsia dermatológica; Estéril; Embalagem individual.</t>
  </si>
  <si>
    <t xml:space="preserve">(ID-114621) SERINGA DESCARTÁVEL, Capacidade: 1ml; Bico: Luer lock; Com dispositivo de segurança; Estéril; Apirogênica; </t>
  </si>
  <si>
    <t>(ID-114575) SERINGA DESCARTÁVEL, Capacidade: 5ml; Bico: Luer slip; Estéril; Apirogênica; Graduação nítida permanente;</t>
  </si>
  <si>
    <t xml:space="preserve">(ID-114976) SERINGA DESCARTÁVEL, Capacidade: 3ml; Bico: Luer lock; Com dispositivo de segurança; Estéril; Apirogênica; </t>
  </si>
  <si>
    <t>(ID-113420) TERMÔMETRO CLÍNICO, Tipo: Digital; Medição: oral e axilar; Haste flexível;</t>
  </si>
  <si>
    <t xml:space="preserve">(ID-114658) TOUCA, Aplicação: uso hospitalar; Tipo: turbante / disco / pizza, com elástico; Descartável; Material: Tecido não tecido (TNT) </t>
  </si>
  <si>
    <t>(ID-113094) TIRA REAGENTE PARA DETERMINAÇÃO DE GLICEMIA, Aplicação: dosagem de glicemia capilar em equipamento digital com intervalo de leitura de 20 a 500mg/dl</t>
  </si>
  <si>
    <t>PE 548/2020</t>
  </si>
  <si>
    <t>PE 332/2020</t>
  </si>
  <si>
    <t>PE 737/2020</t>
  </si>
  <si>
    <t>PE 516/2020</t>
  </si>
  <si>
    <t>PE 352/2020</t>
  </si>
  <si>
    <t>PE 007/2020</t>
  </si>
  <si>
    <t>PE 531/2020</t>
  </si>
  <si>
    <t>PE 388/2020</t>
  </si>
  <si>
    <t>PE 402/2020</t>
  </si>
  <si>
    <t>PE 008/2020</t>
  </si>
  <si>
    <t>PE 189/2020</t>
  </si>
  <si>
    <t>PE 232/2020</t>
  </si>
  <si>
    <t>PE 186/2020</t>
  </si>
  <si>
    <t>PE 846/2020</t>
  </si>
  <si>
    <t>PE 341/2020</t>
  </si>
  <si>
    <t>PE 550/2020</t>
  </si>
  <si>
    <t>PE 357/2020</t>
  </si>
  <si>
    <t>PE 991/2020</t>
  </si>
  <si>
    <t>PE 1104/2020</t>
  </si>
  <si>
    <t>PE 154/2020</t>
  </si>
  <si>
    <t>PE 393/2020</t>
  </si>
  <si>
    <t>PE 373/2020</t>
  </si>
  <si>
    <t>PE 353/2020</t>
  </si>
  <si>
    <t>PE 676/2020</t>
  </si>
  <si>
    <t>PRODUTOS PARA SAÚDE</t>
  </si>
  <si>
    <t>ANDREI CARLOS BARROS</t>
  </si>
  <si>
    <t>MEDHAUS COMERCIO PRODUTOS</t>
  </si>
  <si>
    <t>SALDANHA RODRIGUES LTDA</t>
  </si>
  <si>
    <t xml:space="preserve">LM FARMA INDUSTRIA </t>
  </si>
  <si>
    <t>COLOPAST DO BRASIL</t>
  </si>
  <si>
    <t xml:space="preserve">DISTRIBUIDORA MODERNA </t>
  </si>
  <si>
    <t>BIOTARGETING REPESENTAÇÕES</t>
  </si>
  <si>
    <t>DECARES COMERCIO LTDA</t>
  </si>
  <si>
    <t>A G INDUSTRIA E COMERCIO</t>
  </si>
  <si>
    <t>R S HENRIQUES COMERCIO</t>
  </si>
  <si>
    <t>FIGUEIREDO FARMA COMERCIO</t>
  </si>
  <si>
    <t>INSTRUMENTAL TÉCNICO</t>
  </si>
  <si>
    <t>288</t>
  </si>
  <si>
    <t>4,95</t>
  </si>
  <si>
    <t>SEM SALDO ATA</t>
  </si>
  <si>
    <t>EMENDA PARLAMENTAR - DEP. FEDERAL JOSÉ RICARDO_EXECUÇÃO</t>
  </si>
  <si>
    <t>PLANO DE TRABALHO</t>
  </si>
  <si>
    <t>REPASSADO PELO FES</t>
  </si>
  <si>
    <t>EMPENHADO / BLOQUEADO</t>
  </si>
  <si>
    <t>SALDO NA FUAM</t>
  </si>
  <si>
    <t>SALDO NO FES</t>
  </si>
  <si>
    <t>Valor Emenda</t>
  </si>
  <si>
    <t>R$ Total</t>
  </si>
  <si>
    <t>PROC. MÃE</t>
  </si>
  <si>
    <t>NC</t>
  </si>
  <si>
    <t>NE / ND</t>
  </si>
  <si>
    <t>R$</t>
  </si>
  <si>
    <t>Aquisição de Mat. De consumo</t>
  </si>
  <si>
    <t>0486/20</t>
  </si>
  <si>
    <t>3947/20</t>
  </si>
  <si>
    <t>SALDO ANULADO - FES</t>
  </si>
  <si>
    <t>Aquisição de PPS</t>
  </si>
  <si>
    <t>0512/20</t>
  </si>
  <si>
    <t>0353 a 0360/20</t>
  </si>
  <si>
    <t>0445/20</t>
  </si>
  <si>
    <t>0364/20</t>
  </si>
  <si>
    <t>0557/20</t>
  </si>
  <si>
    <t>0383/20</t>
  </si>
  <si>
    <t>0608/20</t>
  </si>
  <si>
    <t>0700/20</t>
  </si>
  <si>
    <t xml:space="preserve">TOTAL </t>
  </si>
  <si>
    <t>PROJETO EMENDA PARLAMENTAR JOSÉ BOSCO SARAIVA - EXECUÇÃO</t>
  </si>
  <si>
    <t>Fármaco</t>
  </si>
  <si>
    <t>NE</t>
  </si>
  <si>
    <t>Material de Consumo – 339030</t>
  </si>
  <si>
    <t>Aquisição de Rouparia Hospitalar</t>
  </si>
  <si>
    <t>1032/20</t>
  </si>
  <si>
    <t>0534 a 541/2020</t>
  </si>
  <si>
    <t>0602/20</t>
  </si>
  <si>
    <t>0065, 0066 e 0069/2021</t>
  </si>
  <si>
    <t>0090/21</t>
  </si>
  <si>
    <t>ND 0018/2021</t>
  </si>
  <si>
    <t>0005/20</t>
  </si>
  <si>
    <t>0530 a 0532/2020</t>
  </si>
  <si>
    <t>0181/21</t>
  </si>
  <si>
    <t>Aquisição de Material de Laboratório</t>
  </si>
  <si>
    <t>0059/20</t>
  </si>
  <si>
    <t>0526 a 0529/2020</t>
  </si>
  <si>
    <t>1061/20</t>
  </si>
  <si>
    <t>0048 a 0050/2021</t>
  </si>
  <si>
    <t>0068/20</t>
  </si>
  <si>
    <t>0621 a 0624/2020</t>
  </si>
  <si>
    <t>0080/21</t>
  </si>
  <si>
    <t>ND 0019/2021</t>
  </si>
  <si>
    <t>Aquisição de Material de Higiene e Limpeza</t>
  </si>
  <si>
    <t>1073/20</t>
  </si>
  <si>
    <t>0587/20</t>
  </si>
  <si>
    <t>Aquisição de Instrumental Cirúrgico</t>
  </si>
  <si>
    <t>Aquisição de Farmacologico</t>
  </si>
  <si>
    <t>1001/20-00</t>
  </si>
  <si>
    <t>0486 a 0497/2020</t>
  </si>
  <si>
    <t>1147/20-55</t>
  </si>
  <si>
    <t>0701/20</t>
  </si>
  <si>
    <t>1021/20-80</t>
  </si>
  <si>
    <t>0631/20</t>
  </si>
  <si>
    <t>0115/21-13</t>
  </si>
  <si>
    <t>RESERVADO FONTE</t>
  </si>
  <si>
    <t xml:space="preserve">Serviços de Terceiros Pessoa Juridica -   339039 </t>
  </si>
  <si>
    <t>TOTAL GERAL</t>
  </si>
  <si>
    <t>Serviço de manutenção Corretiva na Subestação de alta tensão dos Geradores de Energia</t>
  </si>
  <si>
    <t>TOTAL  DA EMENDA</t>
  </si>
  <si>
    <t>EMENDA PARLAMENTAR - DEP. FEDERAL PLINIO VALERIO_EXECUÇÃO</t>
  </si>
  <si>
    <t>PE 1108/19</t>
  </si>
  <si>
    <t>PE 812/20</t>
  </si>
  <si>
    <t>PE 153/20</t>
  </si>
  <si>
    <t>SUBTOTAL</t>
  </si>
  <si>
    <t>Aquisição de PPS-Produtos para Saúde</t>
  </si>
  <si>
    <t>PE 724/2020</t>
  </si>
  <si>
    <t>EMENDA PARLAMENTAR - DEP. SERAFIM CORREA</t>
  </si>
  <si>
    <t>0011/20</t>
  </si>
  <si>
    <t>SALDO -  FES</t>
  </si>
  <si>
    <t>RECURSOS ORDINÁRIOS - 100</t>
  </si>
  <si>
    <t>NE0000071/2021</t>
  </si>
  <si>
    <t>TRANSF. FUNDO DE RECURSOS DO SUS - 0431</t>
  </si>
  <si>
    <t>071/2021</t>
  </si>
  <si>
    <t>0436/20</t>
  </si>
  <si>
    <t>0196/21</t>
  </si>
  <si>
    <t>ND</t>
  </si>
  <si>
    <t>(ID-72652) SUCO DE FRUTA, Ingredientes Básicos: água, suco integral de abacaxi, conservantes, Apresentação: líquido concentrado, sem açúcar, Unidade de Fornecimento: frasco com 500 ml em embalagem de vidro ou de plástico, Características Adicionais:</t>
  </si>
  <si>
    <t>0647/20 e 0648/20</t>
  </si>
  <si>
    <t>NÃO EMPENHADO</t>
  </si>
  <si>
    <t>1195/20</t>
  </si>
  <si>
    <t>512/513</t>
  </si>
  <si>
    <t>SALDO FES/DEVOLVIDO</t>
  </si>
  <si>
    <t>SALDO EMENDA</t>
  </si>
  <si>
    <t>NE0000088/2021</t>
  </si>
  <si>
    <t>0100 - RECURSOS ORDINÁRIOS</t>
  </si>
  <si>
    <t>NE0000089/2021</t>
  </si>
  <si>
    <t>NE0000090/2021</t>
  </si>
  <si>
    <t>NE0000094/2021</t>
  </si>
  <si>
    <t>(ID-13044) ÁLCOOL ETÍLICO ABSOLUTO 99,5 GL, Aplicação: fixação de material em lâminas, Características Adicionais: líquido odor agradável inflamável, Tamanho/Capacidade: 1000 ml (1L), Cor: incolor, Forma De Apresentação: frasco , Unidade de Fornecimento</t>
  </si>
  <si>
    <t>(ID-115926) CORANTE PANÓTICO, Aplicação: Hematologia; Composto por: - Panótico rápido nº 1 (Ciclohexadienos 0,1%); - Panótico rápido nº 2 (Azobenzenosulfônicos 0,1%); - Panótico rápido nº 3 (Fenotiazinas 0,1%);</t>
  </si>
  <si>
    <t>(ID-29120) GRUPO CEMA 0242 - KIT PARA DOSAGEM - , Descrição: CEMA0242.3117 - PCR - Conjunto de diagnóstico in vitro para determinação qualitativa e semi quantitativa, da Proteína C Reativa PCR, no soro humano, pelo método de aglutinação de látex em l</t>
  </si>
  <si>
    <t xml:space="preserve">(ID-121076) ASLO, Reagente para determinação quantitativa in vitro dos Anticorpos Antiestreptolisina O (ASLO) no soro humano não diluído, pelo método de aglutinação em lâmina e/ou em tubo, com capacidade para 100 reações. </t>
  </si>
  <si>
    <t>(ID-122125) TEMPO DE TROMBOPLASTINA PARCIAL ATIVADA (TTPA), Reagente para determinação doTempo de Tromboplastina ativada (TTPA)
em amostra biológica de sangue.</t>
  </si>
  <si>
    <t xml:space="preserve"> (ID-100846) PIPETA PASTEUR, Material: polietileno; Descartável; Graduada; Capacidade: 3ml </t>
  </si>
  <si>
    <t>(ID-110978) PLACA DE KLINE, Modelo: 12 escavações, Material: vidro.</t>
  </si>
  <si>
    <t xml:space="preserve">(ID-119462) SORO ANTI-A, Reagente para classificação do Sistema ABO do sangue humano, pelo método de aglutinação em lâmina e/ou em tubo, com capacidade para 200 reações; Unidade de Fornecimento: frasco conta gotas com 10ml. </t>
  </si>
  <si>
    <t>(ID-29299) GRUPO CEMA 0244 - SOROS - , Descrição: CEMA0244.3112 - Reagente Anti-B, para classificação do sistema ABO do sangue humano, pelo método de aglutinação em lâmina e/ou em tubo, frasco com tampa conta gotas, com 10 ml, com capacidade para 200</t>
  </si>
  <si>
    <t xml:space="preserve">(ID-120966) SORO ANTI-D, Reagente para classificação do sistema Rh do sangue humano, pelo método de aglutinação em lâmina e/ou em tubo, com capacidade para 200 reações; Unidade de Fornecimento: frasco conta gotas com 10ml </t>
  </si>
  <si>
    <t>(ID-102193) TUBO A VÁCUO, Aplicação: Uso laboratorial, Tamanho Capacidade: 13x75mm, aspiração de 4 ml, Características Adicionais: Tubo para coleta de sangue a vácuo plástico P.E.T., incolor, esteril, para uso adulto, com EDTA K2 ou K3 jateado.</t>
  </si>
  <si>
    <t>(ID-109538) TUBO A VÁCUO, Aplicação: Uso laboratorial, Tamanho Capacidade: 16x100mm, aspiração de 10 ml, Características Adicionais: Tubo para coleta de sangue a vácuo plástico P.E.T., incolor, estéril, com ativador de coágulo jateado na
parede interna TAMPA ROXA.</t>
  </si>
  <si>
    <t>017303.000248/2021</t>
  </si>
  <si>
    <t>MATERIAL LABORATORIAL</t>
  </si>
  <si>
    <t>MEDICNORTE LTDA</t>
  </si>
  <si>
    <t>218/2020</t>
  </si>
  <si>
    <t>483/2020</t>
  </si>
  <si>
    <t>258/2020</t>
  </si>
  <si>
    <t>650/2020</t>
  </si>
  <si>
    <t>650/2021</t>
  </si>
  <si>
    <t>531/20</t>
  </si>
  <si>
    <t>416/20</t>
  </si>
  <si>
    <t>585/20</t>
  </si>
  <si>
    <t>264/20</t>
  </si>
  <si>
    <t>258/20</t>
  </si>
  <si>
    <t>0248/21</t>
  </si>
  <si>
    <t>NE0000072/2021</t>
  </si>
  <si>
    <t>NE0000073/2021</t>
  </si>
  <si>
    <t>NE0000074/2021</t>
  </si>
  <si>
    <t>PE 135/2020</t>
  </si>
  <si>
    <t>VALE ALIMENTAÇÃO</t>
  </si>
  <si>
    <t xml:space="preserve"> TRIVALE ADMINISTRACAO LTDA</t>
  </si>
  <si>
    <t>NE0000087/2021</t>
  </si>
  <si>
    <t>017303.0001002/2018</t>
  </si>
  <si>
    <t>RECONHECIMENTO DIVIDA</t>
  </si>
  <si>
    <t>RD 051/2019</t>
  </si>
  <si>
    <t>PRESTAÇÃO  DE  SERVIÇOS  DE  APOIO ADMINISTRATIVO. REFERENTE AO MÊS DE NOVEMBRO/2018</t>
  </si>
  <si>
    <t>LOCAÇÃO DE MAO DE OBRA</t>
  </si>
  <si>
    <t>NORTE SERVIÇOS MEDICOS LTDA</t>
  </si>
  <si>
    <t>NE0000092/2021</t>
  </si>
  <si>
    <t>017303.000124/2019</t>
  </si>
  <si>
    <t>RD 056/2019</t>
  </si>
  <si>
    <t>PRESTAÇÃO  DE  SERVIÇOS  DE  APOIO ADMINISTRATIVO. REFERENTE AO MÊS DE DEZEMBRO/2018</t>
  </si>
  <si>
    <t>NE0000093/2021</t>
  </si>
  <si>
    <t>119596 - SERVIÇOS DE VIGILÂNCIA, Descrição: contratação de empresa para prestação de serviço de vigilante patrimonial ARMADO - NOTURNO
119601 - SERVIÇOS DE VIGILÂNCIA, Descrição: contratação de empresa para prestação de serviço de vigilante patrimonial DESARMADO - DIURNO
119596 - SERVIÇOS DE VIGILÂNCIA, Descrição: contratação de empresa para prestação de serviço de vigilante patrimonial ARMADO - NOTURNO</t>
  </si>
  <si>
    <t>NE0000095/2021</t>
  </si>
  <si>
    <t>NOTA DE REFORÇO - CONTRATAÇÃO  DE  EMPRESA  PARA  PRESTAÇÃO  DE  SERVIÇOS  DE  DEDETIZAÇÃO, DESRATIZAÇÃO, DESCUPINIZAÇÃO E ASSEMELHADOS</t>
  </si>
  <si>
    <t>NE000096/2021</t>
  </si>
  <si>
    <t>017303.000259/2021</t>
  </si>
  <si>
    <t>017303.000269/2021</t>
  </si>
  <si>
    <t>004/2018</t>
  </si>
  <si>
    <t>17918 - SERVIÇOS DE PUBLICAÇÃO, Descrição: prestação de serviços de publicação de matérias no Diário Oficial do Estado do Amazonas</t>
  </si>
  <si>
    <t xml:space="preserve">SERVIÇO DE PUBLICAÇÕES </t>
  </si>
  <si>
    <t>017303.000237/2021</t>
  </si>
  <si>
    <t>37582 – SERVIÇOS DE MANUTENÇÃO DE VEÍCULOS, Descrição: contratação de empresa especializada na prestação de serviços de manutenção preventiva e/ou corretiva de veículos em geral, com reposição de peças.</t>
  </si>
  <si>
    <t>017303.000279/2021</t>
  </si>
  <si>
    <t>98642 - SERVIÇO DE ESTÁGIO REMUNERADO Descrição: : Contratação de Pessoa Jurídica especializada em oferta de programas de estágio remunerado de Nível Superior e/ou Nível Médio, com concessão de VALE TRANSPORTE, conforme Edital de Credenciamento</t>
  </si>
  <si>
    <t>98640 - SERVIÇO DE ESTÁGIO REMUNERADO Descrição: Contratação de Pessoa Jurídica especializada em manutenção de programas de estágio remunerado de Nível Superior e Nível Médio, com TAXA DE ADMINISTRAÇÃO FIXA, conforme Edital de Credenciamento</t>
  </si>
  <si>
    <t>98634  - SERVIÇO DE ESTÁGIO REMUNERADO Descrição: Contratação de Pessoa Jurídica especializada em oferta de serviços de programas de estágio remunerado de Nível Médio jornada de 4(quatro) horas, conforme Edital de Credenciamento</t>
  </si>
  <si>
    <t>98636 - SERVIÇO DE ESTÁGIO REMUNERADO Descrição: Contratação de Pessoa Jurídica especializada em oferta de serviços de programas de estágio remunerado de Nível Superior jornada de 6(seis) horas, conforme Edital de Credenciamento</t>
  </si>
  <si>
    <t>RECRUTAMENTO E SELEÇÃO DE ESTAGIÁRIOS</t>
  </si>
  <si>
    <t>SERVIÇO DE MANUTENÇÃO VEICULAR</t>
  </si>
  <si>
    <t>GÁS ENGARRAFADO</t>
  </si>
  <si>
    <t>13405 -  (ID-13405)  GÁS  LIQUEFEITO  DE  PETRÓLEO-GLP Material:  composição  básica  de  propano  e butano  (gás  de  cozinha),  Unidade  de  Fornecimento:  cilindro  com  45 kg</t>
  </si>
  <si>
    <t>016/2020</t>
  </si>
  <si>
    <t>NE000097/2021</t>
  </si>
  <si>
    <t>00798/2019</t>
  </si>
  <si>
    <t xml:space="preserve">18403 - DESPESA COM AQUISIÇÃO DE PASSAGENS AÉREAS INTERESTADUAIS, Descrição: DESPESA COM AQUISIÇÃO DE PASSAGENS AÉREAS INTERESTADUAIS </t>
  </si>
  <si>
    <t>18428 - DESPESA COM AQUISIÇÃO DE PASSAGENS AÉREAS INTERMUNICIPAIS</t>
  </si>
  <si>
    <t>NE0000098/2021</t>
  </si>
  <si>
    <t>18671 - SERVIÇOS DE AQUISIÇÃO DE PASSAGENS AÉREAS PARA O EXTERIOR, Descrição: SERVIÇOS DE AQUISIÇÃO DE PASSAGENS AÉREAS PARA O EXTERIOR, Descrição: contratação de empresa especializada para o fornecimento de passagens aéreas internacionais</t>
  </si>
  <si>
    <t>NE0000099/2021</t>
  </si>
  <si>
    <t>1466/18</t>
  </si>
  <si>
    <t>1466/2018</t>
  </si>
  <si>
    <t>MICRO-LAB LTDA</t>
  </si>
  <si>
    <t>122303 - DIAGNÓSTICOS MOLECULARES
122306 - ANTI LA
122307 - ANTI DNA DUPLA HÉLICE
122310 - ANTI RO
122305 - ANTI RNP
122309 - ANTI SCLERO 70
122308 - ANTI SM
122304 - FAN HEP-2</t>
  </si>
  <si>
    <t>EXAMES LABORATORIAIS</t>
  </si>
  <si>
    <t>NE0000100/2021</t>
  </si>
  <si>
    <t>1351/2018</t>
  </si>
  <si>
    <t>17713 - SERVIÇOS DE MANUTENÇÃO PREVENTIVA E/OU CORRETIVA EM GRUPO GERADOR, Descrição: contratação de empresa para prestação de serviços de manutenção preventiva e/ou corretiva em grupo gerador de energia, com reposição de peças</t>
  </si>
  <si>
    <t>MANUTENÇÃO DE MAQ. E EQUIPAMENTO</t>
  </si>
  <si>
    <t>NE0000101/2021</t>
  </si>
  <si>
    <t>1511/2015</t>
  </si>
  <si>
    <t>NE0000102/2021</t>
  </si>
  <si>
    <t>NE0000103/2021</t>
  </si>
  <si>
    <t>002/2021</t>
  </si>
  <si>
    <t>NE0000104/2021</t>
  </si>
  <si>
    <t>97/2018</t>
  </si>
  <si>
    <t>001/20019</t>
  </si>
  <si>
    <t>001/2020</t>
  </si>
  <si>
    <t>010/2018</t>
  </si>
  <si>
    <t>005/2018</t>
  </si>
  <si>
    <t>001/2017</t>
  </si>
  <si>
    <t>SRP</t>
  </si>
  <si>
    <t>1166/2017</t>
  </si>
  <si>
    <t>993/2019</t>
  </si>
  <si>
    <t>1052/2017</t>
  </si>
  <si>
    <t>025/2020</t>
  </si>
  <si>
    <t xml:space="preserve">CEL </t>
  </si>
  <si>
    <t>021/2020</t>
  </si>
  <si>
    <t>004/2020</t>
  </si>
  <si>
    <t>006/2020</t>
  </si>
  <si>
    <t>017303.000286/2021</t>
  </si>
  <si>
    <t>(48827) ACETONA, Aplicação: análise laboratorial, Características: aspecto físico incolor, fórmula molecular C3H6O, peso molecular 58,08 gramas/mol, pureza mínima 99,5%, Forma De Apresentação: frasco com 1 litro</t>
  </si>
  <si>
    <t>(98766) TEMPO DE PROTOMBINA, Reagente para determinação do Tempo de Protombina (TP) em soro e plasma. Metodologia Fotométrica; Aplicação: equipamento automático</t>
  </si>
  <si>
    <t>(97843) VDRL - conjunto de diagnóstico in vitro pela detecção qualitativa e semi quantitativa, das reaginas da sífilis no soro, plasma ou LCR humano, pelo método de floculação, do tipo VDRL, frasco com 6 X 2,5 mL ou 3x5 mL do antígeno. Capacidade 675 testes (tolerãncia 10%).</t>
  </si>
  <si>
    <t>(58526) NAVALHA, Aplicação: uso laboratorial/micrótomo, usado para corte histológico, Tipo: descartável, Características Adicionais: Navalhas de alto perfil, revestida com PTFE para uso em micrótomo, cód: EP-NAP, Unidade de Fornecimento: caixa com 50 unidades</t>
  </si>
  <si>
    <t>(117612)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t>
  </si>
  <si>
    <t>SERVIÇOS DE COMUNICAÇÃO EM GERAL</t>
  </si>
  <si>
    <t>0431 - Transferência Fundo a Fundo de Recursos do SUS</t>
  </si>
  <si>
    <t>NE0000114/2021</t>
  </si>
  <si>
    <t>NE0000115/2021</t>
  </si>
  <si>
    <t>NE0000116/2021</t>
  </si>
  <si>
    <t>NE0000119/2021</t>
  </si>
  <si>
    <t>NE0000123/2021</t>
  </si>
  <si>
    <t>NE0000120/2021</t>
  </si>
  <si>
    <t>NE0000117/2021</t>
  </si>
  <si>
    <t>NE0000118/2021</t>
  </si>
  <si>
    <t>NE0000121/2021</t>
  </si>
  <si>
    <t>NE0000122/2021</t>
  </si>
  <si>
    <t>NE0000124/2021</t>
  </si>
  <si>
    <t>NE0000126/2021</t>
  </si>
  <si>
    <t>NE0000127/2021</t>
  </si>
  <si>
    <t>NE0000128/2021</t>
  </si>
  <si>
    <t>NE0000129/2021</t>
  </si>
  <si>
    <t>NE0000125/2021</t>
  </si>
  <si>
    <t>(ID - 72031) FORNECIMENTO DE TICKET REFEIÇÃO/ALIMENTAÇÃO, Descrição: contratação de empresa especializada para confecção, fornecimento e administração de cartão eletrônico refeição e/ou alimentação (por menor taxa de administração)</t>
  </si>
  <si>
    <t>NE0000134/2021</t>
  </si>
  <si>
    <t>NE0000135/2021</t>
  </si>
  <si>
    <t>NE0000136/2021</t>
  </si>
  <si>
    <t>NE0000137/2021</t>
  </si>
  <si>
    <t>NE0000138/2021</t>
  </si>
  <si>
    <t>NE0000139/2021</t>
  </si>
  <si>
    <t>NE0000140/2021</t>
  </si>
  <si>
    <t>NE0000141/2021</t>
  </si>
  <si>
    <t>NE0000142/2021</t>
  </si>
  <si>
    <t>NE0000143/2021</t>
  </si>
  <si>
    <t>NE0000144/2021</t>
  </si>
  <si>
    <t>NE0000145/2021</t>
  </si>
  <si>
    <t>NE0000146/2021</t>
  </si>
  <si>
    <t>017303.000295/2021</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</si>
  <si>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</si>
  <si>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</si>
  <si>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</si>
  <si>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t>
  </si>
  <si>
    <t>NE0000106/2021</t>
  </si>
  <si>
    <t>0231 - Transferência Fundo a Fundo de Recursos do SUS</t>
  </si>
  <si>
    <t>NE0000109/2021</t>
  </si>
  <si>
    <t>Hospedagem de Sistema</t>
  </si>
  <si>
    <t>NE0000111/2021</t>
  </si>
  <si>
    <t>NE0000112/2021</t>
  </si>
  <si>
    <t>VIGILÂNCIA OSTENSIVA</t>
  </si>
  <si>
    <t>NE0000148/2021</t>
  </si>
  <si>
    <t>PE Nº 866/2020 - CSC</t>
  </si>
  <si>
    <t>Materiais Para Doação</t>
  </si>
  <si>
    <t>CENTRO OESTE COMERCIO E SERVIÇOS EIRELI</t>
  </si>
  <si>
    <t>MATERIAL</t>
  </si>
  <si>
    <t>NE0000149/2021</t>
  </si>
  <si>
    <t>NE0000150/2021</t>
  </si>
  <si>
    <t>NE0000151/2021</t>
  </si>
  <si>
    <t>NE0000152/2021</t>
  </si>
  <si>
    <t>NE0000153/2021</t>
  </si>
  <si>
    <t>NE0000154/2021</t>
  </si>
  <si>
    <t>NE0000155/2021</t>
  </si>
  <si>
    <t xml:space="preserve">017303.000254/2021
</t>
  </si>
  <si>
    <t>105721 - SERVIÇO DE ALMOXARIFE, Descrição: contratação de empresa especializada na prestação de serviço de AUXLIAR DE ALMOXARIFADO, 44h semanais, diurno, conforme Projeto Básico</t>
  </si>
  <si>
    <t>124476 - SERVIÇO DE ARTÍFICE DE SERVIÇOS GERAIS, Descrição: contratação de empresa especializada na prestação de serviço de ARTÍFICE DE SERVIÇOS GERAIS, com jornada de trabalho de 44 horas semanais, conforme Projeto Básico.</t>
  </si>
  <si>
    <t>109969 - SERVIÇOS DE ASSISTENTE ADMINISTRATIVO, Descrição: contratação de empresa especializada na prestação de serviços de Assistente Administrativo, conforme discriminação em Projeto Básico</t>
  </si>
  <si>
    <t>116948 - SERVIÇOS DE ASSISTENTE ADMINISTRATIVO, Descrição: contratação de empresa especializada na prestação de serviços de Assistente Administrativo 44h, Área Hospitalar, conforme discriminação em Projeto Básico</t>
  </si>
  <si>
    <t>95456 - SERVIÇOS DE COPEIRO, Descrição: contratação de empresa especializada na prestação de serviços de COPEIRO, conforme discriminação em Projeto Básico</t>
  </si>
  <si>
    <t>106733 - SERVIÇOS DE ELETRICISTA, Descrição: contratação de empresa especializada na prestação de serviços de Eletricista Predial de Baixa Tensão em Área Hospitalar, conforme discriminação em Projeto Básico</t>
  </si>
  <si>
    <t xml:space="preserve">017303.000338/2021
</t>
  </si>
  <si>
    <t xml:space="preserve">017303.000327/2021
</t>
  </si>
  <si>
    <t>(ID-18636) SERVIÇOS DE MANUTENÇÃO PREVENTIVA E/OU CORRETIVA EM MICROSCÓPIOS, 1 Descrição: contratação de empresa especializada serviços de manutenção preventiva e/ou corretiva em microscópios, com fornecimento de peças MARCA: Carl Zeiss</t>
  </si>
  <si>
    <t xml:space="preserve">017303.000339/2021
</t>
  </si>
  <si>
    <t>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t>
  </si>
  <si>
    <t xml:space="preserve">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t>
  </si>
  <si>
    <t xml:space="preserve">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t>
  </si>
  <si>
    <t>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t>
  </si>
  <si>
    <t>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t>
  </si>
  <si>
    <t>117446 - SERVIÇO DE MANUTENÇÃO DE GELADEIRA/FREEZER: Descrição: Contratação de empresa especializada para prestação de serviço de MANUTENÇÃO PREVENTIVA E CORRETIVA DE FREEZER/GELADEIRA/FRIGOBAR, com fornecimento de materiais, conforme Projeto Básico.</t>
  </si>
  <si>
    <t>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t>
  </si>
  <si>
    <t xml:space="preserve">119595 - SERVIÇOS DE VIGILÂNCIA, Descrição: SERVIÇOS DE VIGILÂNCIA, Descrição: contratação de 6 empresa para prestação de serviço de vigilante patrimonial ARMADO - DIURNO, escala 12x36, </t>
  </si>
  <si>
    <t>119601 - SERVIÇOS DE VIGILÂNCIA, Descrição: SERVIÇOS DE VIGILÂNCIA, Descrição: contratação de 3 empresa para prestação de serviço de vigilante patrimonial DESARMADO - DIURNO, 44 horas semanais</t>
  </si>
  <si>
    <t>98640 - (ID-98640) SERVIÇO DE ESTÁGIO REMUNERADO Descrição: Contratação de Pessoa Jurídica especializada em manutenção de programas de estágio remunerado de Nível Superior e Nível Médio, com TAXA DE ADMINISTRAÇÃO FIXA</t>
  </si>
  <si>
    <t>98636 - (ID-98636) SERVIÇO DE ESTÁGIO REMUNERADO Descrição: Contratação de Pessoa Jurídica 108 especializada em oferta de serviços de programas de estágio remunerado de Nível Superior jornada de 6 (seis) horas</t>
  </si>
  <si>
    <t>98642 - (ID-98642) SERVIÇO DE ESTÁGIO REMUNERADO Descrição: : Contratação de Pessoa Jurídica 108 especializada em oferta de programas de estágio remunerado de Nível Superior e/ou Nível Médio, com concessão de VALE TRANSPORTE</t>
  </si>
  <si>
    <t>98640 - (ID-98640) SERVIÇO DE ESTÁGIO REMUNERADO Descrição: Contratação de Pessoa Jurídica 45 especializada em manutenção de programas de estágio remunerado de Nível Superior e Nível Médio, com TAXA DE ADMINISTRAÇÃO FIXA</t>
  </si>
  <si>
    <t>98642 - (ID-98642) SERVIÇO DE ESTÁGIO REMUNERADO Descrição: : Contratação de Pessoa Jurídica 45 especializada em oferta de programas de estágio remunerado de Nível Superior e/ou Nível Médio, com concessão de VALE TRANSPORTE</t>
  </si>
  <si>
    <t>98634 - (ID-98634) SERVIÇO DE ESTÁGIO REMUNERADO Descrição: Contratação de Pessoa Jurídica 45 especializada em oferta de serviços de programas de estágio remunerado de Nível Médio jornada de 4 (quatro) horas</t>
  </si>
  <si>
    <t>92883 - SERVIÇOS DE LIMPEZA E CONSERVAÇÃO, Descrição: SERVIÇOS DE LIMPEZA E  ONSERVAÇÃO, Descrição: SERVIÇOS DE LIMPEZA E CONSERVAÇÃO,Descrição: contratação de  empresa especializada na prestação de serviços de limpeza e conservação de ÁREAS HOSPITALARES, 
tipo ÁREA CRÍTICA, jornada de 44h semanais</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</si>
  <si>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</si>
  <si>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17918 - SERVIÇOS DE PUBLICAÇÃO, Descrição: SERVIÇOS DE PUBLICAÇÃO, Descrição: prestação de serviços de publicação de matérias no Diário Oficial do Estado do Amazonas MARCA: null</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</si>
  <si>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</si>
  <si>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114417 - FORMOL (FORMALDEÍDO), Concentração: 37 a 40%, Unidade de Fornecimento: frasco com 1L.</t>
  </si>
  <si>
    <t>PRODUTO EM ATA
ADQUIRIR EM OUTRO PROCESO</t>
  </si>
  <si>
    <t>NE0000156/2021</t>
  </si>
  <si>
    <t>NE0000169/2021</t>
  </si>
  <si>
    <t>NE0000170/2021</t>
  </si>
  <si>
    <t>NE0000171/2021</t>
  </si>
  <si>
    <t>NE0000173/2021</t>
  </si>
  <si>
    <t>NE0000174/2021</t>
  </si>
  <si>
    <t>A J L SERVIÇOS LTDA EPP</t>
  </si>
  <si>
    <t>001/2021</t>
  </si>
  <si>
    <t>NE0000175/2021</t>
  </si>
  <si>
    <t>29/04/2021</t>
  </si>
  <si>
    <t>SETOR</t>
  </si>
  <si>
    <t>SUBSAT</t>
  </si>
  <si>
    <t>(ID-119880)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t>
  </si>
  <si>
    <t>GL</t>
  </si>
  <si>
    <t>GELAB</t>
  </si>
  <si>
    <t>1284/2017</t>
  </si>
  <si>
    <t>113680 - SERVIÇOS DE INFORMÁTICA, Descrição: SERVIÇOS DE INFORMÁTICA, Descrição: contratação de empresa especializada na prestação de serviço de hospedagem para Website, conforme Projeto Básico. MARCA: null</t>
  </si>
  <si>
    <t>GGP</t>
  </si>
  <si>
    <t>126704 - LOCAÇÃO DE EQUIPAMENTOS LABORATORIAIS, Descrição: Serviço de locação de equipamento automatizado para uso em HEMATOLOGIA, incluindo o fornecimento de reagentes e demais insumos, conforme Projeto Básico.</t>
  </si>
  <si>
    <t>NE0000113/2021</t>
  </si>
  <si>
    <t>NE0000176/2021</t>
  </si>
  <si>
    <t>017303.000337/2021</t>
  </si>
  <si>
    <t>59194 - DIAGNÓSTICOS LABORATORIAIS, Descrição: contratação de empresa especializada na realização de exame de imunohistoquímica, conforme discriminação em Projeto Básico</t>
  </si>
  <si>
    <t>119960 - DIAGNÓSTICOS LABORATORIAIS, Descrição: contratação de empresa especializada para realização de exame de Imunofluorescência, conforme projeto básico.</t>
  </si>
  <si>
    <t>112868 - (LOCAÇÃO DE VEÍCULOS TIPO UTILITÁRIO,  escrição: Contratação de empresa especializada para prestação de serviços de locação de veículo utilitário, Tipo: PICK-UP, cabine dupla, motor a diesel, Modelos: S-10, Frontier, Amarok, Hilux, Ranger ou similar).</t>
  </si>
  <si>
    <t>017303.000343/2021</t>
  </si>
  <si>
    <t>LOCAÇÃO DE VEÍCULOS</t>
  </si>
  <si>
    <t>017303.000387/2021</t>
  </si>
  <si>
    <t>(ID-119806) BETA - HCG, Teste rápido para determinação qualitativa e semiquantitativa da fração Beta Gonadotrofina Coriônica Humana (B-hCG) em amostra de soro e urina, com sensibilidade de 25Ul/ml; Unidade de Fornecimento: embalagem com 100 tiras</t>
  </si>
  <si>
    <t>PRODUTOS LABORATORIAIS/QUIMICOS</t>
  </si>
  <si>
    <t>E H M SATO</t>
  </si>
  <si>
    <t>EBRAM
PRODUTOS
LABOR</t>
  </si>
  <si>
    <t>30</t>
  </si>
  <si>
    <t>20</t>
  </si>
  <si>
    <t>17</t>
  </si>
  <si>
    <t>43</t>
  </si>
  <si>
    <t>0106/2021</t>
  </si>
  <si>
    <t>0220/2020</t>
  </si>
  <si>
    <t>Rótulos de Linha</t>
  </si>
  <si>
    <t>Total Geral</t>
  </si>
  <si>
    <t>(Tudo)</t>
  </si>
  <si>
    <t>Soma de VALOR TOTAL</t>
  </si>
  <si>
    <t>Serviços De Energia Elétrica
REFORÇO DA NE Nº 0014/2021</t>
  </si>
  <si>
    <t>Hospedagem de Sistema
Reforço da NE Nº 0019/2021</t>
  </si>
  <si>
    <t>Outsourcing (Terceirização) de impressão e serviços relacionados a computação em nuvem
REFORÇO DA NE Nº 0043/2021</t>
  </si>
  <si>
    <t>Serviços de Publicações - Diário Oficial
REFORÇO DA NE Nº 0022/2021</t>
  </si>
  <si>
    <t xml:space="preserve">Manutencao E Conservacao De Maquinas E Equipamentos
REFORÇO DA NE Nº 004/2021 </t>
  </si>
  <si>
    <t>Limpeza E Conservacao
REFORÇO DA NE Nº 0027/2021</t>
  </si>
  <si>
    <t>Limpeza E Conservacao
REFORÇO DA NE Nº 0106/2021</t>
  </si>
  <si>
    <t>Servicos Med.Hospitalar, Odont.E Laboratoriais
REFORÇO DA NE Nº 0041/2021</t>
  </si>
  <si>
    <t>(120965)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t>
  </si>
  <si>
    <t>Servicos De Agua E Esgoto
REFORÇO DA NE Nº 0044/2021</t>
  </si>
  <si>
    <t>Lavanderia
REFORÇO DA NE Nº 0046/2021</t>
  </si>
  <si>
    <t>Fornecimento De Alimentacao
REFORÇO DA NE Nº 0045/2021</t>
  </si>
  <si>
    <t>Contratos para Agenciamento de Estagiários
REFORÇO DA NE Nº 0024/2021</t>
  </si>
  <si>
    <t>Contratos para Agenciamento de Estagiários
REFORÇO DA NE Nº 0023/2021</t>
  </si>
  <si>
    <t>Comunicação de Dados
REFORÇO DA NE Nº 0032/2021</t>
  </si>
  <si>
    <t>Serviços Técnicos profissionais de TIC
Reforço da NE Nº 0033/2021</t>
  </si>
  <si>
    <t>(133745): SERVIÇO DE PRODUÇÃO GRÁFICA, Descrição: contratação de empresa especializada na prestação de serviço envolvendo projeto gráfico, diagramação, digitação, impressão, tratamento de ilustrações e demais elementos gráficos, conforme Projeto Básico</t>
  </si>
  <si>
    <t>SERVIÇOS GRÁFICOS</t>
  </si>
  <si>
    <t>017303.000417/2021</t>
  </si>
  <si>
    <t>017303.000437/2021</t>
  </si>
  <si>
    <t>(ID-13405) GÁS LIQUEFEITO DE PETRÓLEO-GLP, Material: composição básica de propano e butano (gás de cozinha), Unidade de Fornecimento: cilindro com 45 kg, retornável, Aplicação: cozinha industrial</t>
  </si>
  <si>
    <t>1166/2016</t>
  </si>
  <si>
    <t>DCDE</t>
  </si>
  <si>
    <t>(ID-129421) FONTE ALIMENTAÇÃO, Aplicação: Microcomputador; Padrão: ATX; Potência: 300W; Alimentação: 127/220V (bivolt chaveada)</t>
  </si>
  <si>
    <t xml:space="preserve">(ID-131038) MOUSE ÓTICO, Tipo: com fio; Apresentação: design anatômico com três botões, sendo um para rolagem de tela, compatibilidade com Windows, Plug e Play, conexão USB; Resolução: 800dpi. </t>
  </si>
  <si>
    <t>ID-107411) MOUSE PAD, Descrição: Pad mouse com design ergonômico, gel com memória, tecido flexível, resistente e lavável</t>
  </si>
  <si>
    <t>(ID-122952) PULSEIRA, Tipo: condutiva antiestática; Limitador de corrente: resistor de 1 megaohm; Cabo de aterramento com conector tipo banana e presilha tipo clip ou garra jacaré.</t>
  </si>
  <si>
    <t>017303.000565/2021</t>
  </si>
  <si>
    <t>AGOSTO</t>
  </si>
  <si>
    <t>SETEMBRO</t>
  </si>
  <si>
    <t>OUTUBRO</t>
  </si>
  <si>
    <t>NOVEMBRO</t>
  </si>
  <si>
    <t>DEZEMBRO</t>
  </si>
  <si>
    <t>JANEIRO</t>
  </si>
  <si>
    <t>FEVEREIRO</t>
  </si>
  <si>
    <t>MARÇO</t>
  </si>
  <si>
    <t>ABRIL</t>
  </si>
  <si>
    <t>MAIO</t>
  </si>
  <si>
    <t>JUNHO</t>
  </si>
  <si>
    <t>TOTAL DESEMBOLSO: 2021 + 2022</t>
  </si>
  <si>
    <t>JULHO</t>
  </si>
  <si>
    <t>017303.000577/2021</t>
  </si>
  <si>
    <t>(ID-113329) CAMPO FENESTRADO, Material: Tecido Uniforte ou Solasol ou Cedrobrin, Dimensões: 1,00m x 1,00m (+/- 2%), com fenestra de 15cm, Cor: Verde ou Azul; Com impressão da logomarca do órgão solicitante em silk screen</t>
  </si>
  <si>
    <t>DANY KAITON PINHO DOS SANTOS</t>
  </si>
  <si>
    <t>LATINO INDUSTRIA E COMERCIO LTDA</t>
  </si>
  <si>
    <t>(ID-113281) LENÇOL, Tipo: para maca, com elástico; Material: Tecido Uniforte ou Solasol ou Cedrobrin; Dimensões: 2,15m x 0,90m (+/- 2%), Cor: Verde; Com impressão da logomarca do órgão solicitante em silk screen</t>
  </si>
  <si>
    <t>017303.000723-2021</t>
  </si>
  <si>
    <t>(ID-2249) MASSA CORRIDA, Composição: base acrílica, Aplicação: pintura de parede, Unidade de Fornecimento: lata de 18 litros</t>
  </si>
  <si>
    <t>(ID-78107) TINTA - PVA, Aplicação: para PVA, Unidade de Fornecimento: latão com 18 litros, Cor: branco neve</t>
  </si>
  <si>
    <t>(ID-127278) CAMISA, Material: malha dry fit; Composição: 90% poliéster e 10% elastano; Sem gola; Manga curta; Acabamento: proteção Solar UV 50; Tamanho e cor: conforme solicitante.</t>
  </si>
  <si>
    <t>(ID-127280) BONÉ, Modelo: americano; Aba curvada; Material: poliéster; Fecho: em velcro; Tamanho: único; Em cor; Personalização: a ser definida pelo órgão solicitante.</t>
  </si>
  <si>
    <t>017303.000692-2021</t>
  </si>
  <si>
    <t>(ID-116913) SACOLA, Aplicação: Para evento; Material: Tecido pet; Dimensões Bolsa: 42x39cm; Altura alça: 32cm; Acabamento em costura; Personalização e Cor: A serem definidas pelo órgão solicitante.</t>
  </si>
  <si>
    <t>(ID-99444) TINTA ACRÍLICA, Cor: verde escuro, Acabamento: semi-brilho, Aplicação: Parede, Unidade de Fornecimento: latão de 18litros.</t>
  </si>
  <si>
    <t>FM INDUST. GRAFICA E LOCAÇÃO DE MAQUINAS E EQUIPAMENTOS LTDA</t>
  </si>
  <si>
    <t>2021NE0000390</t>
  </si>
  <si>
    <t>017303.000897-2021</t>
  </si>
  <si>
    <t>(ID-115527) ÁCIDO FÓLICO, Forma Farmacêutica: comprimido; Concentração: 5mg.</t>
  </si>
  <si>
    <t>(ID-115135) ACICLOVIR, Forma Farmacêutica: comprimido; Concentração: 200mg.</t>
  </si>
  <si>
    <t>(ID-115984) HIDROXIZINA, Forma Farmacêutica: comprimido; Concentração: 25mg</t>
  </si>
  <si>
    <t>IMPACTO COMERCIO DE PRODUTOS FARMACEUTICOS E HOSPITALARES LTDA</t>
  </si>
  <si>
    <t>2021NE0000398</t>
  </si>
  <si>
    <t>2021NE0000391</t>
  </si>
  <si>
    <t xml:space="preserve">17/08/2021
</t>
  </si>
  <si>
    <t>2021NE0000408</t>
  </si>
  <si>
    <t xml:space="preserve"> CECIL CONCORDE COMERCIO INDUSTRIA IMPORTACAO E EXP</t>
  </si>
  <si>
    <t>2021NE0000409</t>
  </si>
  <si>
    <t>CECIL CONCORDE COMERCIO INDUSTRIA IMPORTACAO E EXP</t>
  </si>
  <si>
    <t>2021NE0000410</t>
  </si>
  <si>
    <t>017303.000100-2020</t>
  </si>
  <si>
    <t>017303.000923/2021</t>
  </si>
  <si>
    <t>FRANCISCO IDOMARK RABELO DAMASCENO</t>
  </si>
  <si>
    <t>028/2021</t>
  </si>
  <si>
    <t>024/2021</t>
  </si>
  <si>
    <t>FRANCINETE GUERREIRO COSTA 30942756215</t>
  </si>
  <si>
    <t>DERMINA INACIA DE OLIVEIRA</t>
  </si>
  <si>
    <t>016/2021</t>
  </si>
  <si>
    <t>(37582) SERVIÇOS DE MANUTENÇÃO DE VEÍCULOS, Descrição: contratação de empresa especializada na prestação de serviços de manutenção preventiva e/ou corretiva de veículos em geral, com reposição de peças</t>
  </si>
  <si>
    <t>0.5</t>
  </si>
  <si>
    <t>LIMPEZA E CONSERVAÇÃO</t>
  </si>
  <si>
    <t>BETA BRASIL SERV DE CONSERV E LIMPEZA LTDA EPP</t>
  </si>
  <si>
    <t>017303.000640/2021</t>
  </si>
  <si>
    <t xml:space="preserve">WELLINGTON ALVES DA SILVA EIRELI
</t>
  </si>
  <si>
    <t>2021NE0000449</t>
  </si>
  <si>
    <t xml:space="preserve">017303.000036/2021 </t>
  </si>
  <si>
    <t>GDP</t>
  </si>
  <si>
    <t>EMPRESA BRASILEIRA DE CORREIOS E TELEGRAFOS EBCT</t>
  </si>
  <si>
    <t xml:space="preserve">INVICTA SERVICOS DE APOIO A EDIFICIOS E FORNECIMENTO DE REFEICOES LTDA </t>
  </si>
  <si>
    <t xml:space="preserve">IMPRENSA OFICIAL DO ESTADO DO AMAZONAS
</t>
  </si>
  <si>
    <t>017303.000511/2021</t>
  </si>
  <si>
    <t>2021NE0000394</t>
  </si>
  <si>
    <t>2021NE0000400</t>
  </si>
  <si>
    <t>2021NE0000403</t>
  </si>
  <si>
    <t>PASSAGENS NACIONAIS</t>
  </si>
  <si>
    <t>TREVO TURISMO LTDA</t>
  </si>
  <si>
    <t>2021NE0000405</t>
  </si>
  <si>
    <t>2021NE0000395</t>
  </si>
  <si>
    <t>2021NE0000396</t>
  </si>
  <si>
    <t>2021NE0000397</t>
  </si>
  <si>
    <t>2021NE0000401</t>
  </si>
  <si>
    <t>2021NE0000402</t>
  </si>
  <si>
    <t>2021NE0000404</t>
  </si>
  <si>
    <t>2021NE0000406</t>
  </si>
  <si>
    <t>2021NE0000407</t>
  </si>
  <si>
    <t>2021NE0000411</t>
  </si>
  <si>
    <t>2021NE0000412</t>
  </si>
  <si>
    <t>2021NE0000413</t>
  </si>
  <si>
    <t>2021NE0000414</t>
  </si>
  <si>
    <t>2021NE0000415</t>
  </si>
  <si>
    <t>2021NE0000433</t>
  </si>
  <si>
    <t>2021NE0000448</t>
  </si>
  <si>
    <t>2021NE0000432</t>
  </si>
  <si>
    <t>2021NE0000393</t>
  </si>
  <si>
    <t>2021NE0000392</t>
  </si>
  <si>
    <t>LEAO E XAVIER COMERCIO DE INFORMATICA LTDA-ME</t>
  </si>
  <si>
    <t>REFERÊNCIA: AGOSTO/2021</t>
  </si>
  <si>
    <t>ID - 118817 - SERVIÇO DE PASSAGEM AÉREA. Descrição: Aquisição de Passagens Aéreas, Nacional, Internacional e Intermunicipal, conforme Projeto Básico</t>
  </si>
  <si>
    <t>UNIFORME, TECIDOS E AVIAMENTOS</t>
  </si>
  <si>
    <t>FORNECIMENTO DE ALIMENTAÇÃO</t>
  </si>
  <si>
    <t>REFORÇO DA NE Nº 0045/2021, EMITIDA EM 04/01/2021 - FORNECIMENTO DE ALIMENTAÇÃO</t>
  </si>
  <si>
    <t>APARELHOS, EQUIPAMENTOS, UTENSÍLIOS MEDICO ODONTOLOGICO</t>
  </si>
  <si>
    <t>2021NE0000421</t>
  </si>
  <si>
    <t>2021NE0000423</t>
  </si>
  <si>
    <t>2021NE0000424</t>
  </si>
  <si>
    <t>2021NE0000425</t>
  </si>
  <si>
    <t>2021NE0000426</t>
  </si>
  <si>
    <t>2021NE0000430</t>
  </si>
  <si>
    <t>2021NE0000427</t>
  </si>
  <si>
    <t>2021NE0000428</t>
  </si>
  <si>
    <t>2021NE0000416</t>
  </si>
  <si>
    <t>2021NE0000417</t>
  </si>
  <si>
    <t>2021NE0000418</t>
  </si>
  <si>
    <t>2021NE0000420</t>
  </si>
  <si>
    <t>2021NE0000422</t>
  </si>
  <si>
    <t>2021NE0000429</t>
  </si>
  <si>
    <t>2021NE0000431</t>
  </si>
  <si>
    <t>REFORÇO DA NE Nº 0047/2021, EMITIDA EM 12/02/2021</t>
  </si>
  <si>
    <t xml:space="preserve">QUANT. </t>
  </si>
  <si>
    <t>0322 - Apoio Financeiro aos Estados - Complemento FPE</t>
  </si>
  <si>
    <t>0100 - Recursos Ordinários</t>
  </si>
  <si>
    <t>0231 - Transferência Fundo a Fundo de Recursos do SUS - Bloco de Custeio das Ações e Serviços Públicos de Saúde</t>
  </si>
  <si>
    <t>0431 - Transferência Fundo a Fundo de Recursos do SUS - Bloco de Custeio das Ações e Serviços Públicos de Saúde</t>
  </si>
  <si>
    <t>NÚMERO NOTA DE EMPENHO</t>
  </si>
  <si>
    <t>0121 - Cotaparte do Fundo de Participação dos Estados e do Distrito Federal</t>
  </si>
  <si>
    <t>DATA 
ENVIO</t>
  </si>
  <si>
    <t>634/2021</t>
  </si>
  <si>
    <t>009/2021</t>
  </si>
  <si>
    <t>005/2021</t>
  </si>
  <si>
    <t>022/2021</t>
  </si>
  <si>
    <t>107/2021</t>
  </si>
  <si>
    <t>350/2020</t>
  </si>
  <si>
    <t>795/2020</t>
  </si>
  <si>
    <t>753/2020</t>
  </si>
  <si>
    <t>720/2020</t>
  </si>
  <si>
    <t>011/2021</t>
  </si>
  <si>
    <t>120/2021</t>
  </si>
  <si>
    <t>868/2020</t>
  </si>
  <si>
    <t>442/2021</t>
  </si>
  <si>
    <t>267/2021</t>
  </si>
  <si>
    <t>486/2020</t>
  </si>
  <si>
    <t>841/2020</t>
  </si>
  <si>
    <t>426/2021</t>
  </si>
  <si>
    <t>433/2020</t>
  </si>
  <si>
    <t>COMERCIAL CIRURGIA RIOCLARENSE LTDA</t>
  </si>
  <si>
    <t>MATERIAL DE PROCESSAMENTO DE DADOS</t>
  </si>
  <si>
    <t>MATERIAL PARA MANUTENÇÃO DE BENS IMÓVEIS</t>
  </si>
  <si>
    <t>MATERIAL FARMACOLÓGICO</t>
  </si>
  <si>
    <t>ARAUJO COMERCIO DE PRODUTOS HOSPITALARES LTDA</t>
  </si>
  <si>
    <t>J I D DISTRIBUIDORA DE MEDICAMENTOS LTDA</t>
  </si>
  <si>
    <t>ANDREI CARLOS BARROSO MUNIZ EIRELE</t>
  </si>
  <si>
    <t>SERVIÇOS MED. HOSPITALAR, ODONT. E LABORATORIAIS</t>
  </si>
  <si>
    <t>OUTSOURCING (TERCEIRIZAÇÃO) DE IMPRESSÃO E SERVIÇOS RELACIONADOS A COMPUTAÇÃO EM NUVEM</t>
  </si>
  <si>
    <t>LOCAÇÃO DE MAQUINAS E EQUIPAMENTOS</t>
  </si>
  <si>
    <t>REFORÇO DA NE Nº 0046/2021 - LAVANDERIA</t>
  </si>
  <si>
    <t>LAVANDERIA</t>
  </si>
  <si>
    <t>MANUTENÇÃO E CONSERVAÇÃO DE VEÍCULOS</t>
  </si>
  <si>
    <t>097/2018</t>
  </si>
  <si>
    <t>PRODAM PROCESSAMENTO DE DADOS AMAZONAS SA</t>
  </si>
  <si>
    <t>003/2021</t>
  </si>
  <si>
    <t>(ID-2223) ROLO PINTURA, Material Rolo: 100% lã de carneiro, Material Cabo: cabo plástico, Comprimento: 9 cm</t>
  </si>
  <si>
    <t>(ID-2216) ROLO PINTURA, Material Rolo: 100% lã de carneiro, Material Cabo: cabo plástico, Comprimento: 23 cm</t>
  </si>
  <si>
    <t>(ID-2211) SELADOR PAREDE, Aplicação: parede pintada com tinta plástica, Unidade de Fornecimento: lata de 18 litros.</t>
  </si>
  <si>
    <t>(ID-2247) MASSA CORRIDA, Composição: a base de látex,PVA, Aplicação: pintura de parede, Unidade de Fornecimento: lata de 18 litros.</t>
  </si>
  <si>
    <t>113333 - (ID-113333) CAMPO SIMPLES, Material: Tecido Uniforte ou Solasol ou Cedrobrin, Dimensões: 1,00m x 1,00m (+/- 2%), Cor: Verde ou Azul; Com impressão da logomarca do órgão solicitante em silk screen. MARCA: latino</t>
  </si>
  <si>
    <t>113302 - (ID-113302) CAMPO DUPLO, Material: Tecido Uniforte ou Solasol ou Cedrobrin, Dimensões: 1,20m x 1,20m (+/- 2%), Cor: Verde ou Azul; Com impressão da logomarca do orgão solicitante em silk screen. MARCA: latino</t>
  </si>
  <si>
    <t>93139 - (ID-93139) BANHO MARIA, Tipo: Histológico, com controlador de temperatura digital; chave liga e desliga com iluminador; base em liga de alumínio; formato redondo; carenagem externa em resina resistente; cuba interna em alumínio repuxado com pintura eletrostática na cor preta; capacidade da cuba: até 2 litros; potência máxima: 500 watts; voltagem: 110V ou 220V, freqüência 50/60HZ, proteção através de fusível; controle de temperatura de 0° a 100°C. MARCA: Tecno</t>
  </si>
  <si>
    <t>(ID-126661) FONTE ALIMENTAÇÃO, Aplicação: Microcomputador; Padrão: ATX; Potência: 500W; Alimentação: 127/220V (bivolt chaveada)</t>
  </si>
  <si>
    <t>(ID-107959) TECLADO, Padrão: ABNT2; Conexão: USB; Com fio; Luz indicadora de Caps Lock, Num Lock e Scroll Lock; Plug and Play; Equipamentos Compatíveis: PC; Quantidade de Teclas: no mínimo</t>
  </si>
  <si>
    <t>ID-115048) MICONAZOL, Forma Farmacêutica: creme dermatológico; Concentração: 20mg/g; Forma De Apresentação: bisnaga com 28g</t>
  </si>
  <si>
    <t>(ID-115247) IVERMECTINA, Forma Farmacêutica: comprimido; Concentração: 6mg</t>
  </si>
  <si>
    <t>REFORÇO DA NE Nº 0018/2021, EMITIDA EM 04/01/2021</t>
  </si>
  <si>
    <t>REFORÇO NE Nº 0336/2021, EMITIDA EM 15/07/2021</t>
  </si>
  <si>
    <t>(104385) LOCAÇÃO DE ÔNIBUS, Descrição: contratação de empresa especializada na locação de veículos tipo ÔNIBUS padrão executivo, capacidade mínima para 44 (quarenta e quatro) passageiros sentados, para percurso em perímetro urbano, incluindo sábados, domingos e feriados. Características Gerais: veículo com ar condicionado, com motorista e com combustível. Características Adicionais: veículo limpo, higienizado, em adequadas condições de conforto e segurança e em conformidade com a legislação vigente</t>
  </si>
  <si>
    <t>REFORÇO DA NE Nº 0063/2021, EMITIDA EM 03/03/2021</t>
  </si>
  <si>
    <t>REFERENTE AO 1º TERMO ADITIVO AO CONTRATO Nº 03/2021-FUAM. FIRMADO COM A EMPRESA WELLINGTON ALVES DA SILVA EIRELI. OBJETO: CONTRATAÇÃO DE EMPRESA PARA DIGITALIZAÇÃO E INDEXAÇÃO DE PRONTUÁRIOS DE PAPÉIS DE PACIENTES DA FUAM VISANDO ATENDER ÀS NECESSIDADES DA IMPLANTAÇÃO DO PRONTUÁRIO ELETRÔNICO</t>
  </si>
  <si>
    <t>(ID-116913) SACOLA, Aplicação: Para evento; Material: Tecido pet; Dimensões Bolsa: 42x39cm; Altura alça: 32cm; Acabamento em costura; Personalização e Cor: A serem definidas pelo órgão solicitante</t>
  </si>
  <si>
    <t>(ID-127278) CAMISA, Material: malha dry fit; Composição: 90% poliéster e 10% elastano; Sem gola; Manga curta; Acabamento: proteção Solar UV 50; Tamanho e cor: conforme solicitante</t>
  </si>
  <si>
    <t>(ID-127280) BONÉ, Modelo: americano; Aba curvada; Material: poliéster; Fecho: em velcro; Tamanho: único; Em cor; Personalização: a ser definida pelo órgão solicitante</t>
  </si>
  <si>
    <t>REFORÇO DA NE Nº 0291, EMITIDA EM 29/06/2021. REFERENTE AO 3º TERMO ADITIVO AO CONTRATO Nº 04/2018-FUAM FIRMADO COM A EMPRESA BETA BRASIL SERVIÇOS DE CONSERVAÇÃO E LIMPEZA LTDA. OBJETO: CONTRATAÇÃO DE EMPRESA ESPECIALIZADA NA PRESTAÇÃO DE SERVIÇOS DE LIMPEZA E CONSERVAÇÃO HOSPITALAR, COM DISPONIBILIZAÇÃO DE MÃO DE OBRA QUALIFICADA, PRODUTOS SANEANTES, MATERIAIS E TODOS OS EQUIPAMENTOS NECESSÁRIOS PARA ATENDER AS NECESSIDADES DA FUAM</t>
  </si>
  <si>
    <t>REFERENTE AO CONTRATO Nº 08/2020. FIRMADO COM A EMPRESA AMAZONAS DISTRIBUIDORA DE ENERGIA S/A. OBJETO: CONTRATAÇÃO DE EMPRESA ESPECIALIZADA NO FORNECIMENTO DE ENERGIA ELÉTRICA DE ALTA TENSÃO</t>
  </si>
  <si>
    <t>REFERENTE AO TERMO DE CONTRATO Nº 04/2020-FUAM. FIRMADO COM A EMPRESA MANAUS AMBIENTAL S.A. OBJETO: CONTRATAÇÃO DE EMPRESA PRESTADORA DE SERVIÇOS DE ABASTECIMENTO DE ÁGUA POTÁVEL E ESGOTAMENTO SANITÁRIO, NAS DEPENDÊNCIAS DA FUNDAÇÃO "ALFREDO DA MATTA"</t>
  </si>
  <si>
    <t>REFORÇO DA NE Nº 0019/2021, EMITIDA EM 04/01/2021. REFERENTE AO 1º TERMO ADITIVO AO CONTRATO Nº 07/2019-FUAM. FIRMADO COM A EMPRESA PRODAM PROCESSAMENTO DE DADOS AMAZONAS S.A</t>
  </si>
  <si>
    <t>REFORÇO DA NE Nº 0291, EMITIDA EM 29/06/2021. REFERENTE AO 3º TERMO ADITIVO AO CONTRATO Nº 04/2018-FUAM FIRMADO COM A EMPRESA BETA BRASIL SERVIÇOS DE CONSERVAÇÃO E LIMPEZA LTDA</t>
  </si>
  <si>
    <t>REFORÇO DA NE Nº 0032/2021, EMITIDA EM 04/01/2021. REFERENTE AO TERMO DE CONTRATO Nº 013/2020-FUAM. FIRMADO COM A EMPRESA PRODAM - PROCESSAMENTO DE DADOS AMAZONAS S.A.</t>
  </si>
  <si>
    <t>REFORÇO DA NE Nº 0305/2021, EMITIDA EM 08/07/2021. OBJETO: CONTRATAÇÃO DA IMPRENSA OFICIAL DO ESTADO DO AMAZONAS PARA PRESTAR SERVIÇOS DE PUBLICAÇÃO E DIVULGAÇÃO DE DOCUMENTOS OFICIAIS DA FUAM.</t>
  </si>
  <si>
    <t>REFORÇO DA NE Nº 0040/2021, EMITIDA EM 04/01/2021. REFERENTE AO CONTRATO Nº 010/2020-FUAM FIRMADO COM A EMPRESA AC GESTAO EMPRESARIAL EIRELI.</t>
  </si>
  <si>
    <t>REFORÇO DA NE Nº 0337/2021, EMITIDA EM 15/07/2021. REFERENTE AO 2º TERMO ADITIVO AO CONTRATO Nº 003/2019-FUAM. FIRMADO COM A EMPRESA INVICTA INSTALAÇÕES E MANUTENÇÕES LTDA</t>
  </si>
  <si>
    <t>REFORÇO DA NE Nº 0035/2021, EMITIDA EM 04/01/2021. REFERENTE AO 3º TERMO ADITIVO AO CONTRATO Nº 03/2018-FUAM. FIRMADO COM A EMPRESA LABINBRAZ COMERCIAL LTDA</t>
  </si>
  <si>
    <t>REFORÇO DA NE Nº 0376/2021, EMITIDA EM 30/07/2021. REFERENTE AO CONTRATO Nº 07/2021-FUAM. FIRMADO COM A EMPRESA INSTITUTO TRIMONTE DE DESENVOLVIMENTO ITD</t>
  </si>
  <si>
    <t xml:space="preserve">REFORÇO DA NE Nº 0338/2021, EMITIDA EM 16/07/2021. REFERENTE AO 5º TERMO ADITIVO AO CONTRATO Nº 03/2016-FUAM. FIRMADO COM A EMPRESA COUTO TRANSPORTES COMÉRCIO E REPRESENTAÇÕES LTDA </t>
  </si>
  <si>
    <t>REFORÇO DA NE Nº 0090/2021, EMITIDA EM 29/03/2021. REFERENTE AO 1º TERMO ADITIVO AO CONTRATO Nº 02/2020-FUAM. FIRMADO COM A EMPRESA DIAGNOCEL COMERCIO E REPRESENTAÇÕES LTDA.</t>
  </si>
  <si>
    <t>COMUNICAÇÃO DE DADOS</t>
  </si>
  <si>
    <t>MANUTENÇÃO E CONSERVAÇÃO DE MAQUINAS E EQUIPAMENTOS</t>
  </si>
  <si>
    <t>MANUTENÇÃO E CONSERVAÇÃO DE BENS IMOVEIS</t>
  </si>
  <si>
    <t>HOSPEDAGEM DE SISTEMAS</t>
  </si>
  <si>
    <t>CONTRATOS PARA AGENCIAMENTO DE ESTAGIÁRIOS</t>
  </si>
  <si>
    <t>DIGITALIZAÇÃO / INDEXAÇÃO DE DOCUMENTOS</t>
  </si>
  <si>
    <t>LOCAÇÃO DE MÁQUINAS E EQUIPAMENTOS</t>
  </si>
  <si>
    <t>SERVIÇOS DE TELEFONIA FIXA</t>
  </si>
  <si>
    <t>SERVIÇOS DE ENERGIA ELÉTRICA</t>
  </si>
  <si>
    <t>SERVIÇOS DE ÁGUA E ESGOTO</t>
  </si>
  <si>
    <t>SERVIÇOS TÉCNICOS PROFISSIONAIS DE TIC</t>
  </si>
  <si>
    <t>SERVIÇOS DE PUBLICAÇÕES - DIÁRIO OFICIAL</t>
  </si>
  <si>
    <t>69133 - LINHA INDIVIDUAL LOCALIZADA NA CAPITAL, Tipo: LINHA INDIVIDUAL LOCALIZADA NA 2000 CAPITAL, Tipo: VC1 fixo-móvel, Descrição: Chamada local (mesmo CNL) originada de um telefone fixo para um telefone móvel em horário normal ou reduzido, Observação: Serviço detalhado no projeto básico anexo ao edital de licitação</t>
  </si>
  <si>
    <t>98290 - SERVIÇO DE TELEFONIA FIXA COMUTADA DE LONGA DISTÂNCIA NACIONAL - LDN, Tipo: 500 SERVIÇO DE TELEFONIA FIXA COMUTADA DE LONGA DISTÂNCIA NACIONAL - LDNDescrição: Contratação de pessoa jurídica para prestação de serviço telefônico fixo comutado de Longa Distância Nacional - LDN Degraus 01, 02, 03 e 04. Observação: Serviço detalhado no Projeto Básico anexo ao Edital de Licitação</t>
  </si>
  <si>
    <t xml:space="preserve">69133 - LINHA INDIVIDUAL LOCALIZADA NA CAPITAL, Tipo: LINHA INDIVIDUAL LOCALIZADA NA CAPITAL, Tipo: VC1 fixo-móvel, Descrição: Chamada local (mesmo CNL) originada de um telefone fixo para um telefone móvel em horário normal ou reduzido, Observação: Serviço detalhado no projeto básico anexo ao edital de licitação </t>
  </si>
  <si>
    <t>DIRETORIA ADMINISTRATIVA FINANCEIRA - DAF</t>
  </si>
  <si>
    <t>DEPARTAMENTO DE ADMINISTRAÇÃO - DA</t>
  </si>
  <si>
    <t>SUBGERÊNCIA DE COMPRAS - SUBCOMP</t>
  </si>
  <si>
    <t>DEMONSTRATIVO DE AQUISIÇÕES/CONTRATAÇÕES DO EXERCÍCIO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</si>
</sst>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R$&quot;\ #,##0.00;[Red]\-&quot;R$&quot;\ #,##0.00"/>
    <numFmt numFmtId="44" formatCode="_-&quot;R$&quot;\ * #,##0.00_-;\-&quot;R$&quot;\ * #,##0.00_-;_-&quot;R$&quot;\ * &quot;-&quot;??_-;_-@_-"/>
    <numFmt numFmtId="43" formatCode="_-* #,##0.00_-;\-* #,##0.00_-;_-* &quot;-&quot;??_-;_-@_-"/>
    <numFmt numFmtId="164" formatCode="00"/>
    <numFmt numFmtId="165" formatCode="_-&quot;R$&quot;\ * #,##0.0000_-;\-&quot;R$&quot;\ * #,##0.0000_-;_-&quot;R$&quot;\ * &quot;-&quot;??_-;_-@_-"/>
    <numFmt numFmtId="166" formatCode="0.000"/>
  </numFmts>
  <fonts count="50">
    <font>
      <sz val="11"/>
      <color theme="1"/>
      <name val="Calibri"/>
      <charset val="134"/>
      <scheme val="minor"/>
    </font>
    <font>
      <sz val="11"/>
      <color theme="1"/>
      <name val="Calibri"/>
      <family val="2"/>
      <scheme val="minor"/>
    </font>
    <font>
      <b/>
      <sz val="16"/>
      <color theme="1"/>
      <name val="Arial"/>
      <family val="2"/>
    </font>
    <font>
      <b/>
      <sz val="11"/>
      <color theme="1"/>
      <name val="Arial"/>
      <family val="2"/>
    </font>
    <font>
      <b/>
      <sz val="10"/>
      <color theme="1"/>
      <name val="Arial"/>
      <family val="2"/>
    </font>
    <font>
      <b/>
      <sz val="10"/>
      <name val="Arial"/>
      <family val="2"/>
    </font>
    <font>
      <b/>
      <sz val="10"/>
      <color rgb="FFFF0000"/>
      <name val="Arial"/>
      <family val="2"/>
    </font>
    <font>
      <b/>
      <u/>
      <sz val="10"/>
      <name val="Arial"/>
      <family val="2"/>
    </font>
    <font>
      <b/>
      <sz val="11"/>
      <color theme="1"/>
      <name val="Calibri"/>
      <family val="2"/>
      <scheme val="minor"/>
    </font>
    <font>
      <b/>
      <sz val="11"/>
      <name val="Arial"/>
      <family val="2"/>
    </font>
    <font>
      <sz val="10"/>
      <name val="Arial"/>
      <family val="2"/>
    </font>
    <font>
      <b/>
      <sz val="14"/>
      <color indexed="9"/>
      <name val="Tahoma"/>
      <family val="2"/>
    </font>
    <font>
      <b/>
      <sz val="9"/>
      <color indexed="9"/>
      <name val="Tahoma"/>
      <family val="2"/>
    </font>
    <font>
      <sz val="9"/>
      <name val="Tahoma"/>
      <family val="2"/>
    </font>
    <font>
      <sz val="9"/>
      <color rgb="FFFF0000"/>
      <name val="Tahoma"/>
      <family val="2"/>
    </font>
    <font>
      <sz val="10"/>
      <name val="Tahoma"/>
      <family val="2"/>
    </font>
    <font>
      <sz val="12"/>
      <name val="Tahoma"/>
      <family val="2"/>
    </font>
    <font>
      <sz val="11"/>
      <name val="Tahoma"/>
      <family val="2"/>
    </font>
    <font>
      <u/>
      <sz val="11"/>
      <color theme="10"/>
      <name val="Calibri"/>
      <family val="2"/>
      <scheme val="minor"/>
    </font>
    <font>
      <sz val="11"/>
      <color theme="1"/>
      <name val="Calibri"/>
      <family val="2"/>
      <scheme val="minor"/>
    </font>
    <font>
      <sz val="12"/>
      <name val="Arial"/>
      <family val="2"/>
    </font>
    <font>
      <sz val="12"/>
      <color theme="1"/>
      <name val="Arial"/>
      <family val="2"/>
    </font>
    <font>
      <b/>
      <sz val="12"/>
      <color theme="1"/>
      <name val="Arial"/>
      <family val="2"/>
    </font>
    <font>
      <b/>
      <sz val="12"/>
      <name val="Arial"/>
      <family val="2"/>
    </font>
    <font>
      <b/>
      <sz val="20"/>
      <color theme="1"/>
      <name val="Arial"/>
      <family val="2"/>
    </font>
    <font>
      <sz val="11"/>
      <color theme="1"/>
      <name val="Calibri"/>
      <family val="2"/>
      <scheme val="minor"/>
    </font>
    <font>
      <b/>
      <sz val="14"/>
      <color theme="1"/>
      <name val="Arial"/>
      <family val="2"/>
    </font>
    <font>
      <sz val="14"/>
      <color theme="1"/>
      <name val="Arial"/>
      <family val="2"/>
    </font>
    <font>
      <b/>
      <sz val="14"/>
      <color theme="1"/>
      <name val="Calibri"/>
      <family val="2"/>
      <scheme val="minor"/>
    </font>
    <font>
      <sz val="14"/>
      <color theme="1"/>
      <name val="Calibri"/>
      <family val="2"/>
      <scheme val="minor"/>
    </font>
    <font>
      <sz val="16"/>
      <color theme="1"/>
      <name val="Calibri"/>
      <family val="2"/>
      <scheme val="minor"/>
    </font>
    <font>
      <b/>
      <sz val="9"/>
      <color indexed="81"/>
      <name val="Segoe UI"/>
      <family val="2"/>
    </font>
    <font>
      <b/>
      <sz val="14"/>
      <name val="Arial"/>
      <family val="2"/>
    </font>
    <font>
      <b/>
      <sz val="13"/>
      <color theme="1"/>
      <name val="Calibri"/>
      <family val="2"/>
      <scheme val="minor"/>
    </font>
    <font>
      <b/>
      <sz val="12"/>
      <color theme="1"/>
      <name val="Arial Narrow"/>
      <family val="2"/>
    </font>
    <font>
      <sz val="12"/>
      <color theme="1"/>
      <name val="Arial Narrow"/>
      <family val="2"/>
    </font>
    <font>
      <b/>
      <sz val="12"/>
      <name val="Arial Narrow"/>
      <family val="2"/>
    </font>
    <font>
      <sz val="12"/>
      <name val="Arial Narrow"/>
      <family val="2"/>
    </font>
    <font>
      <i/>
      <sz val="12"/>
      <color rgb="FFFF0000"/>
      <name val="Arial Narrow"/>
      <family val="2"/>
    </font>
    <font>
      <b/>
      <sz val="12"/>
      <color rgb="FFFF0000"/>
      <name val="Arial Narrow"/>
      <family val="2"/>
    </font>
    <font>
      <b/>
      <sz val="13"/>
      <color theme="1"/>
      <name val="Arial"/>
      <family val="2"/>
    </font>
    <font>
      <sz val="13"/>
      <color theme="1"/>
      <name val="Arial"/>
      <family val="2"/>
    </font>
    <font>
      <sz val="18"/>
      <name val="Arial"/>
      <family val="2"/>
    </font>
    <font>
      <sz val="18"/>
      <color theme="1"/>
      <name val="Arial"/>
      <family val="2"/>
    </font>
    <font>
      <sz val="18"/>
      <color indexed="8"/>
      <name val="Arial"/>
      <family val="2"/>
    </font>
    <font>
      <sz val="18"/>
      <color rgb="FF3333FF"/>
      <name val="Arial"/>
      <family val="2"/>
    </font>
    <font>
      <sz val="18"/>
      <color rgb="FF000000"/>
      <name val="Arial"/>
      <family val="2"/>
    </font>
    <font>
      <b/>
      <sz val="18"/>
      <name val="Arial"/>
      <family val="2"/>
    </font>
    <font>
      <b/>
      <sz val="18"/>
      <color theme="1"/>
      <name val="Arial"/>
      <family val="2"/>
    </font>
    <font>
      <sz val="16"/>
      <color theme="1"/>
      <name val="Arial"/>
      <family val="2"/>
    </font>
  </fonts>
  <fills count="10">
    <fill>
      <patternFill patternType="none"/>
    </fill>
    <fill>
      <patternFill patternType="gray125"/>
    </fill>
    <fill>
      <patternFill patternType="solid">
        <fgColor rgb="FFFFFF00"/>
        <bgColor indexed="64"/>
      </patternFill>
    </fill>
    <fill>
      <patternFill patternType="solid">
        <fgColor indexed="57"/>
        <bgColor indexed="64"/>
      </patternFill>
    </fill>
    <fill>
      <patternFill patternType="solid">
        <fgColor theme="9" tint="-0.249977111117893"/>
        <bgColor indexed="64"/>
      </patternFill>
    </fill>
    <fill>
      <patternFill patternType="solid">
        <fgColor rgb="FF92D05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CCFFCC"/>
        <bgColor indexed="64"/>
      </patternFill>
    </fill>
    <fill>
      <patternFill patternType="solid">
        <fgColor theme="6" tint="0.39997558519241921"/>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diagonal/>
    </border>
    <border>
      <left/>
      <right style="medium">
        <color indexed="64"/>
      </right>
      <top style="thin">
        <color auto="1"/>
      </top>
      <bottom/>
      <diagonal/>
    </border>
  </borders>
  <cellStyleXfs count="11">
    <xf numFmtId="0" fontId="0" fillId="0" borderId="0"/>
    <xf numFmtId="43" fontId="19" fillId="0" borderId="0" applyFont="0" applyFill="0" applyBorder="0" applyAlignment="0" applyProtection="0"/>
    <xf numFmtId="44" fontId="19" fillId="0" borderId="0" applyFont="0" applyFill="0" applyBorder="0" applyAlignment="0" applyProtection="0"/>
    <xf numFmtId="0" fontId="18" fillId="0" borderId="0" applyNumberFormat="0" applyFill="0" applyBorder="0" applyAlignment="0" applyProtection="0"/>
    <xf numFmtId="0" fontId="10" fillId="0" borderId="0" applyNumberFormat="0" applyFont="0" applyFill="0" applyBorder="0" applyAlignment="0" applyProtection="0"/>
    <xf numFmtId="44" fontId="10" fillId="0" borderId="0" applyFont="0" applyFill="0" applyBorder="0" applyAlignment="0" applyProtection="0"/>
    <xf numFmtId="9" fontId="25"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75">
    <xf numFmtId="0" fontId="0" fillId="0" borderId="0" xfId="0"/>
    <xf numFmtId="0" fontId="2" fillId="0" borderId="0" xfId="0" applyFont="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0" fillId="0" borderId="1" xfId="0" applyBorder="1"/>
    <xf numFmtId="44" fontId="3" fillId="0" borderId="1" xfId="2" applyFont="1" applyFill="1" applyBorder="1" applyAlignment="1">
      <alignment horizontal="center" vertical="center" wrapText="1"/>
    </xf>
    <xf numFmtId="44" fontId="4" fillId="0" borderId="1" xfId="2" applyFont="1" applyFill="1" applyBorder="1" applyAlignment="1">
      <alignment horizontal="center" vertical="center"/>
    </xf>
    <xf numFmtId="4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3" applyFont="1" applyBorder="1" applyAlignment="1" applyProtection="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44" fontId="5" fillId="0" borderId="1" xfId="3" applyNumberFormat="1" applyFont="1" applyBorder="1" applyAlignment="1" applyProtection="1">
      <alignment horizontal="center" vertical="center"/>
    </xf>
    <xf numFmtId="0" fontId="4" fillId="0" borderId="3" xfId="0" applyFont="1" applyBorder="1" applyAlignment="1">
      <alignment horizontal="center" vertical="center"/>
    </xf>
    <xf numFmtId="44"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0" fillId="0" borderId="1" xfId="0" applyBorder="1" applyAlignment="1">
      <alignment horizontal="center" vertical="center"/>
    </xf>
    <xf numFmtId="44" fontId="8" fillId="0" borderId="1" xfId="2" applyFont="1" applyBorder="1" applyAlignment="1">
      <alignment horizontal="center" vertical="center"/>
    </xf>
    <xf numFmtId="44" fontId="5" fillId="0" borderId="2"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justify" wrapText="1"/>
    </xf>
    <xf numFmtId="0" fontId="4" fillId="0" borderId="1" xfId="0" applyFont="1" applyFill="1" applyBorder="1" applyAlignment="1">
      <alignment horizontal="justify" vertical="justify" wrapText="1"/>
    </xf>
    <xf numFmtId="0" fontId="5" fillId="0" borderId="0" xfId="4" applyNumberFormat="1" applyFont="1" applyFill="1" applyBorder="1" applyAlignment="1">
      <alignment vertical="center"/>
    </xf>
    <xf numFmtId="0" fontId="10" fillId="0" borderId="0" xfId="4" applyNumberFormat="1" applyFont="1" applyFill="1" applyBorder="1" applyAlignment="1">
      <alignment horizontal="center" vertical="center"/>
    </xf>
    <xf numFmtId="44" fontId="0" fillId="0" borderId="0" xfId="5" applyFont="1" applyFill="1" applyBorder="1" applyAlignment="1">
      <alignment horizontal="center" vertical="center"/>
    </xf>
    <xf numFmtId="44" fontId="0" fillId="0" borderId="0" xfId="2" applyFont="1" applyFill="1" applyBorder="1" applyAlignment="1">
      <alignment horizontal="center" vertical="center"/>
    </xf>
    <xf numFmtId="0" fontId="10" fillId="0" borderId="0" xfId="4" applyNumberFormat="1" applyFont="1" applyFill="1" applyBorder="1" applyAlignment="1">
      <alignment vertical="center"/>
    </xf>
    <xf numFmtId="0" fontId="13" fillId="0" borderId="1" xfId="4" applyNumberFormat="1" applyFont="1" applyFill="1" applyBorder="1" applyAlignment="1">
      <alignment horizontal="center" vertical="center"/>
    </xf>
    <xf numFmtId="14" fontId="13" fillId="0" borderId="1" xfId="4" applyNumberFormat="1" applyFont="1" applyFill="1" applyBorder="1" applyAlignment="1">
      <alignment horizontal="center" vertical="center"/>
    </xf>
    <xf numFmtId="44" fontId="13" fillId="0" borderId="1" xfId="5" applyFont="1" applyFill="1" applyBorder="1" applyAlignment="1">
      <alignment horizontal="center" vertical="center"/>
    </xf>
    <xf numFmtId="0" fontId="13" fillId="0" borderId="1" xfId="4" applyNumberFormat="1" applyFont="1" applyFill="1" applyBorder="1" applyAlignment="1">
      <alignment horizontal="center" vertical="center" wrapText="1"/>
    </xf>
    <xf numFmtId="0" fontId="14" fillId="0" borderId="1" xfId="4" applyNumberFormat="1" applyFont="1" applyFill="1" applyBorder="1" applyAlignment="1">
      <alignment horizontal="center" vertical="center" wrapText="1"/>
    </xf>
    <xf numFmtId="0" fontId="15" fillId="0" borderId="1" xfId="4" applyNumberFormat="1" applyFont="1" applyFill="1" applyBorder="1" applyAlignment="1">
      <alignment horizontal="center" vertical="center"/>
    </xf>
    <xf numFmtId="44" fontId="15" fillId="0" borderId="1" xfId="5" applyFont="1" applyFill="1" applyBorder="1" applyAlignment="1">
      <alignment horizontal="center" vertical="center"/>
    </xf>
    <xf numFmtId="0" fontId="15" fillId="0" borderId="1" xfId="4" applyNumberFormat="1" applyFont="1" applyFill="1" applyBorder="1" applyAlignment="1">
      <alignment horizontal="center" vertical="center" wrapText="1"/>
    </xf>
    <xf numFmtId="0" fontId="15" fillId="2" borderId="1" xfId="4" applyNumberFormat="1" applyFont="1" applyFill="1" applyBorder="1" applyAlignment="1">
      <alignment horizontal="center" vertical="center"/>
    </xf>
    <xf numFmtId="14" fontId="13" fillId="2" borderId="1" xfId="4" applyNumberFormat="1" applyFont="1" applyFill="1" applyBorder="1" applyAlignment="1">
      <alignment horizontal="center" vertical="center"/>
    </xf>
    <xf numFmtId="44" fontId="15" fillId="2" borderId="1" xfId="5" applyFont="1" applyFill="1" applyBorder="1" applyAlignment="1">
      <alignment horizontal="center" vertical="center"/>
    </xf>
    <xf numFmtId="0" fontId="13" fillId="4" borderId="1" xfId="4" applyNumberFormat="1" applyFont="1" applyFill="1" applyBorder="1" applyAlignment="1">
      <alignment horizontal="center" vertical="center"/>
    </xf>
    <xf numFmtId="14" fontId="13" fillId="4" borderId="1" xfId="4" applyNumberFormat="1" applyFont="1" applyFill="1" applyBorder="1" applyAlignment="1">
      <alignment horizontal="center" vertical="center"/>
    </xf>
    <xf numFmtId="44" fontId="13" fillId="4" borderId="1" xfId="5" applyFont="1" applyFill="1" applyBorder="1" applyAlignment="1">
      <alignment horizontal="center" vertical="center"/>
    </xf>
    <xf numFmtId="0" fontId="10" fillId="0" borderId="1" xfId="4" applyNumberFormat="1" applyFont="1" applyFill="1" applyBorder="1" applyAlignment="1">
      <alignment horizontal="center" vertical="center"/>
    </xf>
    <xf numFmtId="14" fontId="10" fillId="0" borderId="1" xfId="4" applyNumberFormat="1" applyFont="1" applyFill="1" applyBorder="1" applyAlignment="1">
      <alignment horizontal="center" vertical="center"/>
    </xf>
    <xf numFmtId="44" fontId="0" fillId="0" borderId="1" xfId="5" applyFont="1" applyFill="1" applyBorder="1" applyAlignment="1">
      <alignment horizontal="center" vertical="center"/>
    </xf>
    <xf numFmtId="44" fontId="16" fillId="0" borderId="1" xfId="2" applyFont="1" applyFill="1" applyBorder="1" applyAlignment="1">
      <alignment horizontal="center" vertical="center"/>
    </xf>
    <xf numFmtId="0" fontId="10" fillId="0" borderId="1" xfId="4" applyNumberFormat="1" applyFont="1" applyFill="1" applyBorder="1" applyAlignment="1">
      <alignment vertical="center"/>
    </xf>
    <xf numFmtId="44" fontId="16" fillId="0" borderId="1" xfId="5" applyFont="1" applyFill="1" applyBorder="1" applyAlignment="1">
      <alignment horizontal="center" vertical="center"/>
    </xf>
    <xf numFmtId="0" fontId="15" fillId="0" borderId="1" xfId="4" applyNumberFormat="1" applyFont="1" applyFill="1" applyBorder="1" applyAlignment="1">
      <alignment horizontal="left" vertical="center" wrapText="1"/>
    </xf>
    <xf numFmtId="0" fontId="5" fillId="0" borderId="1" xfId="4" applyNumberFormat="1" applyFont="1" applyFill="1" applyBorder="1" applyAlignment="1">
      <alignment horizontal="center" vertical="center"/>
    </xf>
    <xf numFmtId="14" fontId="5" fillId="0" borderId="1" xfId="4" applyNumberFormat="1" applyFont="1" applyFill="1" applyBorder="1" applyAlignment="1">
      <alignment horizontal="center" vertical="center"/>
    </xf>
    <xf numFmtId="0" fontId="15" fillId="0" borderId="1" xfId="4" applyNumberFormat="1" applyFont="1" applyFill="1" applyBorder="1" applyAlignment="1">
      <alignment horizontal="left" vertical="center"/>
    </xf>
    <xf numFmtId="44" fontId="16" fillId="2" borderId="1" xfId="2" applyFont="1" applyFill="1" applyBorder="1" applyAlignment="1">
      <alignment horizontal="center" vertical="center"/>
    </xf>
    <xf numFmtId="0" fontId="13" fillId="2" borderId="1" xfId="4" applyNumberFormat="1" applyFont="1" applyFill="1" applyBorder="1" applyAlignment="1">
      <alignment horizontal="center" vertical="center"/>
    </xf>
    <xf numFmtId="44" fontId="16" fillId="4" borderId="1" xfId="2" applyFont="1" applyFill="1" applyBorder="1" applyAlignment="1">
      <alignment horizontal="center" vertical="center"/>
    </xf>
    <xf numFmtId="44" fontId="17" fillId="0" borderId="1" xfId="2" applyFont="1" applyFill="1" applyBorder="1" applyAlignment="1">
      <alignment horizontal="center" vertical="center"/>
    </xf>
    <xf numFmtId="0" fontId="13" fillId="0" borderId="1" xfId="4" applyNumberFormat="1" applyFont="1" applyFill="1" applyBorder="1" applyAlignment="1">
      <alignment horizontal="left" vertical="center" wrapText="1"/>
    </xf>
    <xf numFmtId="0" fontId="13" fillId="0" borderId="1" xfId="4" applyNumberFormat="1" applyFont="1" applyFill="1" applyBorder="1" applyAlignment="1">
      <alignment horizontal="left" vertical="center"/>
    </xf>
    <xf numFmtId="44" fontId="0" fillId="0" borderId="1" xfId="2" applyFont="1" applyFill="1" applyBorder="1" applyAlignment="1">
      <alignment horizontal="center" vertical="center"/>
    </xf>
    <xf numFmtId="0" fontId="10" fillId="0" borderId="1" xfId="4" applyNumberFormat="1" applyFont="1" applyFill="1" applyBorder="1" applyAlignment="1">
      <alignment horizontal="center" vertical="center" wrapText="1"/>
    </xf>
    <xf numFmtId="0" fontId="0" fillId="0" borderId="0" xfId="0" applyBorder="1" applyAlignment="1">
      <alignment vertical="center"/>
    </xf>
    <xf numFmtId="44" fontId="0" fillId="0" borderId="0" xfId="2" applyFont="1" applyBorder="1" applyAlignment="1">
      <alignment vertical="center"/>
    </xf>
    <xf numFmtId="0" fontId="8" fillId="0" borderId="0" xfId="0" applyFont="1" applyBorder="1" applyAlignment="1">
      <alignment horizontal="center" vertical="center"/>
    </xf>
    <xf numFmtId="44" fontId="8" fillId="0" borderId="0" xfId="2" applyFont="1" applyBorder="1" applyAlignment="1">
      <alignment horizontal="center" vertical="center"/>
    </xf>
    <xf numFmtId="0" fontId="0" fillId="0" borderId="0" xfId="0" applyBorder="1" applyAlignment="1">
      <alignment horizontal="center" vertical="center"/>
    </xf>
    <xf numFmtId="0" fontId="26" fillId="0" borderId="1" xfId="0" applyFont="1" applyBorder="1" applyAlignment="1">
      <alignment horizontal="center" vertical="center" wrapText="1"/>
    </xf>
    <xf numFmtId="43" fontId="26" fillId="0" borderId="1" xfId="1" applyFont="1" applyBorder="1" applyAlignment="1">
      <alignment horizontal="center" vertical="center" wrapText="1"/>
    </xf>
    <xf numFmtId="0" fontId="27" fillId="5" borderId="1" xfId="0" applyFont="1" applyFill="1" applyBorder="1" applyAlignment="1">
      <alignment horizontal="center" vertical="center"/>
    </xf>
    <xf numFmtId="0" fontId="27" fillId="5" borderId="1" xfId="0" applyFont="1" applyFill="1" applyBorder="1" applyAlignment="1">
      <alignment vertical="center" wrapText="1"/>
    </xf>
    <xf numFmtId="43" fontId="26" fillId="5" borderId="1" xfId="1" applyFont="1" applyFill="1" applyBorder="1" applyAlignment="1">
      <alignment vertical="center"/>
    </xf>
    <xf numFmtId="0" fontId="26" fillId="5" borderId="1" xfId="0" applyFont="1" applyFill="1" applyBorder="1" applyAlignment="1">
      <alignment horizontal="center" vertical="center" wrapText="1"/>
    </xf>
    <xf numFmtId="9" fontId="0" fillId="0" borderId="0" xfId="6" applyFont="1" applyBorder="1" applyAlignment="1">
      <alignment vertical="center"/>
    </xf>
    <xf numFmtId="43" fontId="26" fillId="5" borderId="1" xfId="1" applyFont="1" applyFill="1" applyBorder="1" applyAlignment="1">
      <alignment horizontal="center" vertical="center"/>
    </xf>
    <xf numFmtId="0" fontId="27" fillId="2" borderId="1" xfId="0" applyFont="1" applyFill="1" applyBorder="1" applyAlignment="1">
      <alignment horizontal="center" vertical="center"/>
    </xf>
    <xf numFmtId="0" fontId="27" fillId="2" borderId="1" xfId="0" applyFont="1" applyFill="1" applyBorder="1" applyAlignment="1">
      <alignment vertical="center" wrapText="1"/>
    </xf>
    <xf numFmtId="43" fontId="28" fillId="2" borderId="1" xfId="1" applyFont="1" applyFill="1" applyBorder="1" applyAlignment="1">
      <alignment horizontal="center" vertical="center"/>
    </xf>
    <xf numFmtId="0" fontId="26" fillId="2" borderId="1" xfId="0" applyFont="1" applyFill="1" applyBorder="1" applyAlignment="1">
      <alignment horizontal="center" vertical="center" wrapText="1"/>
    </xf>
    <xf numFmtId="0" fontId="28" fillId="0" borderId="0" xfId="0" applyFont="1" applyBorder="1" applyAlignment="1">
      <alignment horizontal="center" vertical="center"/>
    </xf>
    <xf numFmtId="44" fontId="28" fillId="0" borderId="0" xfId="2" applyFont="1" applyBorder="1" applyAlignment="1">
      <alignment horizontal="center" vertical="center"/>
    </xf>
    <xf numFmtId="0" fontId="29" fillId="0" borderId="0" xfId="0" applyFont="1" applyBorder="1" applyAlignment="1">
      <alignment vertical="center"/>
    </xf>
    <xf numFmtId="44" fontId="29" fillId="0" borderId="0" xfId="2" applyFont="1" applyBorder="1" applyAlignment="1">
      <alignment vertical="center"/>
    </xf>
    <xf numFmtId="44" fontId="0" fillId="0" borderId="0" xfId="2" applyFont="1" applyBorder="1" applyAlignment="1">
      <alignment horizontal="center" vertical="center"/>
    </xf>
    <xf numFmtId="0" fontId="27" fillId="0" borderId="1" xfId="0" applyFont="1" applyFill="1" applyBorder="1" applyAlignment="1">
      <alignment horizontal="center" vertical="center"/>
    </xf>
    <xf numFmtId="0" fontId="27" fillId="0" borderId="1" xfId="0" applyFont="1" applyFill="1" applyBorder="1" applyAlignment="1">
      <alignment vertical="center" wrapText="1"/>
    </xf>
    <xf numFmtId="43" fontId="26" fillId="0" borderId="1" xfId="1" applyFont="1" applyFill="1" applyBorder="1" applyAlignment="1">
      <alignment horizontal="center" vertical="center"/>
    </xf>
    <xf numFmtId="0" fontId="26" fillId="0" borderId="1" xfId="0" applyFont="1" applyFill="1" applyBorder="1" applyAlignment="1">
      <alignment horizontal="center" vertical="center" wrapText="1"/>
    </xf>
    <xf numFmtId="44" fontId="26" fillId="0" borderId="1" xfId="2" applyFont="1" applyFill="1" applyBorder="1" applyAlignment="1">
      <alignment horizontal="center" vertical="center" wrapText="1"/>
    </xf>
    <xf numFmtId="9" fontId="26" fillId="6" borderId="3" xfId="0" applyNumberFormat="1" applyFont="1" applyFill="1" applyBorder="1" applyAlignment="1">
      <alignment vertical="center"/>
    </xf>
    <xf numFmtId="0" fontId="27" fillId="0" borderId="1" xfId="0" applyFont="1" applyFill="1" applyBorder="1" applyAlignment="1">
      <alignment horizontal="center" vertical="center" wrapText="1"/>
    </xf>
    <xf numFmtId="0" fontId="26" fillId="0" borderId="1" xfId="0" applyFont="1" applyFill="1" applyBorder="1" applyAlignment="1">
      <alignment horizontal="justify" vertical="center" wrapText="1"/>
    </xf>
    <xf numFmtId="44" fontId="0" fillId="0" borderId="0" xfId="0" applyNumberFormat="1" applyBorder="1" applyAlignment="1">
      <alignment vertical="center"/>
    </xf>
    <xf numFmtId="43" fontId="2" fillId="0" borderId="1" xfId="2" applyNumberFormat="1" applyFont="1" applyBorder="1" applyAlignment="1">
      <alignment horizontal="center" vertical="center"/>
    </xf>
    <xf numFmtId="44" fontId="2" fillId="0" borderId="1" xfId="2" applyFont="1" applyBorder="1" applyAlignment="1">
      <alignment horizontal="center" vertical="center" wrapText="1"/>
    </xf>
    <xf numFmtId="0" fontId="30" fillId="0" borderId="0" xfId="0" applyFont="1" applyBorder="1" applyAlignment="1">
      <alignment vertical="center"/>
    </xf>
    <xf numFmtId="44" fontId="30" fillId="0" borderId="0" xfId="2" applyFont="1" applyBorder="1" applyAlignment="1">
      <alignment vertical="center"/>
    </xf>
    <xf numFmtId="44" fontId="30" fillId="0" borderId="0" xfId="0" applyNumberFormat="1" applyFont="1" applyBorder="1" applyAlignment="1">
      <alignment vertical="center"/>
    </xf>
    <xf numFmtId="0" fontId="26" fillId="0" borderId="0" xfId="0" applyFont="1" applyFill="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vertical="center" wrapText="1"/>
    </xf>
    <xf numFmtId="43" fontId="22" fillId="0" borderId="0" xfId="1"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vertical="center"/>
    </xf>
    <xf numFmtId="0" fontId="26" fillId="6" borderId="3" xfId="0" applyFont="1" applyFill="1" applyBorder="1" applyAlignment="1">
      <alignment vertical="center"/>
    </xf>
    <xf numFmtId="0" fontId="22" fillId="7" borderId="1" xfId="0" applyFont="1" applyFill="1" applyBorder="1" applyAlignment="1">
      <alignment horizontal="center" vertical="center" wrapText="1"/>
    </xf>
    <xf numFmtId="0" fontId="27" fillId="0" borderId="1" xfId="0" applyFont="1" applyBorder="1" applyAlignment="1">
      <alignment horizontal="center" vertical="center"/>
    </xf>
    <xf numFmtId="0" fontId="27" fillId="0" borderId="1" xfId="0" applyFont="1" applyBorder="1" applyAlignment="1">
      <alignment horizontal="left" vertical="center" wrapText="1"/>
    </xf>
    <xf numFmtId="43" fontId="26" fillId="0" borderId="1" xfId="1" applyFont="1" applyBorder="1" applyAlignment="1">
      <alignment horizontal="center" vertical="center"/>
    </xf>
    <xf numFmtId="0" fontId="26" fillId="0" borderId="1" xfId="0" applyFont="1" applyBorder="1" applyAlignment="1">
      <alignment horizontal="justify" vertical="center" wrapText="1"/>
    </xf>
    <xf numFmtId="0" fontId="26" fillId="0" borderId="1" xfId="0" applyFont="1" applyBorder="1" applyAlignment="1">
      <alignment horizontal="left" vertical="center" wrapText="1"/>
    </xf>
    <xf numFmtId="9" fontId="26" fillId="0" borderId="1" xfId="0" applyNumberFormat="1" applyFont="1" applyBorder="1" applyAlignment="1">
      <alignment vertical="center"/>
    </xf>
    <xf numFmtId="44" fontId="26" fillId="0" borderId="1" xfId="2" applyFont="1" applyBorder="1" applyAlignment="1">
      <alignment horizontal="center" vertical="center" wrapText="1"/>
    </xf>
    <xf numFmtId="0" fontId="26" fillId="0" borderId="2" xfId="0" applyFont="1" applyBorder="1" applyAlignment="1">
      <alignment horizontal="center" vertical="center"/>
    </xf>
    <xf numFmtId="0" fontId="26" fillId="0" borderId="14" xfId="0" applyFont="1" applyBorder="1" applyAlignment="1">
      <alignment horizontal="center" vertical="center"/>
    </xf>
    <xf numFmtId="44" fontId="26" fillId="0" borderId="14" xfId="2" applyFont="1" applyBorder="1" applyAlignment="1">
      <alignment horizontal="center" vertical="center"/>
    </xf>
    <xf numFmtId="44" fontId="26" fillId="0" borderId="14" xfId="2" applyFont="1" applyBorder="1" applyAlignment="1">
      <alignment horizontal="center" vertical="center" wrapText="1"/>
    </xf>
    <xf numFmtId="9" fontId="26" fillId="0" borderId="3" xfId="0" applyNumberFormat="1" applyFont="1" applyBorder="1" applyAlignment="1">
      <alignment vertical="center"/>
    </xf>
    <xf numFmtId="0" fontId="26" fillId="6" borderId="1" xfId="0" applyFont="1" applyFill="1" applyBorder="1" applyAlignment="1">
      <alignment vertical="center"/>
    </xf>
    <xf numFmtId="0" fontId="26" fillId="0" borderId="1" xfId="0" applyFont="1" applyBorder="1" applyAlignment="1">
      <alignment vertical="center"/>
    </xf>
    <xf numFmtId="0" fontId="26" fillId="0" borderId="0" xfId="0" applyFont="1" applyBorder="1" applyAlignment="1">
      <alignment horizontal="center" vertical="center"/>
    </xf>
    <xf numFmtId="44" fontId="26" fillId="0" borderId="0" xfId="2" applyFont="1" applyBorder="1" applyAlignment="1">
      <alignment horizontal="center" vertical="center"/>
    </xf>
    <xf numFmtId="44" fontId="26" fillId="0" borderId="0" xfId="2" applyFont="1" applyBorder="1" applyAlignment="1">
      <alignment horizontal="center" vertical="center" wrapText="1"/>
    </xf>
    <xf numFmtId="9" fontId="26" fillId="0" borderId="0" xfId="0" applyNumberFormat="1" applyFont="1" applyBorder="1" applyAlignment="1">
      <alignment horizontal="center" vertical="center"/>
    </xf>
    <xf numFmtId="0" fontId="22" fillId="0" borderId="1" xfId="0" applyFont="1" applyBorder="1" applyAlignment="1">
      <alignment horizontal="center" vertical="center"/>
    </xf>
    <xf numFmtId="0" fontId="0" fillId="0" borderId="0" xfId="0" applyBorder="1" applyAlignment="1">
      <alignment vertical="center" wrapText="1"/>
    </xf>
    <xf numFmtId="43" fontId="8" fillId="0" borderId="0" xfId="1" applyFont="1" applyBorder="1" applyAlignment="1">
      <alignment horizontal="center" vertical="center"/>
    </xf>
    <xf numFmtId="0" fontId="8" fillId="0" borderId="0" xfId="0" applyFont="1" applyBorder="1" applyAlignment="1">
      <alignment vertical="center"/>
    </xf>
    <xf numFmtId="0" fontId="26" fillId="8" borderId="1" xfId="0" applyFont="1" applyFill="1" applyBorder="1" applyAlignment="1">
      <alignment horizontal="center" vertical="center"/>
    </xf>
    <xf numFmtId="0" fontId="27" fillId="8" borderId="1" xfId="0" applyFont="1" applyFill="1" applyBorder="1" applyAlignment="1">
      <alignment horizontal="left" vertical="center" wrapText="1"/>
    </xf>
    <xf numFmtId="0" fontId="27" fillId="8" borderId="1" xfId="0" applyFont="1" applyFill="1" applyBorder="1" applyAlignment="1">
      <alignment horizontal="center" vertical="center"/>
    </xf>
    <xf numFmtId="44" fontId="26" fillId="8" borderId="1" xfId="2" applyFont="1" applyFill="1" applyBorder="1" applyAlignment="1">
      <alignment horizontal="center" vertical="center"/>
    </xf>
    <xf numFmtId="0" fontId="26" fillId="8" borderId="1" xfId="0" applyFont="1" applyFill="1" applyBorder="1" applyAlignment="1">
      <alignment horizontal="center" vertical="center" wrapText="1"/>
    </xf>
    <xf numFmtId="0" fontId="26" fillId="0" borderId="1" xfId="0" applyFont="1" applyBorder="1" applyAlignment="1">
      <alignment horizontal="center" vertical="center"/>
    </xf>
    <xf numFmtId="44" fontId="26" fillId="0" borderId="1" xfId="2" applyFont="1" applyBorder="1" applyAlignment="1">
      <alignment horizontal="center" vertical="center"/>
    </xf>
    <xf numFmtId="0" fontId="26" fillId="0" borderId="1" xfId="0" applyFont="1" applyFill="1" applyBorder="1" applyAlignment="1">
      <alignment horizontal="center" vertical="center"/>
    </xf>
    <xf numFmtId="44" fontId="26" fillId="0" borderId="1" xfId="2" applyFont="1" applyFill="1" applyBorder="1" applyAlignment="1">
      <alignment horizontal="center" vertical="center"/>
    </xf>
    <xf numFmtId="9" fontId="26" fillId="0" borderId="1" xfId="6" applyFont="1" applyBorder="1" applyAlignment="1">
      <alignment horizontal="center" vertical="center"/>
    </xf>
    <xf numFmtId="43" fontId="26" fillId="8" borderId="1" xfId="1" applyFont="1" applyFill="1" applyBorder="1" applyAlignment="1">
      <alignment horizontal="center" vertical="center"/>
    </xf>
    <xf numFmtId="0" fontId="26" fillId="8" borderId="1" xfId="0" applyFont="1" applyFill="1" applyBorder="1" applyAlignment="1">
      <alignment horizontal="justify" vertical="center" wrapText="1"/>
    </xf>
    <xf numFmtId="0" fontId="28" fillId="8" borderId="1" xfId="0" applyFont="1" applyFill="1" applyBorder="1" applyAlignment="1">
      <alignment horizontal="center" vertical="center"/>
    </xf>
    <xf numFmtId="44" fontId="32" fillId="8" borderId="1" xfId="2" applyFont="1" applyFill="1" applyBorder="1" applyAlignment="1">
      <alignment horizontal="center" vertical="center" wrapText="1"/>
    </xf>
    <xf numFmtId="0" fontId="0" fillId="0" borderId="0" xfId="0" applyAlignment="1">
      <alignment horizontal="center"/>
    </xf>
    <xf numFmtId="0" fontId="34" fillId="0" borderId="0" xfId="0" applyFont="1" applyAlignment="1"/>
    <xf numFmtId="0" fontId="35" fillId="0" borderId="0" xfId="0" applyFont="1"/>
    <xf numFmtId="0" fontId="35" fillId="0" borderId="0" xfId="0" applyFont="1" applyFill="1" applyBorder="1"/>
    <xf numFmtId="0" fontId="34" fillId="0" borderId="0" xfId="0" applyFont="1" applyBorder="1" applyAlignment="1">
      <alignment horizontal="center" vertical="center" wrapText="1"/>
    </xf>
    <xf numFmtId="0" fontId="34" fillId="0" borderId="6" xfId="0" applyFont="1" applyBorder="1" applyAlignment="1">
      <alignment horizontal="center" vertical="center"/>
    </xf>
    <xf numFmtId="0" fontId="34" fillId="0" borderId="0" xfId="0" applyFont="1" applyBorder="1" applyAlignment="1">
      <alignment horizontal="center" wrapText="1"/>
    </xf>
    <xf numFmtId="0" fontId="34" fillId="0" borderId="0" xfId="0" applyFont="1" applyBorder="1" applyAlignment="1">
      <alignment horizontal="center"/>
    </xf>
    <xf numFmtId="0" fontId="35" fillId="0" borderId="20" xfId="0" applyFont="1" applyBorder="1" applyAlignment="1">
      <alignment horizontal="left" vertical="top" wrapText="1"/>
    </xf>
    <xf numFmtId="8" fontId="34" fillId="0" borderId="21" xfId="0" applyNumberFormat="1" applyFont="1" applyBorder="1" applyAlignment="1">
      <alignment vertical="center" wrapText="1"/>
    </xf>
    <xf numFmtId="4" fontId="35" fillId="0" borderId="0" xfId="0" applyNumberFormat="1" applyFont="1" applyBorder="1" applyAlignment="1">
      <alignment horizontal="center" vertical="top" wrapText="1"/>
    </xf>
    <xf numFmtId="43" fontId="37" fillId="0" borderId="20" xfId="1" applyFont="1" applyFill="1" applyBorder="1" applyAlignment="1">
      <alignment horizontal="center" vertical="center" wrapText="1"/>
    </xf>
    <xf numFmtId="0" fontId="35" fillId="0" borderId="19" xfId="0" applyFont="1" applyBorder="1" applyAlignment="1">
      <alignment horizontal="center" vertical="center"/>
    </xf>
    <xf numFmtId="0" fontId="35" fillId="0" borderId="22" xfId="1" applyNumberFormat="1" applyFont="1" applyBorder="1" applyAlignment="1">
      <alignment horizontal="center" vertical="center"/>
    </xf>
    <xf numFmtId="4" fontId="35" fillId="0" borderId="0" xfId="0" applyNumberFormat="1" applyFont="1" applyFill="1" applyBorder="1" applyAlignment="1">
      <alignment horizontal="center" vertical="top" wrapText="1"/>
    </xf>
    <xf numFmtId="49" fontId="37" fillId="0" borderId="1" xfId="0" applyNumberFormat="1" applyFont="1" applyFill="1" applyBorder="1" applyAlignment="1">
      <alignment horizontal="center" vertical="center" wrapText="1"/>
    </xf>
    <xf numFmtId="49" fontId="37" fillId="0" borderId="5" xfId="0" applyNumberFormat="1" applyFont="1" applyFill="1" applyBorder="1" applyAlignment="1">
      <alignment horizontal="center" vertical="center" wrapText="1"/>
    </xf>
    <xf numFmtId="49" fontId="37" fillId="0" borderId="5" xfId="0" applyNumberFormat="1" applyFont="1" applyBorder="1" applyAlignment="1">
      <alignment horizontal="center" vertical="center" wrapText="1"/>
    </xf>
    <xf numFmtId="0" fontId="36" fillId="0" borderId="20" xfId="0" applyFont="1" applyFill="1" applyBorder="1" applyAlignment="1">
      <alignment horizontal="left" vertical="top" wrapText="1"/>
    </xf>
    <xf numFmtId="8" fontId="36" fillId="0" borderId="21" xfId="1" applyNumberFormat="1" applyFont="1" applyFill="1" applyBorder="1" applyAlignment="1">
      <alignment horizontal="right" vertical="top" wrapText="1"/>
    </xf>
    <xf numFmtId="4" fontId="36" fillId="0" borderId="0" xfId="0" applyNumberFormat="1" applyFont="1" applyFill="1" applyBorder="1" applyAlignment="1">
      <alignment horizontal="center" vertical="top" wrapText="1"/>
    </xf>
    <xf numFmtId="43" fontId="36" fillId="0" borderId="20" xfId="1" applyNumberFormat="1" applyFont="1" applyFill="1" applyBorder="1" applyAlignment="1">
      <alignment horizontal="right" vertical="top" wrapText="1"/>
    </xf>
    <xf numFmtId="0" fontId="36" fillId="0" borderId="19" xfId="0" applyFont="1" applyFill="1" applyBorder="1" applyAlignment="1">
      <alignment horizontal="center"/>
    </xf>
    <xf numFmtId="0" fontId="34" fillId="0" borderId="0" xfId="0" applyFont="1" applyAlignment="1">
      <alignment horizontal="center"/>
    </xf>
    <xf numFmtId="0" fontId="34" fillId="0" borderId="0" xfId="0" applyFont="1"/>
    <xf numFmtId="0" fontId="34" fillId="0" borderId="6" xfId="0" applyFont="1" applyBorder="1" applyAlignment="1">
      <alignment horizontal="center"/>
    </xf>
    <xf numFmtId="0" fontId="35" fillId="0" borderId="0" xfId="0" applyFont="1" applyBorder="1"/>
    <xf numFmtId="0" fontId="35" fillId="0" borderId="23" xfId="0" applyFont="1" applyBorder="1" applyAlignment="1">
      <alignment horizontal="left" vertical="top" wrapText="1"/>
    </xf>
    <xf numFmtId="8" fontId="35" fillId="0" borderId="24" xfId="0" applyNumberFormat="1" applyFont="1" applyBorder="1" applyAlignment="1">
      <alignment vertical="center" wrapText="1"/>
    </xf>
    <xf numFmtId="43" fontId="37" fillId="0" borderId="20" xfId="1" applyFont="1" applyFill="1" applyBorder="1" applyAlignment="1">
      <alignment horizontal="center" vertical="top" wrapText="1"/>
    </xf>
    <xf numFmtId="0" fontId="35" fillId="0" borderId="19" xfId="0" applyFont="1" applyBorder="1" applyAlignment="1">
      <alignment horizontal="center"/>
    </xf>
    <xf numFmtId="43" fontId="37" fillId="0" borderId="32" xfId="1" applyFont="1" applyFill="1" applyBorder="1" applyAlignment="1">
      <alignment horizontal="center" vertical="center" wrapText="1"/>
    </xf>
    <xf numFmtId="0" fontId="35" fillId="0" borderId="6" xfId="0" applyFont="1" applyFill="1" applyBorder="1" applyAlignment="1">
      <alignment horizontal="center" vertical="center"/>
    </xf>
    <xf numFmtId="0" fontId="35" fillId="0" borderId="0" xfId="0" applyFont="1" applyFill="1"/>
    <xf numFmtId="43" fontId="37" fillId="0" borderId="36" xfId="1" applyFont="1" applyFill="1" applyBorder="1" applyAlignment="1">
      <alignment horizontal="center" vertical="center" wrapText="1"/>
    </xf>
    <xf numFmtId="0" fontId="37" fillId="0" borderId="1" xfId="0" applyFont="1" applyFill="1" applyBorder="1" applyAlignment="1">
      <alignment horizontal="center" vertical="center"/>
    </xf>
    <xf numFmtId="0" fontId="38" fillId="0" borderId="0" xfId="0" applyFont="1" applyFill="1"/>
    <xf numFmtId="43" fontId="37" fillId="0" borderId="39" xfId="1" applyFont="1" applyFill="1" applyBorder="1" applyAlignment="1">
      <alignment horizontal="center" vertical="center" wrapText="1"/>
    </xf>
    <xf numFmtId="0" fontId="37" fillId="0" borderId="5" xfId="0" applyFont="1" applyFill="1" applyBorder="1" applyAlignment="1">
      <alignment horizontal="center" vertical="center"/>
    </xf>
    <xf numFmtId="43" fontId="37" fillId="0" borderId="42" xfId="1" applyFont="1" applyFill="1" applyBorder="1" applyAlignment="1">
      <alignment horizontal="center" vertical="center" wrapText="1"/>
    </xf>
    <xf numFmtId="0" fontId="37" fillId="0" borderId="43" xfId="0" applyFont="1" applyBorder="1" applyAlignment="1">
      <alignment horizontal="center" vertical="center"/>
    </xf>
    <xf numFmtId="0" fontId="37" fillId="0" borderId="1" xfId="0" applyFont="1" applyBorder="1" applyAlignment="1">
      <alignment horizontal="center" vertical="center"/>
    </xf>
    <xf numFmtId="8" fontId="35" fillId="0" borderId="21" xfId="0" applyNumberFormat="1" applyFont="1" applyBorder="1" applyAlignment="1">
      <alignment vertical="center" wrapText="1"/>
    </xf>
    <xf numFmtId="4" fontId="37" fillId="0" borderId="36" xfId="0" applyNumberFormat="1" applyFont="1" applyFill="1" applyBorder="1" applyAlignment="1">
      <alignment horizontal="right" vertical="center" wrapText="1"/>
    </xf>
    <xf numFmtId="4" fontId="37" fillId="0" borderId="39" xfId="0" applyNumberFormat="1" applyFont="1" applyFill="1" applyBorder="1" applyAlignment="1">
      <alignment horizontal="right" vertical="center" wrapText="1"/>
    </xf>
    <xf numFmtId="0" fontId="34" fillId="0" borderId="0" xfId="0" applyFont="1" applyFill="1"/>
    <xf numFmtId="0" fontId="37" fillId="0" borderId="0" xfId="0" applyFont="1" applyFill="1" applyBorder="1" applyAlignment="1">
      <alignment vertical="top" wrapText="1"/>
    </xf>
    <xf numFmtId="43" fontId="37" fillId="0" borderId="0" xfId="1" applyFont="1" applyFill="1" applyBorder="1" applyAlignment="1">
      <alignment horizontal="center" vertical="top" wrapText="1"/>
    </xf>
    <xf numFmtId="4" fontId="37" fillId="0" borderId="0" xfId="0" applyNumberFormat="1" applyFont="1" applyFill="1" applyBorder="1" applyAlignment="1">
      <alignment horizontal="center" vertical="top" wrapText="1"/>
    </xf>
    <xf numFmtId="0" fontId="37" fillId="0" borderId="0" xfId="0" applyFont="1" applyFill="1" applyBorder="1" applyAlignment="1">
      <alignment horizontal="center"/>
    </xf>
    <xf numFmtId="0" fontId="37" fillId="0" borderId="0" xfId="1" applyNumberFormat="1" applyFont="1" applyFill="1" applyBorder="1" applyAlignment="1">
      <alignment horizontal="center"/>
    </xf>
    <xf numFmtId="0" fontId="34" fillId="0" borderId="0" xfId="0" applyFont="1" applyBorder="1"/>
    <xf numFmtId="43" fontId="35" fillId="0" borderId="0" xfId="1" applyFont="1" applyFill="1" applyBorder="1" applyAlignment="1">
      <alignment horizontal="center" vertical="top" wrapText="1"/>
    </xf>
    <xf numFmtId="0" fontId="35" fillId="0" borderId="0" xfId="0" applyFont="1" applyFill="1" applyBorder="1" applyAlignment="1">
      <alignment horizontal="center"/>
    </xf>
    <xf numFmtId="0" fontId="35" fillId="0" borderId="0" xfId="1" applyNumberFormat="1" applyFont="1" applyFill="1" applyBorder="1" applyAlignment="1">
      <alignment horizontal="center"/>
    </xf>
    <xf numFmtId="0" fontId="35" fillId="0" borderId="0" xfId="0" applyFont="1" applyFill="1" applyBorder="1" applyAlignment="1">
      <alignment vertical="top" wrapText="1"/>
    </xf>
    <xf numFmtId="0" fontId="35" fillId="0" borderId="20" xfId="0" applyFont="1" applyBorder="1" applyAlignment="1">
      <alignment horizontal="left" wrapText="1"/>
    </xf>
    <xf numFmtId="0" fontId="35" fillId="0" borderId="19" xfId="0" applyFont="1" applyFill="1" applyBorder="1" applyAlignment="1">
      <alignment horizontal="center"/>
    </xf>
    <xf numFmtId="0" fontId="35" fillId="0" borderId="21" xfId="1" applyNumberFormat="1" applyFont="1" applyFill="1" applyBorder="1" applyAlignment="1">
      <alignment horizontal="center"/>
    </xf>
    <xf numFmtId="0" fontId="36" fillId="0" borderId="27" xfId="0" applyFont="1" applyFill="1" applyBorder="1" applyAlignment="1">
      <alignment horizontal="left" vertical="top" wrapText="1"/>
    </xf>
    <xf numFmtId="8" fontId="36" fillId="0" borderId="28" xfId="1" applyNumberFormat="1" applyFont="1" applyFill="1" applyBorder="1" applyAlignment="1">
      <alignment horizontal="center" vertical="top" wrapText="1"/>
    </xf>
    <xf numFmtId="8" fontId="36" fillId="0" borderId="27" xfId="1" applyNumberFormat="1" applyFont="1" applyFill="1" applyBorder="1" applyAlignment="1">
      <alignment horizontal="center" vertical="top" wrapText="1"/>
    </xf>
    <xf numFmtId="8" fontId="36" fillId="0" borderId="29" xfId="1" applyNumberFormat="1" applyFont="1" applyFill="1" applyBorder="1" applyAlignment="1">
      <alignment horizontal="center" vertical="top" wrapText="1"/>
    </xf>
    <xf numFmtId="8" fontId="36" fillId="0" borderId="0" xfId="1" applyNumberFormat="1" applyFont="1" applyFill="1" applyBorder="1" applyAlignment="1">
      <alignment horizontal="center" vertical="top" wrapText="1"/>
    </xf>
    <xf numFmtId="0" fontId="36" fillId="0" borderId="44" xfId="0" applyFont="1" applyFill="1" applyBorder="1" applyAlignment="1">
      <alignment horizontal="left" vertical="top" wrapText="1"/>
    </xf>
    <xf numFmtId="0" fontId="35" fillId="0" borderId="44" xfId="0" applyFont="1" applyBorder="1"/>
    <xf numFmtId="8" fontId="35" fillId="0" borderId="0" xfId="0" applyNumberFormat="1" applyFont="1"/>
    <xf numFmtId="43" fontId="34" fillId="0" borderId="32" xfId="1" applyFont="1" applyBorder="1" applyAlignment="1">
      <alignment horizontal="center" vertical="center"/>
    </xf>
    <xf numFmtId="43" fontId="34" fillId="0" borderId="46" xfId="1" applyFont="1" applyBorder="1" applyAlignment="1">
      <alignment horizontal="center" vertical="center"/>
    </xf>
    <xf numFmtId="43" fontId="34" fillId="0" borderId="47" xfId="1" applyFont="1" applyBorder="1" applyAlignment="1">
      <alignment horizontal="center"/>
    </xf>
    <xf numFmtId="43" fontId="34" fillId="0" borderId="33" xfId="1" applyFont="1" applyBorder="1" applyAlignment="1">
      <alignment horizontal="center"/>
    </xf>
    <xf numFmtId="0" fontId="36" fillId="0" borderId="21" xfId="1" applyNumberFormat="1" applyFont="1" applyFill="1" applyBorder="1" applyAlignment="1">
      <alignment horizontal="center"/>
    </xf>
    <xf numFmtId="43" fontId="34" fillId="0" borderId="48" xfId="1" applyFont="1" applyBorder="1" applyAlignment="1">
      <alignment horizontal="center" vertical="center"/>
    </xf>
    <xf numFmtId="43" fontId="37" fillId="0" borderId="21" xfId="1" applyNumberFormat="1" applyFont="1" applyBorder="1" applyAlignment="1">
      <alignment horizontal="center" vertical="center" wrapText="1"/>
    </xf>
    <xf numFmtId="43" fontId="37" fillId="0" borderId="46" xfId="1" applyNumberFormat="1" applyFont="1" applyFill="1" applyBorder="1" applyAlignment="1">
      <alignment horizontal="center" vertical="center"/>
    </xf>
    <xf numFmtId="43" fontId="37" fillId="0" borderId="50" xfId="1" applyNumberFormat="1" applyFont="1" applyFill="1" applyBorder="1" applyAlignment="1">
      <alignment horizontal="center" vertical="center"/>
    </xf>
    <xf numFmtId="43" fontId="36" fillId="0" borderId="20" xfId="1" applyNumberFormat="1" applyFont="1" applyFill="1" applyBorder="1" applyAlignment="1">
      <alignment horizontal="center"/>
    </xf>
    <xf numFmtId="43" fontId="36" fillId="0" borderId="21" xfId="1" applyNumberFormat="1" applyFont="1" applyFill="1" applyBorder="1" applyAlignment="1">
      <alignment horizontal="center"/>
    </xf>
    <xf numFmtId="0" fontId="36" fillId="9" borderId="45" xfId="0" applyFont="1" applyFill="1" applyBorder="1" applyAlignment="1">
      <alignment horizontal="center" vertical="center" wrapText="1"/>
    </xf>
    <xf numFmtId="43" fontId="34" fillId="0" borderId="51" xfId="1" applyFont="1" applyBorder="1" applyAlignment="1">
      <alignment horizontal="center" vertical="center"/>
    </xf>
    <xf numFmtId="43" fontId="34" fillId="0" borderId="52" xfId="1" applyFont="1" applyBorder="1" applyAlignment="1">
      <alignment horizontal="center"/>
    </xf>
    <xf numFmtId="43" fontId="37" fillId="0" borderId="45" xfId="1" applyNumberFormat="1" applyFont="1" applyBorder="1" applyAlignment="1">
      <alignment horizontal="center" vertical="center" wrapText="1"/>
    </xf>
    <xf numFmtId="0" fontId="36" fillId="0" borderId="45" xfId="1" applyNumberFormat="1" applyFont="1" applyFill="1" applyBorder="1" applyAlignment="1">
      <alignment horizontal="center"/>
    </xf>
    <xf numFmtId="0" fontId="34" fillId="0" borderId="52" xfId="0" applyFont="1" applyBorder="1" applyAlignment="1">
      <alignment horizontal="center"/>
    </xf>
    <xf numFmtId="43" fontId="35" fillId="0" borderId="45" xfId="0" applyNumberFormat="1" applyFont="1" applyBorder="1" applyAlignment="1">
      <alignment vertical="center"/>
    </xf>
    <xf numFmtId="43" fontId="34" fillId="0" borderId="45" xfId="0" applyNumberFormat="1" applyFont="1" applyBorder="1"/>
    <xf numFmtId="0" fontId="34" fillId="0" borderId="48" xfId="0" applyFont="1" applyBorder="1" applyAlignment="1">
      <alignment horizontal="center" vertical="center"/>
    </xf>
    <xf numFmtId="43" fontId="34" fillId="0" borderId="46" xfId="1" applyFont="1" applyBorder="1" applyAlignment="1">
      <alignment horizontal="center" vertical="center" wrapText="1"/>
    </xf>
    <xf numFmtId="0" fontId="34" fillId="0" borderId="49" xfId="0" applyFont="1" applyBorder="1"/>
    <xf numFmtId="43" fontId="34" fillId="0" borderId="33" xfId="1" applyFont="1" applyBorder="1" applyAlignment="1">
      <alignment horizontal="center" wrapText="1"/>
    </xf>
    <xf numFmtId="0" fontId="36" fillId="0" borderId="22" xfId="1" applyNumberFormat="1" applyFont="1" applyFill="1" applyBorder="1" applyAlignment="1">
      <alignment horizontal="center"/>
    </xf>
    <xf numFmtId="43" fontId="34" fillId="0" borderId="4" xfId="1" applyFont="1" applyBorder="1" applyAlignment="1">
      <alignment horizontal="center"/>
    </xf>
    <xf numFmtId="43" fontId="34" fillId="0" borderId="32" xfId="1" applyFont="1" applyBorder="1" applyAlignment="1">
      <alignment horizontal="center"/>
    </xf>
    <xf numFmtId="43" fontId="34" fillId="0" borderId="46" xfId="1" applyFont="1" applyBorder="1" applyAlignment="1">
      <alignment horizontal="center"/>
    </xf>
    <xf numFmtId="0" fontId="35" fillId="0" borderId="21" xfId="1" applyNumberFormat="1" applyFont="1" applyBorder="1" applyAlignment="1">
      <alignment horizontal="center"/>
    </xf>
    <xf numFmtId="0" fontId="37" fillId="0" borderId="46" xfId="1" applyNumberFormat="1" applyFont="1" applyBorder="1" applyAlignment="1">
      <alignment horizontal="center" vertical="center"/>
    </xf>
    <xf numFmtId="0" fontId="37" fillId="0" borderId="50" xfId="1" applyNumberFormat="1" applyFont="1" applyFill="1" applyBorder="1" applyAlignment="1">
      <alignment horizontal="center" vertical="center"/>
    </xf>
    <xf numFmtId="0" fontId="37" fillId="0" borderId="58" xfId="1" applyNumberFormat="1" applyFont="1" applyBorder="1" applyAlignment="1">
      <alignment horizontal="center" vertical="center"/>
    </xf>
    <xf numFmtId="0" fontId="37" fillId="0" borderId="58" xfId="1" applyNumberFormat="1" applyFont="1" applyFill="1" applyBorder="1" applyAlignment="1">
      <alignment horizontal="center" vertical="center"/>
    </xf>
    <xf numFmtId="43" fontId="34" fillId="0" borderId="51" xfId="1" applyFont="1" applyBorder="1" applyAlignment="1">
      <alignment horizontal="center"/>
    </xf>
    <xf numFmtId="43" fontId="34" fillId="0" borderId="54" xfId="1" applyFont="1" applyBorder="1" applyAlignment="1">
      <alignment horizontal="center"/>
    </xf>
    <xf numFmtId="0" fontId="35" fillId="0" borderId="45" xfId="1" applyNumberFormat="1" applyFont="1" applyBorder="1" applyAlignment="1">
      <alignment horizontal="center"/>
    </xf>
    <xf numFmtId="43" fontId="37" fillId="0" borderId="53" xfId="1" applyNumberFormat="1" applyFont="1" applyBorder="1" applyAlignment="1">
      <alignment horizontal="center" vertical="center"/>
    </xf>
    <xf numFmtId="43" fontId="37" fillId="0" borderId="60" xfId="1" applyNumberFormat="1" applyFont="1" applyFill="1" applyBorder="1" applyAlignment="1">
      <alignment horizontal="center" vertical="center"/>
    </xf>
    <xf numFmtId="43" fontId="37" fillId="0" borderId="60" xfId="1" applyNumberFormat="1" applyFont="1" applyBorder="1" applyAlignment="1">
      <alignment horizontal="center" vertical="center"/>
    </xf>
    <xf numFmtId="43" fontId="37" fillId="0" borderId="51" xfId="1" applyNumberFormat="1" applyFont="1" applyBorder="1" applyAlignment="1">
      <alignment horizontal="center" vertical="center"/>
    </xf>
    <xf numFmtId="43" fontId="37" fillId="0" borderId="52" xfId="1" applyNumberFormat="1" applyFont="1" applyFill="1" applyBorder="1" applyAlignment="1">
      <alignment horizontal="center" vertical="center"/>
    </xf>
    <xf numFmtId="43" fontId="36" fillId="0" borderId="45" xfId="1" applyNumberFormat="1" applyFont="1" applyFill="1" applyBorder="1" applyAlignment="1">
      <alignment horizontal="center"/>
    </xf>
    <xf numFmtId="0" fontId="36" fillId="9" borderId="18" xfId="0" applyFont="1" applyFill="1" applyBorder="1" applyAlignment="1">
      <alignment horizontal="center" vertical="center" wrapText="1"/>
    </xf>
    <xf numFmtId="43" fontId="34" fillId="0" borderId="8" xfId="1" applyFont="1" applyBorder="1" applyAlignment="1">
      <alignment horizontal="center"/>
    </xf>
    <xf numFmtId="8" fontId="35" fillId="0" borderId="18" xfId="1" applyNumberFormat="1" applyFont="1" applyBorder="1" applyAlignment="1">
      <alignment horizontal="center"/>
    </xf>
    <xf numFmtId="43" fontId="37" fillId="0" borderId="0" xfId="1" applyNumberFormat="1" applyFont="1" applyFill="1" applyBorder="1" applyAlignment="1">
      <alignment vertical="center"/>
    </xf>
    <xf numFmtId="43" fontId="37" fillId="0" borderId="8" xfId="1" applyNumberFormat="1" applyFont="1" applyFill="1" applyBorder="1" applyAlignment="1">
      <alignment vertical="center"/>
    </xf>
    <xf numFmtId="43" fontId="37" fillId="0" borderId="14" xfId="1" applyNumberFormat="1" applyFont="1" applyFill="1" applyBorder="1" applyAlignment="1">
      <alignment vertical="center"/>
    </xf>
    <xf numFmtId="43" fontId="37" fillId="0" borderId="62" xfId="1" applyNumberFormat="1" applyFont="1" applyFill="1" applyBorder="1" applyAlignment="1">
      <alignment vertical="center"/>
    </xf>
    <xf numFmtId="0" fontId="36" fillId="0" borderId="18" xfId="1" applyNumberFormat="1" applyFont="1" applyFill="1" applyBorder="1" applyAlignment="1">
      <alignment horizontal="center"/>
    </xf>
    <xf numFmtId="0" fontId="34" fillId="0" borderId="51" xfId="0" applyFont="1" applyBorder="1" applyAlignment="1">
      <alignment horizontal="center"/>
    </xf>
    <xf numFmtId="8" fontId="35" fillId="0" borderId="45" xfId="0" applyNumberFormat="1" applyFont="1" applyBorder="1"/>
    <xf numFmtId="8" fontId="35" fillId="0" borderId="54" xfId="0" applyNumberFormat="1" applyFont="1" applyFill="1" applyBorder="1" applyAlignment="1">
      <alignment vertical="center"/>
    </xf>
    <xf numFmtId="8" fontId="34" fillId="0" borderId="45" xfId="0" applyNumberFormat="1" applyFont="1" applyBorder="1"/>
    <xf numFmtId="0" fontId="34" fillId="0" borderId="48" xfId="0" applyFont="1" applyBorder="1" applyAlignment="1">
      <alignment horizontal="center"/>
    </xf>
    <xf numFmtId="43" fontId="34" fillId="0" borderId="46" xfId="1" applyFont="1" applyBorder="1" applyAlignment="1">
      <alignment horizontal="center" wrapText="1"/>
    </xf>
    <xf numFmtId="43" fontId="37" fillId="0" borderId="23" xfId="1" applyNumberFormat="1" applyFont="1" applyBorder="1" applyAlignment="1">
      <alignment horizontal="center" vertical="center" wrapText="1"/>
    </xf>
    <xf numFmtId="43" fontId="37" fillId="0" borderId="24" xfId="1" applyNumberFormat="1" applyFont="1" applyBorder="1" applyAlignment="1">
      <alignment horizontal="center" vertical="center" wrapText="1"/>
    </xf>
    <xf numFmtId="43" fontId="37" fillId="0" borderId="17" xfId="1" applyNumberFormat="1" applyFont="1" applyBorder="1" applyAlignment="1">
      <alignment horizontal="center" vertical="center" wrapText="1"/>
    </xf>
    <xf numFmtId="0" fontId="36" fillId="0" borderId="17" xfId="1" applyNumberFormat="1" applyFont="1" applyFill="1" applyBorder="1" applyAlignment="1">
      <alignment horizontal="center"/>
    </xf>
    <xf numFmtId="49" fontId="37" fillId="0" borderId="36" xfId="1" applyNumberFormat="1" applyFont="1" applyFill="1" applyBorder="1" applyAlignment="1">
      <alignment horizontal="center" vertical="center"/>
    </xf>
    <xf numFmtId="43" fontId="37" fillId="0" borderId="32" xfId="1" applyNumberFormat="1" applyFont="1" applyBorder="1" applyAlignment="1">
      <alignment horizontal="center" vertical="center" wrapText="1"/>
    </xf>
    <xf numFmtId="49" fontId="37" fillId="0" borderId="39" xfId="1" applyNumberFormat="1" applyFont="1" applyFill="1" applyBorder="1" applyAlignment="1">
      <alignment horizontal="center" vertical="center"/>
    </xf>
    <xf numFmtId="43" fontId="37" fillId="0" borderId="58" xfId="1" applyNumberFormat="1" applyFont="1" applyFill="1" applyBorder="1" applyAlignment="1">
      <alignment horizontal="center" vertical="center"/>
    </xf>
    <xf numFmtId="43" fontId="37" fillId="0" borderId="42" xfId="1" applyNumberFormat="1" applyFont="1" applyBorder="1" applyAlignment="1">
      <alignment horizontal="center" vertical="center" wrapText="1"/>
    </xf>
    <xf numFmtId="43" fontId="37" fillId="0" borderId="59" xfId="1" applyNumberFormat="1" applyFont="1" applyFill="1" applyBorder="1" applyAlignment="1">
      <alignment horizontal="center" vertical="center"/>
    </xf>
    <xf numFmtId="49" fontId="37" fillId="0" borderId="68" xfId="1" applyNumberFormat="1" applyFont="1" applyFill="1" applyBorder="1" applyAlignment="1">
      <alignment horizontal="center" vertical="center"/>
    </xf>
    <xf numFmtId="43" fontId="37" fillId="0" borderId="67" xfId="1" applyNumberFormat="1" applyFont="1" applyFill="1" applyBorder="1" applyAlignment="1">
      <alignment horizontal="center" vertical="center"/>
    </xf>
    <xf numFmtId="0" fontId="37" fillId="0" borderId="20" xfId="1" applyNumberFormat="1" applyFont="1" applyBorder="1" applyAlignment="1">
      <alignment horizontal="center" vertical="center" wrapText="1"/>
    </xf>
    <xf numFmtId="0" fontId="37" fillId="0" borderId="50" xfId="1" applyNumberFormat="1" applyFont="1" applyFill="1" applyBorder="1" applyAlignment="1">
      <alignment horizontal="center" vertical="center" wrapText="1"/>
    </xf>
    <xf numFmtId="43" fontId="37" fillId="0" borderId="66" xfId="1" applyNumberFormat="1" applyFont="1" applyFill="1" applyBorder="1" applyAlignment="1">
      <alignment horizontal="center" vertical="center" wrapText="1"/>
    </xf>
    <xf numFmtId="43" fontId="37" fillId="0" borderId="27" xfId="1" applyFont="1" applyFill="1" applyBorder="1" applyAlignment="1">
      <alignment horizontal="center" vertical="center" wrapText="1"/>
    </xf>
    <xf numFmtId="0" fontId="35" fillId="0" borderId="29" xfId="0" applyFont="1" applyFill="1" applyBorder="1" applyAlignment="1">
      <alignment horizontal="center" vertical="center"/>
    </xf>
    <xf numFmtId="0" fontId="35" fillId="0" borderId="28" xfId="1" applyNumberFormat="1" applyFont="1" applyFill="1" applyBorder="1" applyAlignment="1">
      <alignment horizontal="center" vertical="center"/>
    </xf>
    <xf numFmtId="0" fontId="37" fillId="0" borderId="70" xfId="1" applyNumberFormat="1" applyFont="1" applyBorder="1" applyAlignment="1">
      <alignment horizontal="center" vertical="center"/>
    </xf>
    <xf numFmtId="43" fontId="37" fillId="0" borderId="72" xfId="1" applyNumberFormat="1" applyFont="1" applyFill="1" applyBorder="1" applyAlignment="1">
      <alignment vertical="center"/>
    </xf>
    <xf numFmtId="43" fontId="37" fillId="0" borderId="73" xfId="1" applyNumberFormat="1" applyFont="1" applyFill="1" applyBorder="1" applyAlignment="1">
      <alignment vertical="center"/>
    </xf>
    <xf numFmtId="43" fontId="37" fillId="0" borderId="74" xfId="1" applyNumberFormat="1" applyFont="1" applyFill="1" applyBorder="1" applyAlignment="1">
      <alignment vertical="center"/>
    </xf>
    <xf numFmtId="43" fontId="37" fillId="0" borderId="75" xfId="1" applyNumberFormat="1" applyFont="1" applyBorder="1" applyAlignment="1">
      <alignment horizontal="center" vertical="center"/>
    </xf>
    <xf numFmtId="0" fontId="37" fillId="0" borderId="71" xfId="1" applyNumberFormat="1" applyFont="1" applyFill="1" applyBorder="1" applyAlignment="1">
      <alignment horizontal="center" vertical="center"/>
    </xf>
    <xf numFmtId="43" fontId="39" fillId="0" borderId="39" xfId="1" applyFont="1" applyFill="1" applyBorder="1" applyAlignment="1">
      <alignment horizontal="center" vertical="center" wrapText="1"/>
    </xf>
    <xf numFmtId="0" fontId="39" fillId="0" borderId="5" xfId="0" applyFont="1" applyFill="1" applyBorder="1" applyAlignment="1">
      <alignment horizontal="center" vertical="center"/>
    </xf>
    <xf numFmtId="0" fontId="39" fillId="0" borderId="58" xfId="1" applyNumberFormat="1" applyFont="1" applyBorder="1" applyAlignment="1">
      <alignment horizontal="center" vertical="center"/>
    </xf>
    <xf numFmtId="43" fontId="39" fillId="0" borderId="54" xfId="1" applyNumberFormat="1" applyFont="1" applyBorder="1" applyAlignment="1">
      <alignment horizontal="center" vertical="center"/>
    </xf>
    <xf numFmtId="4" fontId="39" fillId="0" borderId="39" xfId="0" applyNumberFormat="1" applyFont="1" applyBorder="1" applyAlignment="1">
      <alignment horizontal="right" vertical="center" wrapText="1"/>
    </xf>
    <xf numFmtId="49" fontId="39" fillId="0" borderId="5" xfId="0" applyNumberFormat="1" applyFont="1" applyBorder="1" applyAlignment="1">
      <alignment horizontal="center" vertical="center" wrapText="1"/>
    </xf>
    <xf numFmtId="0" fontId="39" fillId="0" borderId="58" xfId="1" applyNumberFormat="1" applyFont="1" applyFill="1" applyBorder="1" applyAlignment="1">
      <alignment horizontal="center" vertical="center"/>
    </xf>
    <xf numFmtId="43" fontId="39" fillId="0" borderId="52" xfId="1" applyNumberFormat="1" applyFont="1" applyFill="1" applyBorder="1" applyAlignment="1">
      <alignment horizontal="center" vertical="center"/>
    </xf>
    <xf numFmtId="43" fontId="39" fillId="0" borderId="0" xfId="1" applyNumberFormat="1" applyFont="1" applyFill="1" applyBorder="1" applyAlignment="1">
      <alignment vertical="center"/>
    </xf>
    <xf numFmtId="43" fontId="36" fillId="0" borderId="27" xfId="1" applyNumberFormat="1" applyFont="1" applyFill="1" applyBorder="1" applyAlignment="1">
      <alignment horizontal="right" vertical="top" wrapText="1"/>
    </xf>
    <xf numFmtId="0" fontId="36" fillId="0" borderId="29" xfId="0" applyFont="1" applyFill="1" applyBorder="1" applyAlignment="1">
      <alignment horizontal="center"/>
    </xf>
    <xf numFmtId="0" fontId="36" fillId="0" borderId="28" xfId="1" applyNumberFormat="1" applyFont="1" applyFill="1" applyBorder="1" applyAlignment="1">
      <alignment horizontal="center"/>
    </xf>
    <xf numFmtId="43" fontId="36" fillId="0" borderId="27" xfId="1" applyNumberFormat="1" applyFont="1" applyFill="1" applyBorder="1" applyAlignment="1">
      <alignment horizontal="center"/>
    </xf>
    <xf numFmtId="43" fontId="36" fillId="0" borderId="28" xfId="1" applyNumberFormat="1" applyFont="1" applyFill="1" applyBorder="1" applyAlignment="1">
      <alignment horizontal="center"/>
    </xf>
    <xf numFmtId="0" fontId="36" fillId="0" borderId="55" xfId="1" applyNumberFormat="1" applyFont="1" applyFill="1" applyBorder="1" applyAlignment="1">
      <alignment horizontal="center"/>
    </xf>
    <xf numFmtId="43" fontId="34" fillId="0" borderId="55" xfId="0" applyNumberFormat="1" applyFont="1" applyBorder="1"/>
    <xf numFmtId="4" fontId="37" fillId="0" borderId="68" xfId="0" applyNumberFormat="1" applyFont="1" applyFill="1" applyBorder="1" applyAlignment="1">
      <alignment vertical="center" wrapText="1"/>
    </xf>
    <xf numFmtId="49" fontId="37" fillId="0" borderId="69" xfId="0" applyNumberFormat="1" applyFont="1" applyFill="1" applyBorder="1" applyAlignment="1">
      <alignment horizontal="center" vertical="center" wrapText="1"/>
    </xf>
    <xf numFmtId="49" fontId="37" fillId="0" borderId="76" xfId="1" applyNumberFormat="1" applyFont="1" applyFill="1" applyBorder="1" applyAlignment="1">
      <alignment horizontal="center" vertical="center"/>
    </xf>
    <xf numFmtId="43" fontId="37" fillId="0" borderId="59" xfId="1" applyNumberFormat="1" applyFont="1" applyBorder="1" applyAlignment="1">
      <alignment horizontal="center" vertical="center" wrapText="1"/>
    </xf>
    <xf numFmtId="43" fontId="37" fillId="0" borderId="75" xfId="1" applyNumberFormat="1" applyFont="1" applyBorder="1" applyAlignment="1">
      <alignment horizontal="center" vertical="center" wrapText="1"/>
    </xf>
    <xf numFmtId="43" fontId="37" fillId="0" borderId="23" xfId="1" applyFont="1" applyFill="1" applyBorder="1" applyAlignment="1">
      <alignment horizontal="center" vertical="center" wrapText="1"/>
    </xf>
    <xf numFmtId="0" fontId="35" fillId="0" borderId="77" xfId="0" applyFont="1" applyBorder="1" applyAlignment="1">
      <alignment horizontal="center" vertical="center"/>
    </xf>
    <xf numFmtId="0" fontId="35" fillId="0" borderId="24" xfId="1" applyNumberFormat="1" applyFont="1" applyBorder="1" applyAlignment="1">
      <alignment horizontal="center" vertical="center"/>
    </xf>
    <xf numFmtId="4" fontId="37" fillId="0" borderId="42" xfId="0" applyNumberFormat="1" applyFont="1" applyFill="1" applyBorder="1" applyAlignment="1">
      <alignment vertical="center" wrapText="1"/>
    </xf>
    <xf numFmtId="49" fontId="37" fillId="0" borderId="43" xfId="0" applyNumberFormat="1" applyFont="1" applyFill="1" applyBorder="1" applyAlignment="1">
      <alignment horizontal="center" vertical="center" wrapText="1"/>
    </xf>
    <xf numFmtId="0" fontId="37" fillId="0" borderId="67" xfId="1" applyNumberFormat="1" applyFont="1" applyFill="1" applyBorder="1" applyAlignment="1">
      <alignment vertical="center"/>
    </xf>
    <xf numFmtId="43" fontId="37" fillId="0" borderId="60" xfId="1" applyNumberFormat="1" applyFont="1" applyFill="1" applyBorder="1" applyAlignment="1">
      <alignment vertical="center" wrapText="1"/>
    </xf>
    <xf numFmtId="43" fontId="37" fillId="0" borderId="61" xfId="1" applyNumberFormat="1" applyFont="1" applyFill="1" applyBorder="1" applyAlignment="1">
      <alignment vertical="center" wrapText="1"/>
    </xf>
    <xf numFmtId="0" fontId="37" fillId="0" borderId="3" xfId="1" applyNumberFormat="1" applyFont="1" applyBorder="1" applyAlignment="1">
      <alignment horizontal="center" vertical="center" wrapText="1"/>
    </xf>
    <xf numFmtId="0" fontId="37" fillId="0" borderId="59" xfId="1" applyNumberFormat="1" applyFont="1" applyFill="1" applyBorder="1" applyAlignment="1">
      <alignment horizontal="center" vertical="center"/>
    </xf>
    <xf numFmtId="43" fontId="0" fillId="0" borderId="0" xfId="0" applyNumberFormat="1"/>
    <xf numFmtId="0" fontId="34" fillId="0" borderId="44" xfId="0" applyFont="1" applyBorder="1" applyAlignment="1">
      <alignment wrapText="1"/>
    </xf>
    <xf numFmtId="49" fontId="37" fillId="0" borderId="1" xfId="0" applyNumberFormat="1" applyFont="1" applyBorder="1" applyAlignment="1">
      <alignment horizontal="center" vertical="center" wrapText="1"/>
    </xf>
    <xf numFmtId="49" fontId="37" fillId="0" borderId="69" xfId="0" applyNumberFormat="1" applyFont="1" applyBorder="1" applyAlignment="1">
      <alignment horizontal="center" vertical="center" wrapText="1"/>
    </xf>
    <xf numFmtId="8" fontId="36" fillId="0" borderId="44" xfId="1" applyNumberFormat="1" applyFont="1" applyFill="1" applyBorder="1" applyAlignment="1">
      <alignment horizontal="center" vertical="center" wrapText="1"/>
    </xf>
    <xf numFmtId="43" fontId="34" fillId="0" borderId="44" xfId="0" applyNumberFormat="1" applyFont="1" applyBorder="1" applyAlignment="1">
      <alignment vertical="center"/>
    </xf>
    <xf numFmtId="43" fontId="34" fillId="0" borderId="44" xfId="0" applyNumberFormat="1" applyFont="1" applyBorder="1" applyAlignment="1">
      <alignment horizontal="center" vertical="center"/>
    </xf>
    <xf numFmtId="0" fontId="34" fillId="0" borderId="44" xfId="0" applyFont="1" applyBorder="1" applyAlignment="1">
      <alignment vertical="center" wrapText="1"/>
    </xf>
    <xf numFmtId="0" fontId="34" fillId="0" borderId="44" xfId="0" applyFont="1" applyBorder="1" applyAlignment="1">
      <alignment horizontal="center" vertical="center" wrapText="1"/>
    </xf>
    <xf numFmtId="8" fontId="34" fillId="0" borderId="44" xfId="0" applyNumberFormat="1" applyFont="1" applyBorder="1"/>
    <xf numFmtId="8" fontId="34" fillId="0" borderId="44" xfId="0" applyNumberFormat="1" applyFont="1" applyBorder="1" applyAlignment="1">
      <alignment horizontal="center" vertical="center"/>
    </xf>
    <xf numFmtId="0" fontId="36" fillId="0" borderId="44" xfId="0" applyFont="1" applyFill="1" applyBorder="1" applyAlignment="1">
      <alignment horizontal="center" vertical="center" wrapText="1"/>
    </xf>
    <xf numFmtId="0" fontId="37" fillId="0" borderId="2" xfId="1" applyNumberFormat="1" applyFont="1" applyFill="1" applyBorder="1" applyAlignment="1">
      <alignment horizontal="center" vertical="center"/>
    </xf>
    <xf numFmtId="43" fontId="37" fillId="0" borderId="78" xfId="1" applyNumberFormat="1" applyFont="1" applyFill="1" applyBorder="1" applyAlignment="1">
      <alignment vertical="center"/>
    </xf>
    <xf numFmtId="0" fontId="39" fillId="0" borderId="1" xfId="0" applyFont="1" applyBorder="1" applyAlignment="1">
      <alignment horizontal="center" vertical="center"/>
    </xf>
    <xf numFmtId="43" fontId="39" fillId="0" borderId="36" xfId="1" applyFont="1" applyFill="1" applyBorder="1" applyAlignment="1">
      <alignment horizontal="center" vertical="center" wrapText="1"/>
    </xf>
    <xf numFmtId="0" fontId="39" fillId="0" borderId="2" xfId="1" applyNumberFormat="1" applyFont="1" applyFill="1" applyBorder="1" applyAlignment="1">
      <alignment horizontal="center" vertical="center"/>
    </xf>
    <xf numFmtId="43" fontId="39" fillId="0" borderId="60" xfId="1" applyNumberFormat="1" applyFont="1" applyFill="1" applyBorder="1" applyAlignment="1">
      <alignment horizontal="center" vertical="center"/>
    </xf>
    <xf numFmtId="0" fontId="39" fillId="0" borderId="5" xfId="0" applyFont="1" applyBorder="1" applyAlignment="1">
      <alignment horizontal="center" vertical="center"/>
    </xf>
    <xf numFmtId="0" fontId="39" fillId="0" borderId="7" xfId="1" applyNumberFormat="1" applyFont="1" applyFill="1" applyBorder="1" applyAlignment="1">
      <alignment horizontal="center" vertical="center"/>
    </xf>
    <xf numFmtId="43" fontId="35" fillId="0" borderId="55" xfId="1" applyNumberFormat="1" applyFont="1" applyFill="1" applyBorder="1" applyAlignment="1">
      <alignment horizontal="center" vertical="center"/>
    </xf>
    <xf numFmtId="0" fontId="35" fillId="0" borderId="43" xfId="0" applyFont="1" applyFill="1" applyBorder="1" applyAlignment="1">
      <alignment horizontal="center" vertical="center"/>
    </xf>
    <xf numFmtId="43" fontId="37" fillId="0" borderId="68" xfId="1" applyFont="1" applyFill="1" applyBorder="1" applyAlignment="1">
      <alignment horizontal="center" vertical="center" wrapText="1"/>
    </xf>
    <xf numFmtId="0" fontId="35" fillId="0" borderId="69" xfId="0" applyFont="1" applyFill="1" applyBorder="1" applyAlignment="1">
      <alignment horizontal="center" vertical="center"/>
    </xf>
    <xf numFmtId="0" fontId="35" fillId="0" borderId="70" xfId="1" applyNumberFormat="1" applyFont="1" applyFill="1" applyBorder="1" applyAlignment="1">
      <alignment horizontal="center" vertical="center"/>
    </xf>
    <xf numFmtId="0" fontId="35" fillId="0" borderId="71" xfId="1" applyNumberFormat="1" applyFont="1" applyFill="1" applyBorder="1" applyAlignment="1">
      <alignment horizontal="center" vertical="center"/>
    </xf>
    <xf numFmtId="43" fontId="35" fillId="0" borderId="75" xfId="1" applyNumberFormat="1" applyFont="1" applyFill="1" applyBorder="1" applyAlignment="1">
      <alignment horizontal="center" vertical="center"/>
    </xf>
    <xf numFmtId="43" fontId="35" fillId="0" borderId="61" xfId="1" applyNumberFormat="1" applyFont="1" applyFill="1" applyBorder="1" applyAlignment="1">
      <alignment horizontal="center" vertical="center"/>
    </xf>
    <xf numFmtId="0" fontId="0" fillId="0" borderId="0" xfId="0" pivotButton="1"/>
    <xf numFmtId="0" fontId="0" fillId="0" borderId="0" xfId="0" applyAlignment="1">
      <alignment horizontal="left"/>
    </xf>
    <xf numFmtId="0" fontId="0" fillId="0" borderId="0" xfId="0" applyNumberFormat="1"/>
    <xf numFmtId="22" fontId="0" fillId="0" borderId="0" xfId="0" applyNumberFormat="1"/>
    <xf numFmtId="44" fontId="0" fillId="0" borderId="0" xfId="2" applyFont="1"/>
    <xf numFmtId="14" fontId="0" fillId="0" borderId="0" xfId="0" applyNumberFormat="1"/>
    <xf numFmtId="0" fontId="0" fillId="0" borderId="0" xfId="0" applyAlignment="1">
      <alignment wrapText="1"/>
    </xf>
    <xf numFmtId="0" fontId="29" fillId="0" borderId="1" xfId="0" applyFont="1" applyBorder="1"/>
    <xf numFmtId="44" fontId="29" fillId="0" borderId="1" xfId="2" applyFont="1" applyBorder="1"/>
    <xf numFmtId="44" fontId="28" fillId="0" borderId="1" xfId="2" applyFont="1" applyBorder="1"/>
    <xf numFmtId="0" fontId="28" fillId="0" borderId="1" xfId="0" applyFont="1" applyBorder="1"/>
    <xf numFmtId="0" fontId="29" fillId="0" borderId="0" xfId="0" applyFont="1" applyBorder="1"/>
    <xf numFmtId="44" fontId="29" fillId="0" borderId="0" xfId="2" applyFont="1" applyBorder="1"/>
    <xf numFmtId="0" fontId="21" fillId="0" borderId="0" xfId="0" applyFont="1" applyFill="1" applyBorder="1" applyAlignment="1">
      <alignment horizontal="center" vertical="center"/>
    </xf>
    <xf numFmtId="0" fontId="40"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22" fillId="0" borderId="0" xfId="0" applyNumberFormat="1" applyFont="1" applyFill="1" applyBorder="1" applyAlignment="1">
      <alignment vertical="center" wrapText="1"/>
    </xf>
    <xf numFmtId="0" fontId="40" fillId="0" borderId="0" xfId="0" applyFont="1" applyFill="1" applyBorder="1" applyAlignment="1">
      <alignment vertical="center" wrapText="1"/>
    </xf>
    <xf numFmtId="0" fontId="41" fillId="0" borderId="0" xfId="0" applyFont="1" applyFill="1" applyBorder="1" applyAlignment="1">
      <alignment horizontal="center" vertical="center"/>
    </xf>
    <xf numFmtId="0" fontId="41"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21" fillId="0" borderId="0" xfId="0" applyNumberFormat="1" applyFont="1" applyFill="1" applyBorder="1" applyAlignment="1">
      <alignment horizontal="center" vertical="center"/>
    </xf>
    <xf numFmtId="44" fontId="40" fillId="0" borderId="0" xfId="2" applyFont="1" applyFill="1" applyBorder="1" applyAlignment="1">
      <alignment horizontal="center" vertical="center"/>
    </xf>
    <xf numFmtId="44" fontId="40" fillId="0" borderId="0" xfId="2" applyNumberFormat="1" applyFont="1" applyFill="1" applyBorder="1" applyAlignment="1">
      <alignment horizontal="center" vertical="center"/>
    </xf>
    <xf numFmtId="44" fontId="41" fillId="0" borderId="0" xfId="2" applyFont="1" applyFill="1" applyBorder="1" applyAlignment="1">
      <alignment horizontal="center" vertical="center"/>
    </xf>
    <xf numFmtId="0" fontId="20" fillId="0" borderId="0" xfId="0" applyFont="1" applyFill="1" applyBorder="1" applyAlignment="1">
      <alignment horizontal="center" vertical="center"/>
    </xf>
    <xf numFmtId="0" fontId="41" fillId="0" borderId="0" xfId="0" applyFont="1" applyBorder="1" applyAlignment="1">
      <alignment horizontal="center" vertical="center"/>
    </xf>
    <xf numFmtId="0" fontId="21" fillId="0" borderId="0" xfId="0" applyNumberFormat="1" applyFont="1" applyBorder="1" applyAlignment="1">
      <alignment horizontal="center" vertical="center"/>
    </xf>
    <xf numFmtId="0" fontId="41" fillId="0" borderId="0" xfId="0" applyFont="1" applyBorder="1" applyAlignment="1">
      <alignment horizontal="center" vertical="center" wrapText="1"/>
    </xf>
    <xf numFmtId="44" fontId="41" fillId="0" borderId="0" xfId="2" applyFont="1" applyBorder="1" applyAlignment="1">
      <alignment horizontal="center" vertical="center"/>
    </xf>
    <xf numFmtId="44" fontId="41" fillId="0" borderId="0" xfId="2" applyNumberFormat="1" applyFont="1" applyBorder="1" applyAlignment="1">
      <alignment horizontal="center" vertical="center"/>
    </xf>
    <xf numFmtId="0" fontId="20" fillId="0" borderId="0" xfId="0" applyFont="1" applyBorder="1" applyAlignment="1">
      <alignment horizontal="center" vertical="center"/>
    </xf>
    <xf numFmtId="0" fontId="23" fillId="0" borderId="0" xfId="0" applyFont="1" applyBorder="1" applyAlignment="1">
      <alignment horizontal="center" vertical="center"/>
    </xf>
    <xf numFmtId="44" fontId="40" fillId="0" borderId="0" xfId="2" applyFont="1" applyBorder="1" applyAlignment="1">
      <alignment horizontal="center" vertical="center"/>
    </xf>
    <xf numFmtId="44" fontId="40" fillId="0" borderId="0" xfId="2" applyNumberFormat="1" applyFont="1" applyBorder="1" applyAlignment="1">
      <alignment horizontal="center" vertical="center"/>
    </xf>
    <xf numFmtId="44" fontId="41" fillId="0" borderId="0" xfId="2" applyNumberFormat="1" applyFont="1" applyFill="1" applyBorder="1" applyAlignment="1">
      <alignment horizontal="center" vertical="center"/>
    </xf>
    <xf numFmtId="0" fontId="40" fillId="0" borderId="0" xfId="0" applyFont="1" applyFill="1" applyBorder="1" applyAlignment="1">
      <alignment horizontal="center" vertical="center"/>
    </xf>
    <xf numFmtId="44" fontId="41" fillId="0" borderId="0" xfId="0" applyNumberFormat="1" applyFont="1" applyFill="1" applyBorder="1" applyAlignment="1">
      <alignment horizontal="center" vertical="center"/>
    </xf>
    <xf numFmtId="49" fontId="40" fillId="0" borderId="0"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49" fontId="41" fillId="0" borderId="0" xfId="0" applyNumberFormat="1" applyFont="1" applyBorder="1" applyAlignment="1">
      <alignment horizontal="left" vertical="center" wrapText="1"/>
    </xf>
    <xf numFmtId="44" fontId="40" fillId="0" borderId="4" xfId="2" applyNumberFormat="1" applyFont="1" applyFill="1" applyBorder="1" applyAlignment="1">
      <alignment vertical="center" wrapText="1"/>
    </xf>
    <xf numFmtId="0" fontId="42" fillId="0" borderId="1" xfId="0" applyFont="1" applyFill="1" applyBorder="1" applyAlignment="1">
      <alignment horizontal="center" vertical="center" wrapText="1"/>
    </xf>
    <xf numFmtId="0" fontId="42" fillId="0" borderId="1" xfId="3" applyFont="1" applyFill="1" applyBorder="1" applyAlignment="1">
      <alignment horizontal="center" vertical="center"/>
    </xf>
    <xf numFmtId="0" fontId="43" fillId="0" borderId="1" xfId="0" applyNumberFormat="1" applyFont="1" applyFill="1" applyBorder="1" applyAlignment="1">
      <alignment horizontal="center" vertical="center" wrapText="1"/>
    </xf>
    <xf numFmtId="0" fontId="43" fillId="0" borderId="1" xfId="0" applyNumberFormat="1" applyFont="1" applyFill="1" applyBorder="1" applyAlignment="1">
      <alignment horizontal="center" vertical="center"/>
    </xf>
    <xf numFmtId="0" fontId="43" fillId="0" borderId="1" xfId="0" applyFont="1" applyFill="1" applyBorder="1" applyAlignment="1">
      <alignment horizontal="center" vertical="center"/>
    </xf>
    <xf numFmtId="49" fontId="42" fillId="0" borderId="1" xfId="0" applyNumberFormat="1" applyFont="1" applyFill="1" applyBorder="1" applyAlignment="1">
      <alignment horizontal="left" vertical="center" wrapText="1"/>
    </xf>
    <xf numFmtId="14" fontId="42" fillId="0" borderId="1" xfId="0" applyNumberFormat="1" applyFont="1" applyFill="1" applyBorder="1" applyAlignment="1">
      <alignment horizontal="center" vertical="center" wrapText="1"/>
    </xf>
    <xf numFmtId="0" fontId="42" fillId="0" borderId="1" xfId="0" applyNumberFormat="1" applyFont="1" applyFill="1" applyBorder="1" applyAlignment="1">
      <alignment horizontal="center" vertical="center" wrapText="1"/>
    </xf>
    <xf numFmtId="44" fontId="42" fillId="0" borderId="1" xfId="2" applyFont="1" applyFill="1" applyBorder="1" applyAlignment="1">
      <alignment horizontal="center" vertical="center" wrapText="1"/>
    </xf>
    <xf numFmtId="44" fontId="43" fillId="0" borderId="1" xfId="2" applyNumberFormat="1" applyFont="1" applyFill="1" applyBorder="1" applyAlignment="1">
      <alignment horizontal="center" vertical="center"/>
    </xf>
    <xf numFmtId="44" fontId="44" fillId="0" borderId="1" xfId="2" applyFont="1" applyFill="1" applyBorder="1" applyAlignment="1">
      <alignment horizontal="center" vertical="center"/>
    </xf>
    <xf numFmtId="14" fontId="44" fillId="0" borderId="1" xfId="0" applyNumberFormat="1" applyFont="1" applyFill="1" applyBorder="1" applyAlignment="1">
      <alignment horizontal="center" vertical="center"/>
    </xf>
    <xf numFmtId="0" fontId="45" fillId="0" borderId="1" xfId="0" applyFont="1" applyFill="1" applyBorder="1" applyAlignment="1">
      <alignment horizontal="center" vertical="center"/>
    </xf>
    <xf numFmtId="14" fontId="43" fillId="0" borderId="1" xfId="0" applyNumberFormat="1" applyFont="1" applyFill="1" applyBorder="1" applyAlignment="1">
      <alignment horizontal="center" vertical="center"/>
    </xf>
    <xf numFmtId="0" fontId="43" fillId="0" borderId="1" xfId="0" applyFont="1" applyFill="1" applyBorder="1" applyAlignment="1">
      <alignment horizontal="left" vertical="center" wrapText="1"/>
    </xf>
    <xf numFmtId="0" fontId="43" fillId="0" borderId="0" xfId="0" applyFont="1" applyFill="1" applyBorder="1" applyAlignment="1">
      <alignment horizontal="center" vertical="center"/>
    </xf>
    <xf numFmtId="0" fontId="43"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1" xfId="0" applyFont="1" applyFill="1" applyBorder="1" applyAlignment="1">
      <alignment horizontal="center" vertical="center"/>
    </xf>
    <xf numFmtId="4" fontId="44" fillId="0" borderId="1" xfId="0" applyNumberFormat="1" applyFont="1" applyFill="1" applyBorder="1" applyAlignment="1">
      <alignment horizontal="center" vertical="center"/>
    </xf>
    <xf numFmtId="49" fontId="43" fillId="0" borderId="1" xfId="0" applyNumberFormat="1" applyFont="1" applyFill="1" applyBorder="1" applyAlignment="1">
      <alignment horizontal="left" vertical="center" wrapText="1"/>
    </xf>
    <xf numFmtId="44" fontId="43" fillId="0" borderId="1" xfId="2" applyFont="1" applyFill="1" applyBorder="1" applyAlignment="1">
      <alignment horizontal="center" vertical="center"/>
    </xf>
    <xf numFmtId="44" fontId="43" fillId="0" borderId="1" xfId="2" applyFont="1" applyFill="1" applyBorder="1" applyAlignment="1">
      <alignment horizontal="center" vertical="center" wrapText="1"/>
    </xf>
    <xf numFmtId="44" fontId="43" fillId="0" borderId="1" xfId="0" applyNumberFormat="1"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45" fillId="0" borderId="1" xfId="0" applyFont="1" applyFill="1" applyBorder="1" applyAlignment="1">
      <alignment horizontal="center" vertical="center" wrapText="1"/>
    </xf>
    <xf numFmtId="14" fontId="42" fillId="0" borderId="1" xfId="0" applyNumberFormat="1" applyFont="1" applyFill="1" applyBorder="1" applyAlignment="1">
      <alignment horizontal="center" vertical="center"/>
    </xf>
    <xf numFmtId="0" fontId="46" fillId="0" borderId="1" xfId="0" applyFont="1" applyFill="1" applyBorder="1" applyAlignment="1">
      <alignment horizontal="center" vertical="center" wrapText="1"/>
    </xf>
    <xf numFmtId="43" fontId="44" fillId="0" borderId="1" xfId="1" applyFont="1" applyFill="1" applyBorder="1" applyAlignment="1">
      <alignment horizontal="center" vertical="center"/>
    </xf>
    <xf numFmtId="0" fontId="45" fillId="0" borderId="1" xfId="3" applyFont="1" applyFill="1" applyBorder="1" applyAlignment="1">
      <alignment horizontal="center" vertical="center"/>
    </xf>
    <xf numFmtId="3" fontId="43" fillId="0" borderId="1" xfId="0" applyNumberFormat="1" applyFont="1" applyFill="1" applyBorder="1" applyAlignment="1">
      <alignment horizontal="center" vertical="center"/>
    </xf>
    <xf numFmtId="44" fontId="43" fillId="0" borderId="1" xfId="0" applyNumberFormat="1" applyFont="1" applyFill="1" applyBorder="1" applyAlignment="1">
      <alignment horizontal="center" vertical="center"/>
    </xf>
    <xf numFmtId="0" fontId="42" fillId="0" borderId="1" xfId="0" applyFont="1" applyFill="1" applyBorder="1" applyAlignment="1">
      <alignment horizontal="center" vertical="center"/>
    </xf>
    <xf numFmtId="0" fontId="43" fillId="0" borderId="1" xfId="2" applyNumberFormat="1" applyFont="1" applyFill="1" applyBorder="1" applyAlignment="1">
      <alignment horizontal="center" vertical="center" wrapText="1"/>
    </xf>
    <xf numFmtId="0" fontId="43" fillId="2" borderId="0" xfId="0" applyFont="1" applyFill="1" applyBorder="1" applyAlignment="1">
      <alignment horizontal="center" vertical="center"/>
    </xf>
    <xf numFmtId="166" fontId="43" fillId="0" borderId="1" xfId="0" applyNumberFormat="1" applyFont="1" applyFill="1" applyBorder="1" applyAlignment="1">
      <alignment horizontal="center" vertical="center"/>
    </xf>
    <xf numFmtId="165" fontId="43" fillId="0" borderId="1" xfId="2" applyNumberFormat="1" applyFont="1" applyFill="1" applyBorder="1" applyAlignment="1">
      <alignment horizontal="center" vertical="center"/>
    </xf>
    <xf numFmtId="0" fontId="43" fillId="2" borderId="1" xfId="0" applyFont="1" applyFill="1" applyBorder="1" applyAlignment="1">
      <alignment horizontal="center" vertical="center"/>
    </xf>
    <xf numFmtId="0" fontId="47" fillId="0" borderId="1" xfId="0" applyFont="1" applyFill="1" applyBorder="1" applyAlignment="1">
      <alignment horizontal="center" vertical="center" wrapText="1"/>
    </xf>
    <xf numFmtId="0" fontId="47" fillId="0" borderId="1" xfId="0" applyNumberFormat="1" applyFont="1" applyFill="1" applyBorder="1" applyAlignment="1">
      <alignment horizontal="center" vertical="center" wrapText="1"/>
    </xf>
    <xf numFmtId="49" fontId="47" fillId="0" borderId="1" xfId="0" applyNumberFormat="1" applyFont="1" applyFill="1" applyBorder="1" applyAlignment="1">
      <alignment horizontal="center" vertical="center" wrapText="1"/>
    </xf>
    <xf numFmtId="44" fontId="47" fillId="0" borderId="1" xfId="2" applyFont="1" applyFill="1" applyBorder="1" applyAlignment="1">
      <alignment horizontal="center" vertical="center" wrapText="1"/>
    </xf>
    <xf numFmtId="44" fontId="47" fillId="0" borderId="1" xfId="2" applyNumberFormat="1" applyFont="1" applyFill="1" applyBorder="1" applyAlignment="1">
      <alignment horizontal="center" vertical="center"/>
    </xf>
    <xf numFmtId="49" fontId="47" fillId="0" borderId="1" xfId="2" applyNumberFormat="1" applyFont="1" applyFill="1" applyBorder="1" applyAlignment="1">
      <alignment horizontal="center" vertical="center" wrapText="1"/>
    </xf>
    <xf numFmtId="0" fontId="48" fillId="0" borderId="1" xfId="0" applyFont="1" applyFill="1" applyBorder="1" applyAlignment="1">
      <alignment horizontal="center" vertical="center" wrapText="1"/>
    </xf>
    <xf numFmtId="44" fontId="43" fillId="0" borderId="0" xfId="2" applyFont="1" applyBorder="1" applyAlignment="1">
      <alignment horizontal="center" vertical="center"/>
    </xf>
    <xf numFmtId="44" fontId="43" fillId="0" borderId="0" xfId="2" applyNumberFormat="1" applyFont="1" applyBorder="1" applyAlignment="1">
      <alignment horizontal="center" vertical="center"/>
    </xf>
    <xf numFmtId="44" fontId="24" fillId="0" borderId="0" xfId="2" applyFont="1" applyFill="1" applyBorder="1" applyAlignment="1">
      <alignment horizontal="center" vertical="center"/>
    </xf>
    <xf numFmtId="44" fontId="24" fillId="0" borderId="0" xfId="2" applyNumberFormat="1" applyFont="1" applyFill="1" applyBorder="1" applyAlignment="1">
      <alignment horizontal="center" vertical="center"/>
    </xf>
    <xf numFmtId="0" fontId="44" fillId="0" borderId="1" xfId="1" applyNumberFormat="1" applyFont="1" applyFill="1" applyBorder="1" applyAlignment="1">
      <alignment horizontal="center" vertical="center"/>
    </xf>
    <xf numFmtId="0" fontId="21" fillId="0" borderId="0" xfId="0" applyFont="1" applyAlignment="1">
      <alignment horizontal="center" vertical="center"/>
    </xf>
    <xf numFmtId="0" fontId="21" fillId="0" borderId="0" xfId="0" applyNumberFormat="1" applyFont="1" applyAlignment="1">
      <alignment horizontal="center" vertical="center"/>
    </xf>
    <xf numFmtId="49" fontId="21" fillId="0" borderId="0" xfId="0" applyNumberFormat="1" applyFont="1" applyAlignment="1">
      <alignment horizontal="center" vertical="center"/>
    </xf>
    <xf numFmtId="0" fontId="21" fillId="0" borderId="0" xfId="0" applyFont="1" applyAlignment="1">
      <alignment horizontal="center" vertical="center" wrapText="1"/>
    </xf>
    <xf numFmtId="44" fontId="21" fillId="0" borderId="0" xfId="2" applyFont="1" applyAlignment="1">
      <alignment horizontal="center" vertical="center"/>
    </xf>
    <xf numFmtId="0" fontId="22" fillId="0" borderId="0" xfId="0" applyFont="1" applyBorder="1" applyAlignment="1">
      <alignment vertical="center" wrapText="1"/>
    </xf>
    <xf numFmtId="0" fontId="30" fillId="0" borderId="0" xfId="7" applyFont="1"/>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49" fillId="0" borderId="0" xfId="0" applyFont="1" applyAlignment="1">
      <alignment horizontal="center" vertical="center"/>
    </xf>
    <xf numFmtId="0" fontId="11" fillId="3" borderId="4" xfId="4" applyFont="1" applyFill="1" applyBorder="1" applyAlignment="1">
      <alignment horizontal="center" vertical="center" wrapText="1"/>
    </xf>
    <xf numFmtId="0" fontId="12" fillId="3" borderId="1" xfId="4" applyFont="1" applyFill="1" applyBorder="1" applyAlignment="1">
      <alignment horizontal="center" vertical="center" wrapText="1"/>
    </xf>
    <xf numFmtId="0" fontId="12" fillId="3" borderId="5" xfId="4" applyFont="1" applyFill="1" applyBorder="1" applyAlignment="1">
      <alignment horizontal="center" vertical="center" wrapText="1"/>
    </xf>
    <xf numFmtId="0" fontId="12" fillId="3" borderId="6" xfId="4" applyFont="1" applyFill="1" applyBorder="1" applyAlignment="1">
      <alignment horizontal="center" vertical="center" wrapText="1"/>
    </xf>
    <xf numFmtId="44" fontId="12" fillId="3" borderId="1" xfId="5" applyFont="1" applyFill="1" applyBorder="1" applyAlignment="1">
      <alignment horizontal="center" vertical="center" wrapText="1"/>
    </xf>
    <xf numFmtId="44" fontId="12" fillId="3" borderId="5" xfId="5" applyFont="1" applyFill="1" applyBorder="1" applyAlignment="1">
      <alignment horizontal="center" vertical="center" wrapText="1"/>
    </xf>
    <xf numFmtId="44" fontId="12" fillId="3" borderId="6" xfId="5" applyFont="1" applyFill="1" applyBorder="1" applyAlignment="1">
      <alignment horizontal="center" vertical="center" wrapText="1"/>
    </xf>
    <xf numFmtId="0" fontId="2" fillId="0" borderId="0" xfId="7" applyFont="1" applyBorder="1" applyAlignment="1">
      <alignment horizontal="center" vertical="center" wrapText="1"/>
    </xf>
    <xf numFmtId="0" fontId="28" fillId="0" borderId="1" xfId="0" applyFont="1" applyBorder="1" applyAlignment="1">
      <alignment horizontal="center"/>
    </xf>
    <xf numFmtId="9" fontId="26" fillId="0" borderId="1" xfId="0" applyNumberFormat="1" applyFont="1" applyBorder="1" applyAlignment="1">
      <alignment horizontal="center" vertical="center"/>
    </xf>
    <xf numFmtId="0" fontId="26" fillId="0" borderId="1" xfId="0" applyFont="1" applyBorder="1" applyAlignment="1">
      <alignment horizontal="center" vertical="center"/>
    </xf>
    <xf numFmtId="0" fontId="26" fillId="6" borderId="1" xfId="0" applyFont="1" applyFill="1" applyBorder="1" applyAlignment="1">
      <alignment horizontal="center" vertical="center"/>
    </xf>
    <xf numFmtId="0" fontId="26" fillId="7" borderId="2" xfId="0" applyFont="1" applyFill="1" applyBorder="1" applyAlignment="1">
      <alignment horizontal="center" vertical="center" wrapText="1"/>
    </xf>
    <xf numFmtId="0" fontId="26" fillId="7" borderId="14" xfId="0" applyFont="1" applyFill="1" applyBorder="1" applyAlignment="1">
      <alignment horizontal="center" vertical="center" wrapText="1"/>
    </xf>
    <xf numFmtId="0" fontId="26" fillId="7" borderId="3" xfId="0" applyFont="1" applyFill="1" applyBorder="1" applyAlignment="1">
      <alignment horizontal="center" vertical="center" wrapText="1"/>
    </xf>
    <xf numFmtId="9" fontId="26" fillId="0" borderId="5" xfId="0" applyNumberFormat="1" applyFont="1" applyBorder="1" applyAlignment="1">
      <alignment horizontal="center" vertical="center"/>
    </xf>
    <xf numFmtId="9" fontId="26" fillId="0" borderId="15" xfId="0" applyNumberFormat="1" applyFont="1" applyBorder="1" applyAlignment="1">
      <alignment horizontal="center" vertical="center"/>
    </xf>
    <xf numFmtId="9" fontId="26" fillId="0" borderId="6" xfId="0" applyNumberFormat="1"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12" xfId="0" applyFont="1" applyBorder="1" applyAlignment="1">
      <alignment horizontal="center" vertical="center"/>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26" fillId="6" borderId="2" xfId="0" applyFont="1" applyFill="1" applyBorder="1" applyAlignment="1">
      <alignment horizontal="center" vertical="center"/>
    </xf>
    <xf numFmtId="0" fontId="26" fillId="6" borderId="14" xfId="0" applyFont="1" applyFill="1" applyBorder="1" applyAlignment="1">
      <alignment horizontal="center" vertical="center"/>
    </xf>
    <xf numFmtId="0" fontId="26" fillId="7" borderId="1" xfId="0" applyFont="1" applyFill="1" applyBorder="1" applyAlignment="1">
      <alignment horizontal="center" vertical="center" wrapText="1"/>
    </xf>
    <xf numFmtId="0" fontId="26" fillId="0" borderId="2" xfId="0" applyFont="1" applyBorder="1" applyAlignment="1">
      <alignment horizontal="center" vertical="center"/>
    </xf>
    <xf numFmtId="0" fontId="26" fillId="0" borderId="14" xfId="0" applyFont="1" applyBorder="1" applyAlignment="1">
      <alignment horizontal="center" vertical="center"/>
    </xf>
    <xf numFmtId="0" fontId="26" fillId="0" borderId="3" xfId="0" applyFont="1" applyBorder="1" applyAlignment="1">
      <alignment horizontal="center" vertical="center"/>
    </xf>
    <xf numFmtId="0" fontId="27" fillId="6" borderId="2" xfId="0" applyFont="1" applyFill="1" applyBorder="1" applyAlignment="1">
      <alignment horizontal="center" vertical="center"/>
    </xf>
    <xf numFmtId="0" fontId="27" fillId="6" borderId="14"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3" xfId="0" applyFont="1" applyFill="1" applyBorder="1" applyAlignment="1">
      <alignment horizontal="center" vertical="center" wrapText="1"/>
    </xf>
    <xf numFmtId="44" fontId="26" fillId="0" borderId="1" xfId="2" applyFont="1" applyBorder="1" applyAlignment="1">
      <alignment horizontal="center" vertical="center"/>
    </xf>
    <xf numFmtId="0" fontId="27" fillId="0" borderId="0" xfId="0" applyFont="1" applyFill="1" applyBorder="1" applyAlignment="1">
      <alignment horizontal="center" vertical="center"/>
    </xf>
    <xf numFmtId="0" fontId="2" fillId="7" borderId="1" xfId="0" applyFont="1" applyFill="1" applyBorder="1" applyAlignment="1">
      <alignment horizontal="center" vertical="center" wrapText="1"/>
    </xf>
    <xf numFmtId="0" fontId="26" fillId="6" borderId="3" xfId="0" applyFont="1" applyFill="1" applyBorder="1" applyAlignment="1">
      <alignment horizontal="center" vertical="center"/>
    </xf>
    <xf numFmtId="0" fontId="26" fillId="0" borderId="1" xfId="0" applyFont="1" applyBorder="1" applyAlignment="1">
      <alignment horizontal="left" vertical="center"/>
    </xf>
    <xf numFmtId="0" fontId="20" fillId="6" borderId="1" xfId="0" applyFont="1" applyFill="1" applyBorder="1" applyAlignment="1">
      <alignment horizontal="center" vertical="center"/>
    </xf>
    <xf numFmtId="9" fontId="26" fillId="0" borderId="1" xfId="6" applyFont="1" applyFill="1" applyBorder="1" applyAlignment="1">
      <alignment horizontal="center" vertical="center"/>
    </xf>
    <xf numFmtId="0" fontId="26" fillId="0" borderId="1" xfId="0" applyFont="1" applyFill="1" applyBorder="1" applyAlignment="1">
      <alignment horizontal="center" vertical="center"/>
    </xf>
    <xf numFmtId="44" fontId="26" fillId="0" borderId="1" xfId="2" applyFont="1" applyFill="1" applyBorder="1" applyAlignment="1">
      <alignment horizontal="center" vertical="center"/>
    </xf>
    <xf numFmtId="0" fontId="26" fillId="0" borderId="1" xfId="0" applyFont="1" applyFill="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xf>
    <xf numFmtId="0" fontId="2" fillId="0" borderId="12" xfId="0" applyFont="1" applyBorder="1" applyAlignment="1">
      <alignment horizontal="center" vertical="center"/>
    </xf>
    <xf numFmtId="0" fontId="3" fillId="0" borderId="4" xfId="0" applyFont="1" applyBorder="1" applyAlignment="1">
      <alignment vertical="center"/>
    </xf>
    <xf numFmtId="0" fontId="3" fillId="0" borderId="13" xfId="0" applyFont="1" applyBorder="1" applyAlignment="1">
      <alignment vertical="center"/>
    </xf>
    <xf numFmtId="0" fontId="22" fillId="0" borderId="1" xfId="0" applyFont="1" applyBorder="1" applyAlignment="1">
      <alignment horizontal="center" vertical="center" wrapText="1"/>
    </xf>
    <xf numFmtId="9" fontId="26" fillId="0" borderId="1" xfId="6" applyFont="1" applyBorder="1" applyAlignment="1">
      <alignment horizontal="center" vertical="center"/>
    </xf>
    <xf numFmtId="0" fontId="33" fillId="0" borderId="0" xfId="0" applyFont="1" applyAlignment="1">
      <alignment horizontal="center"/>
    </xf>
    <xf numFmtId="0" fontId="34" fillId="0" borderId="0" xfId="0" applyFont="1" applyAlignment="1">
      <alignment horizontal="center"/>
    </xf>
    <xf numFmtId="0" fontId="36" fillId="9" borderId="16" xfId="0" applyFont="1" applyFill="1" applyBorder="1" applyAlignment="1">
      <alignment horizontal="center" vertical="center"/>
    </xf>
    <xf numFmtId="0" fontId="36" fillId="9" borderId="17" xfId="0" applyFont="1" applyFill="1" applyBorder="1" applyAlignment="1">
      <alignment horizontal="center" vertical="center"/>
    </xf>
    <xf numFmtId="0" fontId="36" fillId="9" borderId="18" xfId="0" applyFont="1" applyFill="1" applyBorder="1" applyAlignment="1">
      <alignment horizontal="center" vertical="center"/>
    </xf>
    <xf numFmtId="0" fontId="36" fillId="9" borderId="16" xfId="0" applyFont="1" applyFill="1" applyBorder="1" applyAlignment="1">
      <alignment horizontal="center" vertical="center" wrapText="1"/>
    </xf>
    <xf numFmtId="0" fontId="36" fillId="9" borderId="17" xfId="0" applyFont="1" applyFill="1" applyBorder="1" applyAlignment="1">
      <alignment horizontal="center" vertical="center" wrapText="1"/>
    </xf>
    <xf numFmtId="43" fontId="35" fillId="0" borderId="53" xfId="0" applyNumberFormat="1" applyFont="1" applyFill="1" applyBorder="1" applyAlignment="1">
      <alignment horizontal="center" vertical="center"/>
    </xf>
    <xf numFmtId="43" fontId="35" fillId="0" borderId="54" xfId="0" applyNumberFormat="1" applyFont="1" applyFill="1" applyBorder="1" applyAlignment="1">
      <alignment horizontal="center" vertical="center"/>
    </xf>
    <xf numFmtId="43" fontId="35" fillId="0" borderId="55" xfId="0" applyNumberFormat="1" applyFont="1" applyFill="1" applyBorder="1" applyAlignment="1">
      <alignment horizontal="center" vertical="center"/>
    </xf>
    <xf numFmtId="0" fontId="37" fillId="0" borderId="70" xfId="1" applyNumberFormat="1" applyFont="1" applyFill="1" applyBorder="1" applyAlignment="1">
      <alignment horizontal="center" vertical="center"/>
    </xf>
    <xf numFmtId="0" fontId="37" fillId="0" borderId="2" xfId="1" applyNumberFormat="1" applyFont="1" applyFill="1" applyBorder="1" applyAlignment="1">
      <alignment horizontal="center" vertical="center"/>
    </xf>
    <xf numFmtId="43" fontId="37" fillId="0" borderId="64" xfId="1" applyNumberFormat="1" applyFont="1" applyFill="1" applyBorder="1" applyAlignment="1">
      <alignment horizontal="center" vertical="center" wrapText="1"/>
    </xf>
    <xf numFmtId="43" fontId="37" fillId="0" borderId="33" xfId="1" applyNumberFormat="1" applyFont="1" applyFill="1" applyBorder="1" applyAlignment="1">
      <alignment horizontal="center" vertical="center" wrapText="1"/>
    </xf>
    <xf numFmtId="43" fontId="37" fillId="0" borderId="66" xfId="1" applyNumberFormat="1" applyFont="1" applyFill="1" applyBorder="1" applyAlignment="1">
      <alignment horizontal="center" vertical="center" wrapText="1"/>
    </xf>
    <xf numFmtId="0" fontId="35" fillId="0" borderId="23"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7" xfId="0" applyFont="1" applyBorder="1" applyAlignment="1">
      <alignment horizontal="center" vertical="center" wrapText="1"/>
    </xf>
    <xf numFmtId="8" fontId="34" fillId="0" borderId="24" xfId="0" applyNumberFormat="1" applyFont="1" applyBorder="1" applyAlignment="1">
      <alignment horizontal="center" vertical="center" wrapText="1"/>
    </xf>
    <xf numFmtId="8" fontId="34" fillId="0" borderId="26" xfId="0" applyNumberFormat="1" applyFont="1" applyBorder="1" applyAlignment="1">
      <alignment horizontal="center" vertical="center" wrapText="1"/>
    </xf>
    <xf numFmtId="8" fontId="34" fillId="0" borderId="28" xfId="0" applyNumberFormat="1" applyFont="1" applyBorder="1" applyAlignment="1">
      <alignment horizontal="center" vertical="center" wrapText="1"/>
    </xf>
    <xf numFmtId="4" fontId="37" fillId="0" borderId="23" xfId="0" applyNumberFormat="1" applyFont="1" applyFill="1" applyBorder="1" applyAlignment="1">
      <alignment horizontal="center" vertical="center" wrapText="1"/>
    </xf>
    <xf numFmtId="4" fontId="37" fillId="0" borderId="25" xfId="0" applyNumberFormat="1" applyFont="1" applyFill="1" applyBorder="1" applyAlignment="1">
      <alignment horizontal="center" vertical="center" wrapText="1"/>
    </xf>
    <xf numFmtId="4" fontId="37" fillId="0" borderId="27" xfId="0" applyNumberFormat="1" applyFont="1" applyFill="1" applyBorder="1" applyAlignment="1">
      <alignment horizontal="center" vertical="center" wrapText="1"/>
    </xf>
    <xf numFmtId="0" fontId="35" fillId="0" borderId="30"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35" fillId="0" borderId="37" xfId="0" applyFont="1" applyFill="1" applyBorder="1" applyAlignment="1">
      <alignment horizontal="left" vertical="center" wrapText="1"/>
    </xf>
    <xf numFmtId="0" fontId="35" fillId="0" borderId="40" xfId="0" applyFont="1" applyFill="1" applyBorder="1" applyAlignment="1">
      <alignment horizontal="left" vertical="center" wrapText="1"/>
    </xf>
    <xf numFmtId="0" fontId="34" fillId="0" borderId="63" xfId="1" applyNumberFormat="1" applyFont="1" applyFill="1" applyBorder="1" applyAlignment="1">
      <alignment horizontal="center"/>
    </xf>
    <xf numFmtId="0" fontId="34" fillId="0" borderId="64" xfId="1" applyNumberFormat="1" applyFont="1" applyFill="1" applyBorder="1" applyAlignment="1">
      <alignment horizontal="center"/>
    </xf>
    <xf numFmtId="8" fontId="34" fillId="0" borderId="65" xfId="1" applyNumberFormat="1" applyFont="1" applyFill="1" applyBorder="1" applyAlignment="1">
      <alignment horizontal="center"/>
    </xf>
    <xf numFmtId="8" fontId="34" fillId="0" borderId="66" xfId="1" applyNumberFormat="1" applyFont="1" applyFill="1" applyBorder="1" applyAlignment="1">
      <alignment horizontal="center"/>
    </xf>
    <xf numFmtId="8" fontId="35" fillId="0" borderId="31" xfId="0" applyNumberFormat="1" applyFont="1" applyFill="1" applyBorder="1" applyAlignment="1">
      <alignment horizontal="right" vertical="center" wrapText="1"/>
    </xf>
    <xf numFmtId="8" fontId="35" fillId="0" borderId="35" xfId="0" applyNumberFormat="1" applyFont="1" applyFill="1" applyBorder="1" applyAlignment="1">
      <alignment horizontal="right" vertical="center" wrapText="1"/>
    </xf>
    <xf numFmtId="8" fontId="35" fillId="0" borderId="38" xfId="0" applyNumberFormat="1" applyFont="1" applyFill="1" applyBorder="1" applyAlignment="1">
      <alignment horizontal="right" vertical="center" wrapText="1"/>
    </xf>
    <xf numFmtId="0" fontId="35" fillId="0" borderId="41" xfId="0" applyFont="1" applyFill="1" applyBorder="1" applyAlignment="1">
      <alignment horizontal="right"/>
    </xf>
    <xf numFmtId="8" fontId="35" fillId="0" borderId="54" xfId="0" applyNumberFormat="1" applyFont="1" applyFill="1" applyBorder="1" applyAlignment="1">
      <alignment horizontal="right" vertical="center"/>
    </xf>
    <xf numFmtId="0" fontId="35" fillId="0" borderId="25" xfId="0" applyFont="1" applyBorder="1" applyAlignment="1">
      <alignment horizontal="left" vertical="center" wrapText="1"/>
    </xf>
    <xf numFmtId="8" fontId="35" fillId="0" borderId="26" xfId="0" applyNumberFormat="1" applyFont="1" applyBorder="1" applyAlignment="1">
      <alignment horizontal="right" vertical="center" wrapText="1"/>
    </xf>
    <xf numFmtId="8" fontId="35" fillId="0" borderId="64" xfId="0" applyNumberFormat="1" applyFont="1" applyFill="1" applyBorder="1" applyAlignment="1">
      <alignment horizontal="right" vertical="center"/>
    </xf>
    <xf numFmtId="8" fontId="35" fillId="0" borderId="33" xfId="0" applyNumberFormat="1" applyFont="1" applyFill="1" applyBorder="1" applyAlignment="1">
      <alignment horizontal="right" vertical="center"/>
    </xf>
    <xf numFmtId="8" fontId="35" fillId="0" borderId="66" xfId="0" applyNumberFormat="1" applyFont="1" applyFill="1" applyBorder="1" applyAlignment="1">
      <alignment horizontal="right" vertical="center"/>
    </xf>
    <xf numFmtId="8" fontId="35" fillId="0" borderId="53" xfId="0" applyNumberFormat="1" applyFont="1" applyFill="1" applyBorder="1" applyAlignment="1">
      <alignment horizontal="right" vertical="center"/>
    </xf>
    <xf numFmtId="0" fontId="35" fillId="0" borderId="54" xfId="0" applyFont="1" applyFill="1" applyBorder="1" applyAlignment="1">
      <alignment horizontal="right" vertical="center"/>
    </xf>
    <xf numFmtId="0" fontId="35" fillId="0" borderId="55" xfId="0" applyFont="1" applyFill="1" applyBorder="1" applyAlignment="1">
      <alignment horizontal="right" vertical="center"/>
    </xf>
    <xf numFmtId="8" fontId="35" fillId="0" borderId="64" xfId="0" applyNumberFormat="1" applyFont="1" applyFill="1" applyBorder="1" applyAlignment="1">
      <alignment horizontal="center" vertical="center"/>
    </xf>
    <xf numFmtId="8" fontId="35" fillId="0" borderId="66" xfId="0" applyNumberFormat="1" applyFont="1" applyFill="1" applyBorder="1" applyAlignment="1">
      <alignment horizontal="center" vertical="center"/>
    </xf>
    <xf numFmtId="8" fontId="35" fillId="0" borderId="24" xfId="0" applyNumberFormat="1" applyFont="1" applyBorder="1" applyAlignment="1">
      <alignment horizontal="center" vertical="center" wrapText="1"/>
    </xf>
    <xf numFmtId="8" fontId="35" fillId="0" borderId="28" xfId="0" applyNumberFormat="1" applyFont="1" applyBorder="1" applyAlignment="1">
      <alignment horizontal="center" vertical="center" wrapText="1"/>
    </xf>
    <xf numFmtId="0" fontId="35" fillId="0" borderId="23" xfId="0" applyFont="1" applyBorder="1" applyAlignment="1">
      <alignment horizontal="left" vertical="center" wrapText="1"/>
    </xf>
    <xf numFmtId="0" fontId="35" fillId="0" borderId="27" xfId="0" applyFont="1" applyBorder="1" applyAlignment="1">
      <alignment horizontal="left" vertical="center" wrapText="1"/>
    </xf>
    <xf numFmtId="0" fontId="35" fillId="0" borderId="54" xfId="0" applyFont="1" applyFill="1" applyBorder="1" applyAlignment="1">
      <alignment horizontal="center" vertical="center"/>
    </xf>
    <xf numFmtId="0" fontId="35" fillId="0" borderId="55" xfId="0" applyFont="1" applyFill="1" applyBorder="1" applyAlignment="1">
      <alignment horizontal="center" vertical="center"/>
    </xf>
    <xf numFmtId="8" fontId="34" fillId="0" borderId="24" xfId="0" applyNumberFormat="1" applyFont="1" applyBorder="1" applyAlignment="1">
      <alignment horizontal="right" vertical="center" wrapText="1"/>
    </xf>
    <xf numFmtId="8" fontId="34" fillId="0" borderId="26" xfId="0" applyNumberFormat="1" applyFont="1" applyBorder="1" applyAlignment="1">
      <alignment horizontal="right" vertical="center" wrapText="1"/>
    </xf>
    <xf numFmtId="8" fontId="34" fillId="0" borderId="28" xfId="0" applyNumberFormat="1" applyFont="1" applyBorder="1" applyAlignment="1">
      <alignment horizontal="right" vertical="center" wrapText="1"/>
    </xf>
    <xf numFmtId="0" fontId="37" fillId="0" borderId="56" xfId="1" applyNumberFormat="1" applyFont="1" applyFill="1" applyBorder="1" applyAlignment="1">
      <alignment horizontal="center" vertical="center"/>
    </xf>
    <xf numFmtId="0" fontId="37" fillId="0" borderId="10" xfId="1" applyNumberFormat="1" applyFont="1" applyFill="1" applyBorder="1" applyAlignment="1">
      <alignment horizontal="center" vertical="center"/>
    </xf>
    <xf numFmtId="0" fontId="37" fillId="0" borderId="57" xfId="1" applyNumberFormat="1" applyFont="1" applyFill="1" applyBorder="1" applyAlignment="1">
      <alignment horizontal="center" vertical="center"/>
    </xf>
    <xf numFmtId="43" fontId="35" fillId="0" borderId="53" xfId="0" applyNumberFormat="1" applyFont="1" applyBorder="1" applyAlignment="1">
      <alignment horizontal="center" vertical="center"/>
    </xf>
    <xf numFmtId="43" fontId="35" fillId="0" borderId="54" xfId="0" applyNumberFormat="1" applyFont="1" applyBorder="1" applyAlignment="1">
      <alignment horizontal="center" vertical="center"/>
    </xf>
    <xf numFmtId="43" fontId="35" fillId="0" borderId="55" xfId="0" applyNumberFormat="1" applyFont="1" applyBorder="1" applyAlignment="1">
      <alignment horizontal="center" vertical="center"/>
    </xf>
  </cellXfs>
  <cellStyles count="11">
    <cellStyle name="Hiperlink" xfId="3" builtinId="8"/>
    <cellStyle name="Moeda" xfId="2" builtinId="4"/>
    <cellStyle name="Moeda 2" xfId="5"/>
    <cellStyle name="Moeda 3" xfId="8"/>
    <cellStyle name="Normal" xfId="0" builtinId="0"/>
    <cellStyle name="Normal 2" xfId="4"/>
    <cellStyle name="Normal 3" xfId="7"/>
    <cellStyle name="Porcentagem" xfId="6" builtinId="5"/>
    <cellStyle name="Porcentagem 2" xfId="10"/>
    <cellStyle name="Vírgula" xfId="1" builtinId="3"/>
    <cellStyle name="Vírgula 2" xfId="9"/>
  </cellStyles>
  <dxfs count="4">
    <dxf>
      <numFmt numFmtId="35" formatCode="_-* #,##0.00_-;\-* #,##0.00_-;_-* &quot;-&quot;??_-;_-@_-"/>
    </dxf>
    <dxf>
      <numFmt numFmtId="19" formatCode="dd/mm/yyyy"/>
    </dxf>
    <dxf>
      <numFmt numFmtId="19" formatCode="dd/mm/yyyy"/>
    </dxf>
    <dxf>
      <alignment horizontal="general" vertical="bottom" textRotation="0" wrapText="1" indent="0" justifyLastLine="0" shrinkToFit="0" readingOrder="0"/>
    </dxf>
  </dxfs>
  <tableStyles count="0" defaultTableStyle="TableStyleMedium9" defaultPivotStyle="PivotStyleLight16"/>
  <colors>
    <mruColors>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MENU!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1" Type="http://schemas.openxmlformats.org/officeDocument/2006/relationships/hyperlink" Target="#MENU!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517072</xdr:colOff>
      <xdr:row>0</xdr:row>
      <xdr:rowOff>108857</xdr:rowOff>
    </xdr:from>
    <xdr:to>
      <xdr:col>7</xdr:col>
      <xdr:colOff>1691054</xdr:colOff>
      <xdr:row>2</xdr:row>
      <xdr:rowOff>95250</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900-000002000000}"/>
            </a:ext>
          </a:extLst>
        </xdr:cNvPr>
        <xdr:cNvSpPr/>
      </xdr:nvSpPr>
      <xdr:spPr>
        <a:xfrm>
          <a:off x="12069536" y="108857"/>
          <a:ext cx="1173982" cy="503464"/>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95250</xdr:colOff>
      <xdr:row>0</xdr:row>
      <xdr:rowOff>104775</xdr:rowOff>
    </xdr:from>
    <xdr:to>
      <xdr:col>13</xdr:col>
      <xdr:colOff>497707</xdr:colOff>
      <xdr:row>1</xdr:row>
      <xdr:rowOff>180976</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A00-000002000000}"/>
            </a:ext>
          </a:extLst>
        </xdr:cNvPr>
        <xdr:cNvSpPr/>
      </xdr:nvSpPr>
      <xdr:spPr>
        <a:xfrm>
          <a:off x="9258300" y="104775"/>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133349</xdr:colOff>
      <xdr:row>0</xdr:row>
      <xdr:rowOff>76199</xdr:rowOff>
    </xdr:from>
    <xdr:to>
      <xdr:col>12</xdr:col>
      <xdr:colOff>535806</xdr:colOff>
      <xdr:row>1</xdr:row>
      <xdr:rowOff>142875</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B00-000002000000}"/>
            </a:ext>
          </a:extLst>
        </xdr:cNvPr>
        <xdr:cNvSpPr/>
      </xdr:nvSpPr>
      <xdr:spPr>
        <a:xfrm>
          <a:off x="10163174" y="76199"/>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C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D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riano Plácido da Rocha Sobral" refreshedDate="44328.362497106478" createdVersion="5" refreshedVersion="5" minRefreshableVersion="3" recordCount="282">
  <cacheSource type="worksheet">
    <worksheetSource ref="A9:Q11" sheet="BANCO DE DADOS"/>
  </cacheSource>
  <cacheFields count="17">
    <cacheField name="ITEM" numFmtId="0">
      <sharedItems containsSemiMixedTypes="0" containsString="0" containsNumber="1" containsInteger="1" minValue="1" maxValue="285"/>
    </cacheField>
    <cacheField name="Nº DO PROCESSO" numFmtId="0">
      <sharedItems count="65">
        <s v="017303.000039/2021"/>
        <s v="017303.000083/2021"/>
        <s v="017303.000080/2021"/>
        <s v="017303.000090/2021"/>
        <s v="017303.000062/2021"/>
        <s v="017303.000104/2021"/>
        <s v="017303.000109/2021"/>
        <s v="017303.000115/2021"/>
        <s v="017303.000156/2021"/>
        <s v="017303.000180/2021"/>
        <s v="017303.000196/2021"/>
        <s v="017303.000415/2020"/>
        <s v="017303.0001002/2018"/>
        <s v="017303.000124/2019"/>
        <s v="017303.000394/2020"/>
        <s v="017303.001023/2020"/>
        <s v="017303.000486/2020"/>
        <s v="017303.000401/2020"/>
        <s v="017303.001107/2020"/>
        <s v="017303.000116/2020"/>
        <s v="017303.000031/2021"/>
        <s v="017303.000036/2021"/>
        <s v="017303.000124/2021"/>
        <s v="017303.000154/2021"/>
        <s v="017303.000181/2021"/>
        <s v="017303.000248/2021"/>
        <s v="017303.000031/2020"/>
        <s v="017303.000339/2019"/>
        <s v="017303.000371/2020"/>
        <s v="017303.000098/2020"/>
        <s v="017303.000262/2020"/>
        <s v="017303.000218/2020"/>
        <s v="017303.001166/2020"/>
        <s v="017303.001170/2020"/>
        <s v="017303.000260/2020"/>
        <s v="017303.000011/2020"/>
        <s v="017303.001222/2020"/>
        <s v="017303.001227/2020"/>
        <s v="017303.000388/2020"/>
        <s v="017303.000239/2020"/>
        <s v="017303.000100/2020_x000a_"/>
        <s v="017303.000511/2020"/>
        <s v="017303.001168/2020"/>
        <s v="017303.000617/2020"/>
        <s v="017303.000053/2021"/>
        <s v="017303.001061/2020"/>
        <s v="017303.000153/2021"/>
        <s v="017303.000178/2021"/>
        <s v="017303.000602/2020"/>
        <s v="017303.000155/2021"/>
        <s v="017303.000179/2021"/>
        <s v="017303.000269/2021"/>
        <s v="017303.000259/2021"/>
        <s v="017303.000237/2021"/>
        <s v="017303.000279/2021"/>
        <s v="017303.000286/2021"/>
        <s v="017303.000295/2021"/>
        <s v="017303.000436/2020"/>
        <s v="017303.000254/2021_x000a_"/>
        <s v="017303.000327/2021_x000a_"/>
        <s v="017303.000338/2021_x000a_"/>
        <s v="017303.000339/2021_x000a_"/>
        <s v="017303.000337/2021"/>
        <s v="017303.000343/2021"/>
        <s v="017303.000387/2021"/>
      </sharedItems>
    </cacheField>
    <cacheField name="MODALIDADE" numFmtId="0">
      <sharedItems/>
    </cacheField>
    <cacheField name="INFORMAÇÕES_x000a_PE/ATA/CEL" numFmtId="0">
      <sharedItems containsBlank="1"/>
    </cacheField>
    <cacheField name="DATA_x000a_ABERTURA" numFmtId="0">
      <sharedItems containsDate="1" containsBlank="1" containsMixedTypes="1" minDate="2020-08-04T00:00:00" maxDate="2021-01-29T00:00:00" longText="1"/>
    </cacheField>
    <cacheField name="DESCRIÇÃO/SERVIÇO/CONSUMO (ID)" numFmtId="0">
      <sharedItems longText="1"/>
    </cacheField>
    <cacheField name="NATUREZA DESPESA" numFmtId="0">
      <sharedItems containsBlank="1"/>
    </cacheField>
    <cacheField name="SETOR" numFmtId="0">
      <sharedItems/>
    </cacheField>
    <cacheField name="FORNECEDOR" numFmtId="0">
      <sharedItems containsBlank="1"/>
    </cacheField>
    <cacheField name="QUANTIDADE" numFmtId="0">
      <sharedItems containsBlank="1" containsMixedTypes="1" containsNumber="1" minValue="1" maxValue="3575000"/>
    </cacheField>
    <cacheField name="VALOR UNITÁRIO" numFmtId="0">
      <sharedItems containsBlank="1" containsMixedTypes="1" containsNumber="1" minValue="0" maxValue="101223.12"/>
    </cacheField>
    <cacheField name="VALOR TOTAL" numFmtId="0">
      <sharedItems containsSemiMixedTypes="0" containsString="0" containsNumber="1" minValue="0" maxValue="719999.99999785004"/>
    </cacheField>
    <cacheField name="TIPO" numFmtId="0">
      <sharedItems containsBlank="1"/>
    </cacheField>
    <cacheField name="DATA EMPENHO" numFmtId="0">
      <sharedItems containsDate="1" containsBlank="1" containsMixedTypes="1" minDate="2021-01-04T00:00:00" maxDate="2021-05-04T00:00:00"/>
    </cacheField>
    <cacheField name="Nº NOTA DE EMPENHO" numFmtId="0">
      <sharedItems containsBlank="1"/>
    </cacheField>
    <cacheField name="DATA_x000a_ENVIO" numFmtId="0">
      <sharedItems containsDate="1" containsBlank="1" containsMixedTypes="1" minDate="2021-02-02T00:00:00" maxDate="2021-05-07T00:00:00"/>
    </cacheField>
    <cacheField name="FONTE DE RECURSO" numFmtId="0">
      <sharedItems containsBlank="1" count="15">
        <s v="PROCESSO ARQUIVADO"/>
        <m/>
        <s v="0431 - Transferência Fundo a Fundo de Recursos do SUS"/>
        <s v="0100 - RECURSOS ORDINÁRIOS"/>
        <s v="RECURSOS ORDINÁRIOS - 100"/>
        <s v="ATA SUSPENSA"/>
        <s v="TRANSF. FUNDO DE RECURSOS DO SUS - 0431"/>
        <s v="TRANSFERÊNCIA FUNDO A FUNDO DE RECURSOS DO SUS - BLOCO DE CUSTEIO DAS AÇÕES E SERVIÇOS PÚBLICOS -  231"/>
        <s v="ATA SEM SALDO"/>
        <s v="TRANSFERÊNCIA FUNDO A FUNDO DE RECURSOS DO SUS - BLOCO DE CUSTEIO DAS AÇÕES E SERVIÇOS PÚBLICOS -  _x000a_431 _x000a_EMENDA PARLAMENTAR JOÃO BOSCO SARAIVA "/>
        <s v="ATA INVÁLIDA"/>
        <s v="PEDIDO CANCELADO "/>
        <s v="SEM SALDO ATA"/>
        <s v="PRODUTO EM ATA_x000a_ADQUIRIR EM OUTRO PROCESO"/>
        <s v="0231 - Transferência Fundo a Fundo de Recursos do SU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2">
  <r>
    <n v="1"/>
    <x v="0"/>
    <s v="CEL"/>
    <m/>
    <d v="2021-01-21T00:00:00"/>
    <s v="117655 - SERVIÇOS DE MANUTENÇÃO EM APARELHOS 9.000 a 18.000"/>
    <s v="SERVIÇOS DE MANUTENÇÃO EM APARELHOS DE AR CONDICIONADOS"/>
    <s v="SUBSAT"/>
    <s v="-"/>
    <n v="420"/>
    <n v="0"/>
    <n v="0"/>
    <s v="SERVIÇO"/>
    <s v="-"/>
    <s v="-"/>
    <s v="-"/>
    <x v="0"/>
  </r>
  <r>
    <n v="2"/>
    <x v="0"/>
    <s v="CEL"/>
    <m/>
    <d v="2021-01-21T00:00:00"/>
    <s v="97036 - SERVIÇOS DE MANUTENÇÃO EM APARELHOS DE AR CONDICIONADO 19.000 a 30.000"/>
    <s v="SERVIÇOS DE MANUTENÇÃO EM APARELHOS DE AR CONDICIONADOS"/>
    <s v="SUBSAT"/>
    <s v="-"/>
    <n v="100"/>
    <n v="0"/>
    <n v="0"/>
    <s v="SERVIÇO"/>
    <s v="-"/>
    <s v="-"/>
    <s v="-"/>
    <x v="0"/>
  </r>
  <r>
    <n v="3"/>
    <x v="0"/>
    <s v="CEL"/>
    <m/>
    <d v="2021-01-21T00:00:00"/>
    <s v="113986 - SERVIÇOS DE MANUTENÇÃO EM APARELHOS DE AR CONDICIONADO 19.000 a 30.000"/>
    <s v="SERVIÇOS DE MANUTENÇÃO EM APARELHOS DE AR CONDICIONADOS"/>
    <s v="SUBSAT"/>
    <s v="-"/>
    <n v="80"/>
    <n v="0"/>
    <n v="0"/>
    <s v="SERVIÇO"/>
    <s v="-"/>
    <s v="-"/>
    <s v="-"/>
    <x v="0"/>
  </r>
  <r>
    <n v="4"/>
    <x v="0"/>
    <s v="CEL"/>
    <m/>
    <d v="2021-01-21T00:00:00"/>
    <s v="113987 - SERVIÇOS DE MANUTENÇÃO EM APARELHOS DE AR CONDICIONADO 49.000 a 60.000"/>
    <s v="SERVIÇOS DE MANUTENÇÃO EM APARELHOS DE AR CONDICIONADOS"/>
    <s v="SUBSAT"/>
    <s v="-"/>
    <n v="60"/>
    <n v="0"/>
    <n v="0"/>
    <s v="SERVIÇO"/>
    <s v="-"/>
    <s v="-"/>
    <s v="-"/>
    <x v="0"/>
  </r>
  <r>
    <n v="5"/>
    <x v="0"/>
    <s v="CEL"/>
    <m/>
    <d v="2021-01-21T00:00:00"/>
    <s v="124166 - SERVIÇOS DE MANUTENÇÃO EM BEBEDOURO "/>
    <s v="SERVIÇOS DE MANUTENÇÃO EM APARELHOS DE AR CONDICIONADOS"/>
    <s v="SUBSAT"/>
    <s v="-"/>
    <n v="10"/>
    <n v="0"/>
    <n v="0"/>
    <s v="SERVIÇO"/>
    <s v="-"/>
    <s v="-"/>
    <s v="-"/>
    <x v="0"/>
  </r>
  <r>
    <n v="6"/>
    <x v="0"/>
    <s v="CEL"/>
    <m/>
    <d v="2021-01-21T00:00:00"/>
    <s v="117446 - SERVIÇO DE MANUTENÇÃO DE GELADEIRA/FREEZER "/>
    <s v="SERVIÇOS DE MANUTENÇÃO EM APARELHOS DE AR CONDICIONADOS"/>
    <s v="SUBSAT"/>
    <s v="-"/>
    <n v="100"/>
    <n v="0"/>
    <n v="0"/>
    <s v="SERVIÇO"/>
    <s v="-"/>
    <s v="-"/>
    <s v="-"/>
    <x v="0"/>
  </r>
  <r>
    <n v="7"/>
    <x v="0"/>
    <s v="CEL"/>
    <m/>
    <d v="2021-01-21T00:00:00"/>
    <s v="113989 - SERVIÇO DE INSTALAÇÃO APARELHOS AR CONDICIONADO TIPO SPLIT"/>
    <s v="SERVIÇOS DE MANUTENÇÃO EM APARELHOS DE AR CONDICIONADOS"/>
    <s v="SUBSAT"/>
    <s v="-"/>
    <n v="20"/>
    <n v="0"/>
    <n v="0"/>
    <s v="SERVIÇO"/>
    <s v="-"/>
    <s v="-"/>
    <s v="-"/>
    <x v="0"/>
  </r>
  <r>
    <n v="8"/>
    <x v="1"/>
    <s v="PE"/>
    <m/>
    <m/>
    <s v="(ID - 39309) SERVIÇOS DE MANUTENÇÃO DE EQUIPAMENTOS HOSPITALARES, Descrição: contratação de empresa especializada na prestação de serviços de manutenção preventiva e/ou corretiva de equipamentos médico-hospitalares, "/>
    <s v="MANUTENÇÃO PREVENTIVA E CORRETIVA DE EQUIPAMENTOS HOSPITALARES E LABORATORIAIS"/>
    <s v="SUBSAT"/>
    <m/>
    <m/>
    <m/>
    <n v="0"/>
    <s v="SERVIÇO"/>
    <m/>
    <m/>
    <m/>
    <x v="1"/>
  </r>
  <r>
    <n v="9"/>
    <x v="2"/>
    <s v="PE"/>
    <m/>
    <m/>
    <s v="(ID-92069) CREOSOTO DE FAIA (PS), Aplicação: reagente líquido para uso laboratorial, Forma De Apresentação: frasco de 500 ml"/>
    <s v="Aquisição de Produtos Químicos"/>
    <s v="SUBCAF"/>
    <m/>
    <n v="1"/>
    <m/>
    <n v="0"/>
    <s v="CONSUMO"/>
    <m/>
    <m/>
    <m/>
    <x v="1"/>
  </r>
  <r>
    <n v="10"/>
    <x v="2"/>
    <s v="PE"/>
    <m/>
    <m/>
    <s v="(ID-89320) HEMATOXILINA, Aplicação: uso laboratorial.Fórmula: C16H14O6. Peso Molecular: 302,29. Embalagem com_x000a_25g"/>
    <s v="Aquisição de Produtos Químicos"/>
    <s v="SUBCAF"/>
    <m/>
    <s v="1"/>
    <m/>
    <n v="0"/>
    <s v="CONSUMO"/>
    <m/>
    <m/>
    <m/>
    <x v="1"/>
  </r>
  <r>
    <n v="11"/>
    <x v="2"/>
    <s v="PE"/>
    <m/>
    <m/>
    <s v="(ID-115331) NITRATO DE PRATA, Aplicação: para análise (PA), Concentração mínima 99,8%; Unidade de Fornecimento:_x000a_frasco com 100 gramas."/>
    <s v="Aquisição de Produtos Químicos"/>
    <s v="SUBCAF"/>
    <m/>
    <n v="1"/>
    <m/>
    <n v="0"/>
    <s v="CONSUMO"/>
    <m/>
    <m/>
    <m/>
    <x v="1"/>
  </r>
  <r>
    <n v="12"/>
    <x v="2"/>
    <s v="PE"/>
    <m/>
    <m/>
    <s v="(ID-110234) AZUL DE ALCIAN RA, corante em pó, acondicionado em frasco âmbar com tampa rosqueavel e lacre de_x000a_segurança. Frasco com 10g."/>
    <s v="Aquisição de Produtos Químicos"/>
    <s v="SUBCAF"/>
    <m/>
    <n v="1"/>
    <m/>
    <n v="0"/>
    <s v="CONSUMO"/>
    <m/>
    <m/>
    <m/>
    <x v="1"/>
  </r>
  <r>
    <n v="13"/>
    <x v="2"/>
    <s v="PE"/>
    <m/>
    <m/>
    <s v="(ID-50593) CROMOTROP 2R, Aplicação: uso laboratorial, Forma De Apresentação: frasco de 25g, Conformidade: ANVISA "/>
    <s v="Aquisição de Produtos Químicos"/>
    <s v="SUBCAF"/>
    <m/>
    <n v="1"/>
    <m/>
    <n v="0"/>
    <s v="CONSUMO"/>
    <m/>
    <m/>
    <m/>
    <x v="1"/>
  </r>
  <r>
    <n v="14"/>
    <x v="2"/>
    <s v="PE"/>
    <m/>
    <m/>
    <s v="(ID-44808) PARAFINA GRANULADA, Aplicação: uso laboratorial, Tipo: contém DMSO de metil sufoxido, Material/Composição: parafina,  amanho/Capacidade: pacote com 2,5kg, Características Adicionais: purificada em escamas, rápida infiltração residual"/>
    <s v="Aquisição de Produtos Químicos"/>
    <s v="SUBCAF"/>
    <m/>
    <n v="30"/>
    <m/>
    <n v="0"/>
    <s v="CONSUMO"/>
    <m/>
    <m/>
    <m/>
    <x v="1"/>
  </r>
  <r>
    <n v="15"/>
    <x v="2"/>
    <s v="PE"/>
    <m/>
    <m/>
    <s v="(ID-31902) SAFRANINA, Aplicação: uso laboratorial, Forma De Apresentação: frasco com 500 ml, Características Adicionais: solução corante de lâminas"/>
    <s v="Aquisição de Produtos Químicos"/>
    <s v="SUBCAF"/>
    <m/>
    <n v="6"/>
    <m/>
    <n v="0"/>
    <s v="CONSUMO"/>
    <m/>
    <m/>
    <m/>
    <x v="1"/>
  </r>
  <r>
    <n v="16"/>
    <x v="2"/>
    <s v="PE"/>
    <m/>
    <m/>
    <s v="(ID-114427) MEIO PARA MONTAGEM DE LÂMINAS, Aplicação: microscopia; Unidade de Fornecimento: frasco com 100ml."/>
    <s v="Aquisição de Produtos Químicos"/>
    <s v="SUBCAF"/>
    <m/>
    <n v="60"/>
    <m/>
    <n v="0"/>
    <s v="CONSUMO"/>
    <m/>
    <m/>
    <m/>
    <x v="1"/>
  </r>
  <r>
    <n v="17"/>
    <x v="2"/>
    <s v="PE"/>
    <m/>
    <m/>
    <s v="(ID -119839) TIRA PARA UROANÁLISE, Tira reativa para exame químico da urina, com no mínimo 11 parâmetros, incluindo densidade; Unidade de Fornecimento:frasco com 100"/>
    <s v="Aquisição de Produtos Químicos"/>
    <s v="SUBCAF"/>
    <m/>
    <n v="84"/>
    <m/>
    <n v="0"/>
    <s v="CONSUMO"/>
    <m/>
    <m/>
    <m/>
    <x v="1"/>
  </r>
  <r>
    <n v="18"/>
    <x v="2"/>
    <s v="PE"/>
    <m/>
    <m/>
    <s v="(ID -45064) XILOL XILENO PA(REAGENTE), Aplicação: uso laboratorial/reagente analítico para coloração, Forma De Apresentação: frasco de 1000ml"/>
    <s v="Aquisição de Produtos Químicos"/>
    <s v="SUBCAF"/>
    <m/>
    <n v="84"/>
    <m/>
    <n v="0"/>
    <s v="CONSUMO"/>
    <m/>
    <m/>
    <m/>
    <x v="1"/>
  </r>
  <r>
    <n v="19"/>
    <x v="2"/>
    <s v="PE"/>
    <m/>
    <m/>
    <s v="(ID -52990) GLICERINA P.A, Aplicação: análise laboratorial, Características Adicionais: aspecto físico denso, fórmula_x000a_molecular C3H8O3, peso molecular 92,09"/>
    <s v="Aquisição de Produtos Químicos"/>
    <s v="SUBCAF"/>
    <m/>
    <n v="2"/>
    <m/>
    <n v="0"/>
    <s v="CONSUMO"/>
    <m/>
    <m/>
    <m/>
    <x v="1"/>
  </r>
  <r>
    <n v="20"/>
    <x v="2"/>
    <s v="PE"/>
    <m/>
    <m/>
    <s v="(ID -41310) GLUCOSE PA, Aplicação: análise laboratorial microbiológica, Características Físico-Químicas: pó, Forma De Apresentação: frasco de 500 gramas"/>
    <s v="Aquisição de Produtos Químicos"/>
    <s v="SUBCAF"/>
    <m/>
    <n v="1"/>
    <m/>
    <n v="0"/>
    <s v="CONSUMO"/>
    <m/>
    <m/>
    <m/>
    <x v="1"/>
  </r>
  <r>
    <n v="21"/>
    <x v="3"/>
    <s v="PE"/>
    <m/>
    <m/>
    <s v="(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
    <s v="PRODUTOS PARA SAÚDE"/>
    <s v="SUBCAF"/>
    <m/>
    <n v="2"/>
    <m/>
    <n v="0"/>
    <s v="CONSUMO"/>
    <m/>
    <m/>
    <m/>
    <x v="1"/>
  </r>
  <r>
    <n v="22"/>
    <x v="3"/>
    <s v="PE"/>
    <m/>
    <m/>
    <s v="(ID-116083) LUVA , Tipo: de procedimento, não estéril, em látex natural, formato anatômico, ambidestra, resistente, com pó bioabsorvível; Tamanho: P; Unidade de Fornecimento: caixa com 100 unidade"/>
    <s v="PRODUTOS PARA SAÚDE"/>
    <s v="SUBCAF"/>
    <m/>
    <n v="310"/>
    <m/>
    <n v="0"/>
    <s v="CONSUMO"/>
    <m/>
    <m/>
    <m/>
    <x v="1"/>
  </r>
  <r>
    <n v="23"/>
    <x v="3"/>
    <s v="PE"/>
    <m/>
    <m/>
    <s v="(ID-116082) LUVA , Tipo: de procedimento, não estéril, em látex natural, formato anatômico, ambidestra, resistente, com pó bioabsorvível; Tamanho: M; Unidade de Fornecimento: caixa com 100 unidades."/>
    <s v="PRODUTOS PARA SAÚDE"/>
    <s v="SUBCAF"/>
    <m/>
    <n v="890"/>
    <m/>
    <n v="0"/>
    <s v="CONSUMO"/>
    <m/>
    <m/>
    <m/>
    <x v="1"/>
  </r>
  <r>
    <n v="24"/>
    <x v="3"/>
    <s v="PE"/>
    <m/>
    <m/>
    <s v="(ID-116085) LUVA , Tipo: de procedimento, não estéril, em látex natural, formato anatômico, ambidestra, resistente, com pó bioabsorvível; Tamanho: G; Unidade de Fornecimento: caixa com 100 unidades."/>
    <s v="PRODUTOS PARA SAÚDE"/>
    <s v="SUBCAF"/>
    <m/>
    <n v="270"/>
    <m/>
    <n v="0"/>
    <s v="CONSUMO"/>
    <m/>
    <m/>
    <m/>
    <x v="1"/>
  </r>
  <r>
    <n v="25"/>
    <x v="3"/>
    <s v="PE"/>
    <m/>
    <m/>
    <s v="(ID-117722) MÁSCARA, Tipo: descartável; Material: não tecido; 3 camadas (interna, externa e filtro); 3 pregas longitudinais; Com dispositivo para ajuste nasal fixado no corpo da máscara; Atóxica, hipoalérgica e inodora; Forma de Apresentação: embalagem com 100 unidades."/>
    <s v="PRODUTOS PARA SAÚDE"/>
    <s v="SUBCAF"/>
    <m/>
    <n v="31000"/>
    <m/>
    <n v="0"/>
    <s v="CONSUMO"/>
    <m/>
    <m/>
    <m/>
    <x v="1"/>
  </r>
  <r>
    <n v="26"/>
    <x v="3"/>
    <s v="PE"/>
    <m/>
    <m/>
    <s v="(ID-113094) TIRA REAGENTE PARA DETERMINAÇÃO DE GLICEMIA, Aplicação: dosagem de glicemia capilar em equipamento digital com intervalo de leitura de 20 a 500mg/dl e faixa de hematócrito de_x000a_20 a 60%, com aparelho em regime de comodato."/>
    <s v="PRODUTOS PARA SAÚDE"/>
    <s v="SUBCAF"/>
    <m/>
    <n v="8400"/>
    <m/>
    <n v="0"/>
    <s v="CONSUMO"/>
    <m/>
    <m/>
    <m/>
    <x v="1"/>
  </r>
  <r>
    <n v="27"/>
    <x v="4"/>
    <s v="PE"/>
    <s v="1351/2018"/>
    <m/>
    <s v="17713 - SERVIÇOS DE MANUTENÇÃO PREVENTIVA E/OU CORRETIVA EM GRUPO GERADOR,"/>
    <s v="Manutenção e conservação de maquinas e equipamentos"/>
    <s v="SUBSAT"/>
    <s v="INVICTA INSTALAÇOES E MANUTENÇOES LTA ME"/>
    <m/>
    <m/>
    <n v="0"/>
    <s v="SERVIÇO"/>
    <m/>
    <m/>
    <m/>
    <x v="1"/>
  </r>
  <r>
    <n v="28"/>
    <x v="5"/>
    <s v="PE"/>
    <m/>
    <m/>
    <s v="ID - 118817 - SERVIÇO DE PASSAGEM AÉREA. Descrição: Aquisição de Passagens Aéreas, Nacional, Internacional_x000a_e Intermunicipal, conforme Projeto Básico"/>
    <m/>
    <s v="GL"/>
    <m/>
    <n v="180"/>
    <m/>
    <n v="0"/>
    <s v="SERVIÇO"/>
    <m/>
    <m/>
    <m/>
    <x v="1"/>
  </r>
  <r>
    <n v="29"/>
    <x v="5"/>
    <s v="PE"/>
    <m/>
    <m/>
    <s v="ID - 119509 - SERVIÇO DE PASSAGEM AÉREA, Descrição: contratação de empresa especializada na prestação de serviço em Agenciamento de Viagens para Aquisição de Passagens Aéreas, conforme Projeto Básico."/>
    <m/>
    <s v="GL"/>
    <m/>
    <n v="180"/>
    <m/>
    <n v="0"/>
    <s v="SERVIÇO"/>
    <m/>
    <m/>
    <m/>
    <x v="1"/>
  </r>
  <r>
    <n v="30"/>
    <x v="5"/>
    <s v="PE"/>
    <m/>
    <m/>
    <s v="ID 118823 - SERVIÇO DE PASSAGEM FLUVIAL, Descrição: Prestação de Serviço de Agenciamento de Passagens Fluviais_x000a_(reserva, marcação, emissão, remarcação e cancelamento), conforme Projeto Básico"/>
    <m/>
    <s v="GL"/>
    <m/>
    <n v="50"/>
    <m/>
    <n v="0"/>
    <s v="SERVIÇO"/>
    <m/>
    <m/>
    <m/>
    <x v="1"/>
  </r>
  <r>
    <n v="31"/>
    <x v="5"/>
    <s v="PE"/>
    <m/>
    <m/>
    <s v="ID - 118822 - SERVIÇO DE PASSAGEM FLUVIAL, Descrição: Prestação de Serviço de Agenciamento de Passagens Fluviais_x000a_(reserva, marcação, emissão, remarcação e cancelamento), conforme Projeto Básico."/>
    <m/>
    <s v="GL"/>
    <m/>
    <n v="50"/>
    <m/>
    <n v="0"/>
    <s v="SERVIÇO"/>
    <m/>
    <m/>
    <m/>
    <x v="1"/>
  </r>
  <r>
    <n v="32"/>
    <x v="5"/>
    <s v="PE"/>
    <m/>
    <m/>
    <s v="ID 118842 - SERVIÇO DE PASSAGEM TERRESTRE, Descrição: Aquisição de Passagens Terrestres, conforme Projeto_x000a_Básico"/>
    <m/>
    <s v="GL"/>
    <m/>
    <n v="60"/>
    <m/>
    <n v="0"/>
    <s v="SERVIÇO"/>
    <m/>
    <m/>
    <m/>
    <x v="1"/>
  </r>
  <r>
    <n v="33"/>
    <x v="5"/>
    <s v="PE"/>
    <m/>
    <m/>
    <s v="ID 118843 - SERVIÇO DE PASSAGEM TERRESTRE, Descrição: Prestação de Serviço de Agenciamento de Passagens_x000a_Terrestres (reserva, marcação, emissão, remarcação e cancelamento), conforme Projeto Básico"/>
    <m/>
    <s v="GL"/>
    <m/>
    <n v="60"/>
    <m/>
    <n v="0"/>
    <s v="SERVIÇO"/>
    <m/>
    <m/>
    <m/>
    <x v="1"/>
  </r>
  <r>
    <n v="34"/>
    <x v="6"/>
    <s v="CEL"/>
    <m/>
    <m/>
    <s v="(ID-93139) BANHO MARIA, Tipo: Histológico, com controlador de temperatura digital; chave liga e desliga com iluminador; base em liga de alumínio; formato redondo; carenagem externa em resina resistente; cuba interna em alumínio repuxado com pintura eletrostática na cor preta"/>
    <m/>
    <s v="GELAB"/>
    <m/>
    <n v="1"/>
    <m/>
    <n v="0"/>
    <s v="CONSUMO"/>
    <m/>
    <m/>
    <m/>
    <x v="1"/>
  </r>
  <r>
    <n v="35"/>
    <x v="7"/>
    <s v="ATA"/>
    <s v="PE 831/20"/>
    <m/>
    <s v="(ID-114774) ÁGUA DESTILADA,Forma De Apresentação: ampola 10ml."/>
    <s v="Aquisição de Produtos Farmacológicos"/>
    <s v="SUBCAF"/>
    <s v="DL DISTRIBUIDORA DE"/>
    <n v="4400"/>
    <n v="0.3"/>
    <n v="1320"/>
    <s v="CONSUMO"/>
    <d v="2021-04-13T00:00:00"/>
    <s v="NE0000123/2021"/>
    <d v="2021-04-16T00:00:00"/>
    <x v="2"/>
  </r>
  <r>
    <n v="36"/>
    <x v="7"/>
    <s v="ATA"/>
    <s v="PE 277/20"/>
    <m/>
    <s v="(ID-116224) ALBENDAZOL, Forma Farmacêutica: suspenção oral; Concentração: 40mg/ml; Forma De Apresentação: frasco com 10ml."/>
    <s v="Aquisição de Produtos Farmacológicos"/>
    <s v="SUBCAF"/>
    <s v="ARAUJO COMERCIO DE P"/>
    <n v="360"/>
    <n v="1.4"/>
    <n v="503.99999999999994"/>
    <s v="CONSUMO"/>
    <d v="2021-04-13T00:00:00"/>
    <s v="NE0000114/2021"/>
    <d v="2021-04-16T00:00:00"/>
    <x v="2"/>
  </r>
  <r>
    <n v="37"/>
    <x v="7"/>
    <s v="ATA"/>
    <s v="PE 475/20"/>
    <m/>
    <s v="(ID-115920) AMOXICILINA, Forma Farmacêutica: cápsula; Concentração: 500mg"/>
    <s v="Aquisição de Produtos Farmacológicos"/>
    <s v="SUBCAF"/>
    <s v=" DIMASTER COMERCIO DE PRODUTOS HOSPITALARES LTDA"/>
    <n v="7800"/>
    <n v="0.2"/>
    <n v="1560"/>
    <s v="CONSUMO"/>
    <d v="2021-04-13T00:00:00"/>
    <s v="NE0000121/2021"/>
    <d v="2021-04-16T00:00:00"/>
    <x v="2"/>
  </r>
  <r>
    <n v="38"/>
    <x v="7"/>
    <s v="ATA"/>
    <s v="PE 146/20"/>
    <m/>
    <s v="(ID-114788) AMOXICILINA, Forma Farmacêutica: pó para suspensão oral; Concentração: 250mg/5ml; Forma De Apresentação: frasco com 150ml."/>
    <s v="Aquisição de Produtos Farmacológicos"/>
    <s v="SUBCAF"/>
    <s v="PRO-SAUDE DISTRIBUIDORA DE MEDICAMENTOS EIRELI"/>
    <n v="100"/>
    <n v="5.68"/>
    <n v="568"/>
    <s v="CONSUMO"/>
    <d v="2021-04-13T00:00:00"/>
    <s v="NE0000122/2021"/>
    <d v="2021-04-16T00:00:00"/>
    <x v="2"/>
  </r>
  <r>
    <n v="39"/>
    <x v="7"/>
    <s v="ATA"/>
    <s v="PE 486/20"/>
    <m/>
    <s v="(ID-53080) CEFALEXINA, Forma Farmacêutica: suspensão oral, Concentração: 250mg/5ml, Forma De Apresentação: frasco com 100ml"/>
    <s v="Aquisição de Produtos Farmacológicos"/>
    <s v="SUBCAF"/>
    <s v="ULTRAFARMA COMERCIO DE PRODUTOS FARMACEUTICOS LTDA"/>
    <n v="700"/>
    <n v="7.71"/>
    <n v="5397"/>
    <s v="CONSUMO"/>
    <d v="2021-04-13T00:00:00"/>
    <s v="NE0000118/2021"/>
    <d v="2021-04-16T00:00:00"/>
    <x v="2"/>
  </r>
  <r>
    <n v="40"/>
    <x v="7"/>
    <s v="ATA"/>
    <s v="PE 387/20"/>
    <m/>
    <s v="(ID-114723) CEFTRIAXONA, Forma Farmacêutica: pó para solução injetável; Concentração: 1g; Forma De Apresentação: frasco ampola."/>
    <s v="Aquisição de Produtos Farmacológicos"/>
    <s v="SUBCAF"/>
    <s v="ANTIBIÓTICOS DO BRASIL LTDA - FILIAL"/>
    <n v="80"/>
    <n v="7.84"/>
    <n v="627.20000000000005"/>
    <s v="CONSUMO"/>
    <d v="2021-04-13T00:00:00"/>
    <s v="NE0000124/2021"/>
    <d v="2021-04-16T00:00:00"/>
    <x v="2"/>
  </r>
  <r>
    <n v="41"/>
    <x v="7"/>
    <s v="ATA"/>
    <s v="PE 006/20"/>
    <m/>
    <s v="(ID-116529) CICLOSPORINA, Forma Farmacêutica: cápsula; Concentração: 50mg."/>
    <s v="Aquisição de Produtos Farmacológicos"/>
    <s v="SUBCAF"/>
    <s v=" J I D DISTRIBUIDORA DE MEDICAMENTOS LTDA"/>
    <n v="1800"/>
    <n v="2.4"/>
    <n v="4320"/>
    <s v="CONSUMO"/>
    <d v="2021-04-13T00:00:00"/>
    <s v="NE0000126/2021"/>
    <d v="2021-04-16T00:00:00"/>
    <x v="2"/>
  </r>
  <r>
    <n v="42"/>
    <x v="7"/>
    <s v="ATA"/>
    <s v="PE 083/20"/>
    <m/>
    <s v="ID -116532) CICLOSPORINA, Forma Farmacêutica: cápsula; Concentração: 25mg."/>
    <s v="Aquisição de Produtos Farmacológicos"/>
    <s v="SUBCAF"/>
    <s v=" J I D DISTRIBUIDORA DE MEDICAMENTOS LTDA"/>
    <n v="3600"/>
    <n v="1.1200000000000001"/>
    <n v="4032.0000000000005"/>
    <s v="CONSUMO"/>
    <d v="2021-04-13T00:00:00"/>
    <s v="NE0000126/2021"/>
    <d v="2021-04-16T00:00:00"/>
    <x v="2"/>
  </r>
  <r>
    <n v="43"/>
    <x v="7"/>
    <s v="ATA"/>
    <s v="PE 146/20"/>
    <m/>
    <s v="(ID -115933) CLORETO DE SÓDIO, Forma Farmacêutica: solução injetável; Concentração: 10%; Forma De Apresentação: ampola com 10ml."/>
    <s v="Aquisição de Produtos Farmacológicos"/>
    <s v="SUBCAF"/>
    <s v=" FARMACE - INDUSTRIA QUIMICO-FARMACEUTICA CEARENSE LTDA"/>
    <n v="600"/>
    <n v="0.43"/>
    <n v="258"/>
    <s v="CONSUMO"/>
    <d v="2021-04-13T00:00:00"/>
    <s v="NE0000127/2021"/>
    <d v="2021-04-16T00:00:00"/>
    <x v="2"/>
  </r>
  <r>
    <n v="44"/>
    <x v="7"/>
    <s v="ATA"/>
    <s v="PE 146/20"/>
    <m/>
    <s v="(ID -108272) CLORETO DE SÓDIO, Forma Farmacêutica: solução injetável, Concentração: 0,9%, Forma De Apresentação: embalagem sistema fechado com 500ml."/>
    <s v="Aquisição de Produtos Farmacológicos"/>
    <s v="SUBCAF"/>
    <s v="MAPEMI - BRASIL MATERIAIS MÉDICOS E ODONTOLÓGICOS LTDA"/>
    <n v="2400"/>
    <n v="2.59"/>
    <n v="6216"/>
    <s v="CONSUMO"/>
    <d v="2021-04-13T00:00:00"/>
    <s v="NE0000117/2021"/>
    <d v="2021-04-16T00:00:00"/>
    <x v="2"/>
  </r>
  <r>
    <n v="45"/>
    <x v="7"/>
    <s v="ATA"/>
    <s v="PE 006/20"/>
    <m/>
    <s v="(ID -115984) HIDROXIZINA, Forma Farmacêutica: comprimido; Concentração: 25mg.( blister)"/>
    <s v="Aquisição de Produtos Farmacológicos"/>
    <s v="SUBCAF"/>
    <s v=" M BRAZAO DA SILVA"/>
    <n v="58500"/>
    <n v="0.38"/>
    <n v="22230"/>
    <s v="CONSUMO"/>
    <m/>
    <m/>
    <m/>
    <x v="1"/>
  </r>
  <r>
    <n v="46"/>
    <x v="7"/>
    <s v="ATA"/>
    <s v="PE 791/20"/>
    <m/>
    <s v="(ID-115700) HIDROXIZINA, Forma Farmacêutica: solução oral; Concentração: 10mg/5ml; Forma De Apresentação: frasco de 100ml a 120ml"/>
    <s v="Aquisição de Produtos Farmacológicos"/>
    <s v="SUBCAF"/>
    <s v="INOVAMED COMERCIO DE MEDICAMENTOS LTDA"/>
    <n v="1250"/>
    <n v="3.65"/>
    <n v="4562.5"/>
    <s v="CONSUMO"/>
    <d v="2021-04-13T00:00:00"/>
    <s v="NE0000125/2021"/>
    <d v="2021-04-16T00:00:00"/>
    <x v="2"/>
  </r>
  <r>
    <n v="47"/>
    <x v="7"/>
    <s v="ATA"/>
    <s v="PE 863/20"/>
    <m/>
    <s v="(ID-89715) ITRACONAZOL, Forma Farmacêutica: cápsula, Concentração : 100 mg"/>
    <s v="Aquisição de Produtos Farmacológicos"/>
    <s v="SUBCAF"/>
    <s v="INOVAMED COMERCIO DE MEDICAMENTOS LTDA"/>
    <n v="10400"/>
    <n v="0.9"/>
    <n v="9360"/>
    <s v="CONSUMO"/>
    <d v="2021-04-13T00:00:00"/>
    <s v="NE0000120/2021"/>
    <d v="2021-04-16T00:00:00"/>
    <x v="2"/>
  </r>
  <r>
    <n v="48"/>
    <x v="7"/>
    <s v="ATA"/>
    <s v="PE 530/20"/>
    <m/>
    <s v="(ID-37127) LIDOCAÍNA + EPINEFRINA, Forma Farmacêutica: solução injetável, Concentração: 2% de lidocaína + 1:200.000 de epinefrina, Forma De Apresentação: frasco-ampola de 20 ml"/>
    <s v="Aquisição de Produtos Farmacológicos"/>
    <s v="SUBCAF"/>
    <s v="COMERCIAL CIRURGICA RIOCLARENSE LTDA - FILIAL"/>
    <n v="1800"/>
    <n v="3"/>
    <n v="5400"/>
    <s v="CONSUMO"/>
    <d v="2021-04-13T00:00:00"/>
    <s v="NE0000115/2021"/>
    <d v="2021-04-16T00:00:00"/>
    <x v="2"/>
  </r>
  <r>
    <n v="49"/>
    <x v="7"/>
    <s v="ATA"/>
    <s v="PE 277/20"/>
    <m/>
    <s v="(ID-114745) LORATADINA, Forma Farmacêutica: xarope; Concentração: 1mg/ml; Forma De Apresentação: frasco_x000a_com 100ml"/>
    <s v="Aquisição de Produtos Farmacológicos"/>
    <s v="SUBCAF"/>
    <s v="ARAUJO COMERCIO DE PRODUTOS"/>
    <n v="700"/>
    <n v="3.51"/>
    <n v="2457"/>
    <s v="CONSUMO"/>
    <d v="2021-04-13T00:00:00"/>
    <s v="NE0000114/2021"/>
    <d v="2021-04-16T00:00:00"/>
    <x v="2"/>
  </r>
  <r>
    <n v="50"/>
    <x v="7"/>
    <s v="ATA"/>
    <s v="PE 863/20"/>
    <m/>
    <s v="(ID-109172) MELOXICAM, Forma Farmcêutica: comprimido, Concentração: 7,5 mg"/>
    <s v="Aquisição de Produtos Farmacológicos"/>
    <s v="SUBCAF"/>
    <s v="M BRAZAO DA SILVA"/>
    <n v="7000"/>
    <n v="0.5"/>
    <n v="3500"/>
    <s v="CONSUMO"/>
    <d v="2021-04-13T00:00:00"/>
    <s v="NE0000129/2021"/>
    <d v="2021-04-16T00:00:00"/>
    <x v="2"/>
  </r>
  <r>
    <n v="51"/>
    <x v="7"/>
    <s v="ATA"/>
    <s v="PE 433/20"/>
    <m/>
    <s v="(ID-115048) MICONAZOL, Forma Farmacêutica: creme dermatológico; Concentração: 20mg/g; Forma De Apresentação: bisnaga com 28g."/>
    <s v="Aquisição de Produtos Farmacológicos"/>
    <s v="SUBCAF"/>
    <s v="COMERCIAL CIRURGICA RIOCLARENSE LTDA - FILIAL"/>
    <n v="2400"/>
    <n v="2.0499999999999998"/>
    <n v="4920"/>
    <s v="CONSUMO"/>
    <d v="2021-04-13T00:00:00"/>
    <s v="NE0000116/2021"/>
    <d v="2021-04-16T00:00:00"/>
    <x v="2"/>
  </r>
  <r>
    <n v="52"/>
    <x v="7"/>
    <s v="ATA"/>
    <s v="PE 146/20"/>
    <m/>
    <s v="(ID-115241) PREDNISOLONA, Forma Farmacêutica: solução oral; Concentração: 3mg/ml; Forma De Apresentação: frasco com 60ml."/>
    <s v="Aquisição de Produtos Farmacológicos"/>
    <s v="SUBCAF"/>
    <s v="COMERCIAL CIRURGICA"/>
    <n v="780"/>
    <n v="3.25"/>
    <n v="2535"/>
    <s v="CONSUMO"/>
    <d v="2021-04-13T00:00:00"/>
    <s v="NE0000115/2021"/>
    <d v="2021-04-16T00:00:00"/>
    <x v="2"/>
  </r>
  <r>
    <n v="53"/>
    <x v="7"/>
    <s v="ATA"/>
    <s v="PE 016/20"/>
    <m/>
    <s v="(ID-116047) RINGER COM LACTATO, Forma Farmacêutica: solução injetável; Forma De Apresentação: frasco ou bolsa em sistema fechado com 250ml."/>
    <s v="Aquisição de Produtos Farmacológicos"/>
    <s v="SUBCAF"/>
    <s v="PRO-SAUDE DISTRIBUIDORA DE MEDICAMENTOS EIRELI"/>
    <n v="100"/>
    <n v="2.59"/>
    <n v="259"/>
    <s v="CONSUMO"/>
    <m/>
    <m/>
    <m/>
    <x v="1"/>
  </r>
  <r>
    <n v="54"/>
    <x v="7"/>
    <s v="ATA"/>
    <s v="PE 408/20"/>
    <m/>
    <s v="ID-116150) SULFATO FERROSO, Forma Farmacêutica: drágea; Concentração: 40mg"/>
    <s v="Aquisição de Produtos Farmacológicos"/>
    <s v="SUBCAF"/>
    <s v="SOLUMED DISTRIBUIDORA DE MEDICAMENTOS E PRODUTOS"/>
    <n v="5900"/>
    <n v="0.04"/>
    <n v="236"/>
    <s v="CONSUMO"/>
    <d v="2021-04-22T00:00:00"/>
    <s v="NE0000169/2021"/>
    <d v="2021-05-04T00:00:00"/>
    <x v="2"/>
  </r>
  <r>
    <n v="55"/>
    <x v="7"/>
    <s v="ATA"/>
    <s v="PE 387/20"/>
    <m/>
    <s v="(ID-114958) SULFAMETOXAZOL + TRIMETOPRIMA, Forma Farmacêutica: suspensão oral; Concentração: 200 + 40mg/5ml; Forma De Apresentação: frasco com 100ml."/>
    <s v="Aquisição de Produtos Farmacológicos"/>
    <s v="SUBCAF"/>
    <s v="ESPIRITO SANTO DISTRIBUIDORA DE PROD. HOSPITALARES EIRELI"/>
    <n v="50"/>
    <n v="6.06"/>
    <n v="303"/>
    <s v="CONSUMO"/>
    <d v="2021-04-13T00:00:00"/>
    <s v="NE0000119/2021"/>
    <d v="2021-04-16T00:00:00"/>
    <x v="2"/>
  </r>
  <r>
    <n v="56"/>
    <x v="7"/>
    <s v="ATA"/>
    <s v="PE 666/20"/>
    <m/>
    <s v="(ID-115108) TENOXICAM, Forma Farmacêutica: pó liofilizado para solução injetável; Concentração: 20mg; Forma De Apresentação: frasco ampola."/>
    <s v="Aquisição de Produtos Farmacológicos"/>
    <s v="SUBCAF"/>
    <s v=" UNIÂO QUIMICA FARMACEUTICA"/>
    <n v="50"/>
    <n v="6.39"/>
    <n v="319.5"/>
    <s v="CONSUMO"/>
    <d v="2021-04-13T00:00:00"/>
    <s v="NE0000128/2021"/>
    <d v="2021-04-16T00:00:00"/>
    <x v="2"/>
  </r>
  <r>
    <n v="57"/>
    <x v="8"/>
    <s v="ATA"/>
    <s v="PE 198/20"/>
    <m/>
    <s v="(ID-401) PASTA AZ (REGISTRADOR), Material Capas: papel prensado, Tipo Lombada: larga, Cor: variadas, Tamanho: ofício, Material Fixador: "/>
    <s v="Material de Expediente"/>
    <s v="SUBALMOX"/>
    <s v="RR COMERCIO DE PRODUTOS FARMACEUTICOS E HOSPITALARES LTDA"/>
    <n v="600"/>
    <n v="6.3"/>
    <n v="3780"/>
    <s v="CONSUMO"/>
    <d v="2021-03-23T00:00:00"/>
    <s v="NE0000073/2021"/>
    <d v="2021-04-07T00:00:00"/>
    <x v="3"/>
  </r>
  <r>
    <n v="58"/>
    <x v="8"/>
    <s v="ATA"/>
    <s v="PE 114/20"/>
    <m/>
    <s v="(ID-73430) CANETA MARCA TEXTO, Material Corpo: plástico. Observação: Cor: Amarelo."/>
    <s v="Material de Expediente"/>
    <s v="SUBALMOX"/>
    <s v="LEONORA COMERCIO INTERNACIONAL LTDA"/>
    <n v="120"/>
    <n v="0.57999999999999996"/>
    <n v="69.599999999999994"/>
    <s v="CONSUMO"/>
    <d v="2021-03-23T00:00:00"/>
    <s v="NE0000072/2021"/>
    <d v="2021-04-07T00:00:00"/>
    <x v="3"/>
  </r>
  <r>
    <n v="59"/>
    <x v="8"/>
    <s v="ATA"/>
    <s v="PE 237/20"/>
    <m/>
    <s v="(ID-5465) LÁPIS DE COR, Material: madeira, Tamanho: grande, Cor: cores variadas, Unidade de Fornecimento: caixa com 12 unidades "/>
    <s v="Material de Expediente"/>
    <s v="SUBALMOX"/>
    <s v="LEONORA COMERCIO INTERNACIONAL LTDA"/>
    <n v="120"/>
    <n v="1.89"/>
    <n v="226.79999999999998"/>
    <s v="CONSUMO"/>
    <d v="2021-03-23T00:00:00"/>
    <s v="NE0000072/2021"/>
    <d v="2021-04-07T00:00:00"/>
    <x v="3"/>
  </r>
  <r>
    <n v="60"/>
    <x v="8"/>
    <s v="ATA"/>
    <s v="PE 059/20"/>
    <m/>
    <s v="(ID-5596) GIZÃO, Material: cera, Cor: diversas, Unidade de Fornecimento: caixa com 12 unidades "/>
    <s v="Material de Expediente"/>
    <s v="SUBALMOX"/>
    <s v="M C COMÉRCIO E REPRESENTAÇÕES LTDA"/>
    <n v="60"/>
    <n v="1.66"/>
    <n v="99.6"/>
    <s v="CONSUMO"/>
    <d v="2021-03-23T00:00:00"/>
    <s v="NE0000074/2021"/>
    <d v="2021-04-07T00:00:00"/>
    <x v="3"/>
  </r>
  <r>
    <n v="61"/>
    <x v="9"/>
    <s v="ATA"/>
    <s v="PE 890/20"/>
    <m/>
    <s v="(ID-108324) CABO PAR TRANÇADO, Categoria: 6, Cor: cinza (cabo de rede), Quantidade Pares: 4 pares (305 metros) "/>
    <s v="MATERIAL DE INFORMATICA"/>
    <s v="GSTI"/>
    <s v="WILLIAM L. J. SOBRINHO"/>
    <n v="5"/>
    <n v="659"/>
    <n v="3295"/>
    <s v="CONSUMO"/>
    <m/>
    <m/>
    <m/>
    <x v="1"/>
  </r>
  <r>
    <n v="62"/>
    <x v="10"/>
    <s v="CEL"/>
    <m/>
    <m/>
    <s v="(ID-115331) NITRATO DE PRATA, Aplicação: para análise (PA), Concentração mínima 99,8%; Unidade de Fornecimento: frasco com 100 gramas."/>
    <s v="Aquisição de Produtos Químicos"/>
    <s v="SUBCAF"/>
    <m/>
    <n v="1"/>
    <m/>
    <n v="0"/>
    <s v="CONSUMO"/>
    <m/>
    <m/>
    <m/>
    <x v="1"/>
  </r>
  <r>
    <n v="63"/>
    <x v="10"/>
    <s v="CEL"/>
    <m/>
    <m/>
    <s v="(ID-114427) MEIO PARA MONTAGEM DE LÂMINAS, Aplicação: microscopia; Unidade de Fornecimento: frasco com 100ml."/>
    <s v="Aquisição de Produtos Químicos"/>
    <s v="SUBCAF"/>
    <m/>
    <n v="15"/>
    <m/>
    <n v="0"/>
    <s v="CONSUMO"/>
    <m/>
    <m/>
    <m/>
    <x v="1"/>
  </r>
  <r>
    <n v="64"/>
    <x v="10"/>
    <s v="CEL"/>
    <m/>
    <m/>
    <s v="(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
    <s v="Aquisição de Produtos Químicos"/>
    <s v="SUBCAF"/>
    <m/>
    <n v="21"/>
    <m/>
    <n v="0"/>
    <s v="CONSUMO"/>
    <m/>
    <m/>
    <m/>
    <x v="1"/>
  </r>
  <r>
    <n v="65"/>
    <x v="10"/>
    <s v="CEL"/>
    <m/>
    <m/>
    <s v="(ID-52990) GLICERINA P.A, Aplicação: análise laboratorial, Características Adicionais: aspecto físico denso, fórmula molecular C3H8O3, peso molecular 92,09 gramas/mol, Forma De Apresentação: frasco de 1000 ml"/>
    <s v="Aquisição de Produtos Químicos"/>
    <s v="SUBCAF"/>
    <m/>
    <n v="6"/>
    <m/>
    <n v="0"/>
    <s v="CONSUMO"/>
    <m/>
    <m/>
    <m/>
    <x v="1"/>
  </r>
  <r>
    <n v="66"/>
    <x v="10"/>
    <s v="CEL"/>
    <m/>
    <m/>
    <s v="(ID-119839) TIRA PARA UROANÁLISE, Tira reativa para exame químico da urina, com no mínimo 11 parâmetros, incluindo densidade; Unidade de Fornecimento: frasco com 100"/>
    <s v="Aquisição de Produtos Químicos"/>
    <s v="SUBCAF"/>
    <m/>
    <n v="21"/>
    <m/>
    <n v="0"/>
    <s v="CONSUMO"/>
    <m/>
    <m/>
    <m/>
    <x v="1"/>
  </r>
  <r>
    <n v="67"/>
    <x v="11"/>
    <s v="ATA"/>
    <s v="PE 135/2020"/>
    <m/>
    <s v="(ID - 72031) FORNECIMENTO DE TICKET REFEIÇÃO/ALIMENTAÇÃO, Descrição: contratação de empresa especializada para confecção, fornecimento e administração de cartão eletrônico refeição e/ou alimentação (por menor taxa de administração)"/>
    <s v="VALE ALIMENTAÇÃO"/>
    <s v="GL"/>
    <s v=" TRIVALE ADMINISTRACAO LTDA"/>
    <n v="320"/>
    <n v="484.5"/>
    <n v="155040"/>
    <s v="SERVIÇO"/>
    <d v="2021-03-24T00:00:00"/>
    <s v="NE0000087/2021"/>
    <d v="2021-04-07T00:00:00"/>
    <x v="3"/>
  </r>
  <r>
    <n v="68"/>
    <x v="12"/>
    <s v="RECONHECIMENTO DIVIDA"/>
    <s v="RD 051/2019"/>
    <m/>
    <s v="PRESTAÇÃO  DE  SERVIÇOS  DE  APOIO ADMINISTRATIVO. REFERENTE AO MÊS DE NOVEMBRO/2018"/>
    <s v="LOCAÇÃO DE MAO DE OBRA"/>
    <s v="SUBSAT"/>
    <s v="NORTE SERVIÇOS MEDICOS LTDA"/>
    <n v="1"/>
    <n v="16320.11"/>
    <n v="16320.11"/>
    <s v="SERVIÇO"/>
    <d v="2021-03-29T00:00:00"/>
    <s v="NE0000092/2021"/>
    <d v="2021-04-07T00:00:00"/>
    <x v="3"/>
  </r>
  <r>
    <n v="69"/>
    <x v="13"/>
    <s v="RECONHECIMENTO DIVIDA"/>
    <s v="RD 056/2019"/>
    <m/>
    <s v="PRESTAÇÃO  DE  SERVIÇOS  DE  APOIO ADMINISTRATIVO. REFERENTE AO MÊS DE DEZEMBRO/2018"/>
    <s v="LOCAÇÃO DE MAO DE OBRA"/>
    <s v="SUBSAT"/>
    <s v="NORTE SERVIÇOS MEDICOS LTDA"/>
    <n v="1"/>
    <n v="16320.11"/>
    <n v="16320.11"/>
    <s v="SERVIÇO"/>
    <d v="2021-03-29T00:00:00"/>
    <s v="NE0000093/2021"/>
    <d v="2021-04-07T00:00:00"/>
    <x v="3"/>
  </r>
  <r>
    <n v="70"/>
    <x v="14"/>
    <s v="RDL"/>
    <s v="001/20019"/>
    <m/>
    <s v="119596 - SERVIÇOS DE VIGILÂNCIA, Descrição: contratação de empresa para prestação de serviço de vigilante patrimonial ARMADO - NOTURNO_x000a_119601 - SERVIÇOS DE VIGILÂNCIA, Descrição: contratação de empresa para prestação de serviço de vigilante patrimonial DESARMADO - DIURNO_x000a_119596 - SERVIÇOS DE VIGILÂNCIA, Descrição: contratação de empresa para prestação de serviço de vigilante patrimonial ARMADO - NOTURNO"/>
    <s v="Vigilância Ostensiva"/>
    <s v="SUBSAT"/>
    <s v="PROBANK SEGURANÇA DE BENS E VALORES EIRELI"/>
    <n v="1"/>
    <n v="46433.279999999999"/>
    <n v="46433.279999999999"/>
    <s v="SERVIÇO"/>
    <d v="2021-04-05T00:00:00"/>
    <s v="NE0000095/2021"/>
    <d v="2021-04-07T00:00:00"/>
    <x v="3"/>
  </r>
  <r>
    <n v="71"/>
    <x v="15"/>
    <s v="CEL"/>
    <s v="025/2020"/>
    <m/>
    <s v="NOTA DE REFORÇO - CONTRATAÇÃO  DE  EMPRESA  PARA  PRESTAÇÃO  DE  SERVIÇOS  DE  DEDETIZAÇÃO, DESRATIZAÇÃO, DESCUPINIZAÇÃO E ASSEMELHADOS"/>
    <s v="Manutencao E Conservacao De Bens Imoveis"/>
    <s v="SUBSAT"/>
    <s v="AC GESTAO EMPRESARIAL EIRELI"/>
    <n v="1"/>
    <n v="1014.26"/>
    <n v="1014.26"/>
    <s v="SERVIÇO"/>
    <d v="2021-04-05T00:00:00"/>
    <s v="NE000096/2021"/>
    <d v="2021-04-07T00:00:00"/>
    <x v="4"/>
  </r>
  <r>
    <n v="72"/>
    <x v="16"/>
    <s v="CEL"/>
    <s v="016/2020"/>
    <m/>
    <s v="13405 -  (ID-13405)  GÁS  LIQUEFEITO  DE  PETRÓLEO-GLP Material:  composição  básica  de  propano  e butano  (gás  de  cozinha),  Unidade  de  Fornecimento:  cilindro  com  45 kg"/>
    <s v="GÁS ENGARRAFADO"/>
    <s v="SUBSAT"/>
    <s v="L A FELIX ME"/>
    <n v="2"/>
    <n v="314.66000000000003"/>
    <n v="629.32000000000005"/>
    <s v="CONSUMO"/>
    <d v="2021-04-05T00:00:00"/>
    <s v="NE000097/2021"/>
    <d v="2021-04-12T00:00:00"/>
    <x v="4"/>
  </r>
  <r>
    <n v="73"/>
    <x v="17"/>
    <s v="PE"/>
    <s v="00798/2019"/>
    <m/>
    <s v="18403 - DESPESA COM AQUISIÇÃO DE PASSAGENS AÉREAS INTERESTADUAIS, Descrição: DESPESA COM AQUISIÇÃO DE PASSAGENS AÉREAS INTERESTADUAIS "/>
    <s v="Passagens Nacionais_x000a_"/>
    <s v="GL"/>
    <s v="OCA VIAGENS E TURISMO DA AMAZONIA LIMITADA"/>
    <n v="1"/>
    <n v="13700"/>
    <n v="13700"/>
    <s v="SERVIÇO"/>
    <d v="2021-04-05T00:00:00"/>
    <s v="NE0000098/2021"/>
    <d v="2021-04-12T00:00:00"/>
    <x v="4"/>
  </r>
  <r>
    <n v="74"/>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5600"/>
    <n v="5600"/>
    <s v="SERVIÇO"/>
    <d v="2021-04-05T00:00:00"/>
    <s v="NE0000099/2021"/>
    <d v="2021-04-12T00:00:00"/>
    <x v="4"/>
  </r>
  <r>
    <n v="75"/>
    <x v="18"/>
    <s v="PE"/>
    <s v="1466/2018"/>
    <m/>
    <s v="122303 - DIAGNÓSTICOS MOLECULARES_x000a_122306 - ANTI LA_x000a_122307 - ANTI DNA DUPLA HÉLICE_x000a_122310 - ANTI RO_x000a_122305 - ANTI RNP_x000a_122309 - ANTI SCLERO 70_x000a_122308 - ANTI SM_x000a_122304 - FAN HEP-2"/>
    <s v="EXAMES LABORATORIAIS"/>
    <s v="GELAB"/>
    <s v="MICRO-LAB LTDA"/>
    <n v="1"/>
    <n v="2355"/>
    <n v="2355"/>
    <s v="SERVIÇO"/>
    <d v="2021-04-05T00:00:00"/>
    <s v="NE0000100/2021"/>
    <d v="2021-04-12T00:00:00"/>
    <x v="4"/>
  </r>
  <r>
    <n v="76"/>
    <x v="19"/>
    <s v="PE"/>
    <s v="1351/2018"/>
    <m/>
    <s v="17713 - SERVIÇOS DE MANUTENÇÃO PREVENTIVA E/OU CORRETIVA EM GRUPO GERADOR, Descrição: contratação de empresa para prestação de serviços de manutenção preventiva e/ou corretiva em grupo gerador de energia, com reposição de peças"/>
    <s v="MANUTENÇÃO DE MAQ. E EQUIPAMENTO"/>
    <s v="SUBSAT"/>
    <s v="INVICTA INSTALAÇOES E MANUTENÇOES LTA ME"/>
    <n v="1"/>
    <n v="3890"/>
    <n v="3890"/>
    <s v="SERVIÇO"/>
    <d v="2021-04-05T00:00:00"/>
    <s v="NE0000101/2021"/>
    <d v="2021-04-12T00:00:00"/>
    <x v="4"/>
  </r>
  <r>
    <n v="77"/>
    <x v="19"/>
    <s v="PE"/>
    <s v="1511/2015"/>
    <m/>
    <s v="112868 - LOCAÇÃO DE VEÍCULOS TIPO UTILITÁRIO, Descrição: LOCAÇÃO DE VEÍCULOS TIPO_x000a_UTILITÁRIO,"/>
    <s v="Locação de Veículos"/>
    <s v="SUBSAT"/>
    <s v=" COUTO SERVICOS DE TRANSPORTE E LOCACAO DE VEICULOS LTDA"/>
    <n v="1"/>
    <n v="4655"/>
    <n v="4655"/>
    <s v="SERVIÇO"/>
    <d v="2021-04-06T00:00:00"/>
    <s v="NE0000102/2021"/>
    <d v="2021-04-12T00:00:00"/>
    <x v="4"/>
  </r>
  <r>
    <n v="78"/>
    <x v="20"/>
    <s v="PE"/>
    <s v="1284/2017"/>
    <m/>
    <s v="117912 - LOCAÇÃO DE EQUIPAMENTOS LABORATORIAIS"/>
    <s v="Locação de Maquinas e Equipamentos"/>
    <s v="GELAB"/>
    <s v="LABINBRAZ COMERCIAL LTDA"/>
    <n v="1"/>
    <n v="10600"/>
    <n v="10600"/>
    <s v="SERVIÇO"/>
    <d v="2021-04-06T00:00:00"/>
    <s v="NE0000103/2021"/>
    <d v="2021-04-12T00:00:00"/>
    <x v="4"/>
  </r>
  <r>
    <n v="79"/>
    <x v="21"/>
    <s v="INEX"/>
    <s v="002/2021"/>
    <m/>
    <s v="ID - 100780 - SERVIÇOS DE CORREIOS E_x000a_TELÉGRAFOS SERVIÇOS DE CORREIOS E_x000a_TELÉGRAFOS"/>
    <s v="Serviço de comunicação geral"/>
    <s v="GL"/>
    <s v="EMPRESA BRASILEIRA DE CORREIOS E TELÉGRAFOS_x000a_"/>
    <n v="1"/>
    <n v="500"/>
    <n v="500"/>
    <s v="SERVIÇO"/>
    <d v="2021-04-07T00:00:00"/>
    <s v="NE0000104/2021"/>
    <d v="2021-04-12T00:00:00"/>
    <x v="4"/>
  </r>
  <r>
    <n v="80"/>
    <x v="22"/>
    <s v="PE"/>
    <s v="97/2018"/>
    <m/>
    <s v="SERVIÇOS DE LIMPEZA E CONSERVAÇÃO, Descrição: SERVIÇOS DE LIMPEZA ÁREA CRÍTICA"/>
    <s v="LOCAÇÃO DE MÃO-DE-OBRA"/>
    <s v="SUBSAT"/>
    <s v=" BETA BRASIL SERVIÇOS DE CONSEVAÇÃO E LIMPEZA LTDA"/>
    <m/>
    <m/>
    <n v="0"/>
    <s v="SERVIÇO"/>
    <m/>
    <m/>
    <m/>
    <x v="1"/>
  </r>
  <r>
    <n v="81"/>
    <x v="22"/>
    <s v="PE"/>
    <s v="97/2018"/>
    <m/>
    <s v="SERVIÇOS DE LIMPEZA E CONSERVAÇÃO, Descrição: SERVIÇOS DE LIMPEZA ÁREA SEMICRÍTICA"/>
    <s v="LOCAÇÃO DE MÃO-DE-OBRA"/>
    <s v="SUBSAT"/>
    <s v=" BETA BRASIL SERVIÇOS DE CONSEVAÇÃO E LIMPEZA LTDA"/>
    <m/>
    <m/>
    <n v="0"/>
    <s v="SERVIÇO"/>
    <m/>
    <m/>
    <m/>
    <x v="1"/>
  </r>
  <r>
    <n v="82"/>
    <x v="22"/>
    <s v="PE"/>
    <s v="97/2018"/>
    <m/>
    <s v="SERVIÇOS DE LIMPEZA E CONSERVAÇÃO, Descrição: SERVIÇOS DE LIMPEZA FACE EXTERNA, SEM EXPOSIÇÃO À SITUAÇÃO DE RISCO,"/>
    <s v="LOCAÇÃO DE MÃO-DE-OBRA"/>
    <s v="SUBSAT"/>
    <s v=" BETA BRASIL SERVIÇOS DE CONSEVAÇÃO E LIMPEZA LTDA"/>
    <m/>
    <m/>
    <n v="0"/>
    <s v="SERVIÇO"/>
    <m/>
    <m/>
    <m/>
    <x v="1"/>
  </r>
  <r>
    <n v="83"/>
    <x v="22"/>
    <s v="PE"/>
    <s v="97/2018"/>
    <m/>
    <s v="SERVIÇOS DE LIMPEZA E CONSERVAÇÃO, Descrição: SERVIÇOS DE LIMPEZA  ÁREA EXTERNA"/>
    <s v="LOCAÇÃO DE MÃO-DE-OBRA"/>
    <s v="SUBSAT"/>
    <s v=" BETA BRASIL SERVIÇOS DE CONSEVAÇÃO E LIMPEZA LTDA"/>
    <m/>
    <m/>
    <n v="0"/>
    <s v="SERVIÇO"/>
    <m/>
    <m/>
    <m/>
    <x v="1"/>
  </r>
  <r>
    <n v="84"/>
    <x v="22"/>
    <s v="PE"/>
    <s v="97/2018"/>
    <m/>
    <s v="SERVIÇOS DE LIMPEZA E CONSERVAÇÃO, Descrição: SERVIÇOS DE LIMPEZA  ÁREA NÃO-CRÍTICA / ADMINISTRATIVA"/>
    <s v="LOCAÇÃO DE MÃO-DE-OBRA"/>
    <s v="SUBSAT"/>
    <s v=" BETA BRASIL SERVIÇOS DE CONSEVAÇÃO E LIMPEZA LTDA"/>
    <m/>
    <m/>
    <n v="0"/>
    <s v="SERVIÇO"/>
    <m/>
    <m/>
    <m/>
    <x v="1"/>
  </r>
  <r>
    <n v="85"/>
    <x v="23"/>
    <s v="CEL"/>
    <s v="001/2021"/>
    <m/>
    <s v="(97035) SERVIÇOS DE MANUTENÇÃO EM APARELHOS DE AR CONDICIONADO 7.000 a 18.000 BTU´s"/>
    <s v="OUTROS SERVIÇOS DE TERCEIROS"/>
    <s v="SUBSAT"/>
    <s v="A J L SERVIÇOS LTDA EPP"/>
    <n v="250"/>
    <n v="35"/>
    <n v="8750"/>
    <s v="SERVIÇO"/>
    <s v="29/04/2021"/>
    <s v="NE0000175/2021"/>
    <d v="2021-05-04T00:00:00"/>
    <x v="4"/>
  </r>
  <r>
    <n v="86"/>
    <x v="23"/>
    <s v="CEL"/>
    <s v="001/2021"/>
    <m/>
    <s v="(94565) SERVIÇOS DE MANUTENÇÃO EM APARELHOS DE AR CONDICIONADO  19.000 a 30.000 BTU´s"/>
    <s v="OUTROS SERVIÇOS DE TERCEIROS"/>
    <s v="SUBSAT"/>
    <s v="A J L SERVIÇOS LTDA EPP"/>
    <n v="60"/>
    <n v="35"/>
    <n v="2100"/>
    <s v="SERVIÇO"/>
    <s v="29/04/2021"/>
    <s v="NE0000175/2021"/>
    <d v="2021-05-04T00:00:00"/>
    <x v="4"/>
  </r>
  <r>
    <n v="87"/>
    <x v="23"/>
    <s v="CEL"/>
    <s v="001/2021"/>
    <m/>
    <s v="(113986) SERVIÇOS DE MANUTENÇÃO EM APARELHOS DE AR CONDICIONADO 31.000 a 48.000 BTU´s"/>
    <s v="OUTROS SERVIÇOS DE TERCEIROS"/>
    <s v="SUBSAT"/>
    <s v="A J L SERVIÇOS LTDA EPP"/>
    <n v="60"/>
    <n v="46"/>
    <n v="2760"/>
    <s v="SERVIÇO"/>
    <s v="29/04/2021"/>
    <s v="NE0000175/2021"/>
    <d v="2021-05-04T00:00:00"/>
    <x v="4"/>
  </r>
  <r>
    <n v="88"/>
    <x v="23"/>
    <s v="CEL"/>
    <s v="001/2021"/>
    <m/>
    <s v="(113987) SERVIÇOS DE MANUTENÇÃO EM APARELHOS DE AR CONDICIONADO  49.000 a 60.000 BTU´s"/>
    <s v="OUTROS SERVIÇOS DE TERCEIROS"/>
    <s v="SUBSAT"/>
    <s v="A J L SERVIÇOS LTDA EPP"/>
    <n v="60"/>
    <n v="46"/>
    <n v="2760"/>
    <s v="SERVIÇO"/>
    <s v="29/04/2021"/>
    <s v="NE0000175/2021"/>
    <d v="2021-05-04T00:00:00"/>
    <x v="4"/>
  </r>
  <r>
    <n v="89"/>
    <x v="24"/>
    <s v="ATA"/>
    <s v="PE 548/2020"/>
    <m/>
    <s v="(ID-117696) ABAIXADOR DE LÍNGUA, Material: madeira; Formato: arredondado sem rebarbas, superfícies e bordas devidamente acabadas; Tamanho: 14x1,4cm"/>
    <s v="PRODUTOS PARA SAÚDE"/>
    <s v="SUBCAF"/>
    <s v="ANDREI CARLOS BARROS"/>
    <n v="60"/>
    <n v="3.3"/>
    <n v="198"/>
    <s v="CONSUMO"/>
    <d v="2021-04-15T00:00:00"/>
    <s v="NE0000136/2021"/>
    <d v="2021-04-22T00:00:00"/>
    <x v="2"/>
  </r>
  <r>
    <n v="90"/>
    <x v="24"/>
    <s v="ATA"/>
    <s v="PE 332/2020"/>
    <m/>
    <s v="(ID-114651) ALGODÃO ORTOPÉDICO, Tamanho: 20cm (±5%) de largura; Material: 100% fibra de_x000a_algodão cru; Uniforme"/>
    <s v="PRODUTOS PARA SAÚDE"/>
    <s v="SUBCAF"/>
    <s v="ARAUJO COMERCIO DE PRODUTOS"/>
    <n v="60"/>
    <n v="6.06"/>
    <n v="363.59999999999997"/>
    <s v="CONSUMO"/>
    <d v="2021-04-15T00:00:00"/>
    <s v="NE0000134/2021"/>
    <d v="2021-04-22T00:00:00"/>
    <x v="2"/>
  </r>
  <r>
    <n v="91"/>
    <x v="24"/>
    <s v="ATA"/>
    <s v="PE 332/2020"/>
    <m/>
    <s v="(ID-114645) ALGODÃO HIDRÓFILO, Aspecto homogêneo e macio, boa absorvência, inodoro, ausência de grumos e impurezas "/>
    <s v="PRODUTOS PARA SAÚDE"/>
    <s v="SUBCAF"/>
    <s v="ARAUJO COMERCIO DE PRODUTOS"/>
    <n v="150"/>
    <n v="8.7799999999999994"/>
    <n v="1317"/>
    <s v="CONSUMO"/>
    <d v="2021-04-15T00:00:00"/>
    <s v="NE0000134/2021"/>
    <d v="2021-04-22T00:00:00"/>
    <x v="2"/>
  </r>
  <r>
    <n v="92"/>
    <x v="24"/>
    <s v="ATA"/>
    <s v="PE 737/2020"/>
    <m/>
    <s v="ID-113085) AVENTAL DESCARTÁVEL, Modelo: cirúrgico; confeccionado em não tecido amaciado"/>
    <s v="PRODUTOS PARA SAÚDE"/>
    <s v="SUBCAF"/>
    <s v="MEDHAUS COMERCIO PRODUTOS"/>
    <n v="14000"/>
    <n v="2.39"/>
    <n v="33460"/>
    <s v="CONSUMO"/>
    <d v="2021-04-16T00:00:00"/>
    <s v="NE0000146/2021"/>
    <d v="2021-04-22T00:00:00"/>
    <x v="2"/>
  </r>
  <r>
    <n v="93"/>
    <x v="24"/>
    <s v="ATA"/>
    <s v="PE 332/2020"/>
    <m/>
    <s v="(ID-114647) COMPRESSA DE GAZE, Tamanho: 7,5 x 7,5cm (dobrada), 15 x 30cm (aberta); Com 8 camadas e 5 dobras; 13 fios/cm²; Material: 100%"/>
    <s v="PRODUTOS PARA SAÚDE"/>
    <s v="SUBCAF"/>
    <s v="ARAUJO COMERCIO DE PRODUTOS"/>
    <n v="1160"/>
    <n v="19.66"/>
    <n v="22805.599999999999"/>
    <s v="CONSUMO"/>
    <d v="2021-04-15T00:00:00"/>
    <s v="NE0000134/2021"/>
    <d v="2021-04-22T00:00:00"/>
    <x v="2"/>
  </r>
  <r>
    <n v="94"/>
    <x v="24"/>
    <s v="ATA"/>
    <s v="PE 352/2020"/>
    <m/>
    <s v="(ID-119736) ESPARADRAPO, Dimensões: 10cm x 4,5m; Material: composto de tecido 100% algodão; Hipoalérgico"/>
    <s v="PRODUTOS PARA SAÚDE"/>
    <s v="SUBCAF"/>
    <s v="ARAUJO COMERCIO DE PRODUTOS"/>
    <n v="120"/>
    <n v="5.44"/>
    <n v="652.80000000000007"/>
    <s v="CONSUMO"/>
    <d v="2021-04-15T00:00:00"/>
    <s v="NE0000134/2021"/>
    <d v="2021-04-22T00:00:00"/>
    <x v="2"/>
  </r>
  <r>
    <n v="95"/>
    <x v="24"/>
    <s v="ATA"/>
    <s v="PE 007/2020"/>
    <m/>
    <s v="(ID-115898) ALMOTOLIA, Aplicação: para soluções fotossensíveis; Material: confeccionada em plástico transparente; Tamanho/Capacidade: 250ml;"/>
    <s v="PRODUTOS PARA SAÚDE"/>
    <s v="SUBCAF"/>
    <s v="MEDHAUS COMERCIO PRODUTOS"/>
    <n v="240"/>
    <n v="3.19"/>
    <n v="765.6"/>
    <s v="CONSUMO"/>
    <m/>
    <m/>
    <m/>
    <x v="5"/>
  </r>
  <r>
    <n v="96"/>
    <x v="24"/>
    <s v="ATA"/>
    <s v="PE 531/2020"/>
    <m/>
    <s v="(ID-115694) COLETOR UNIVERSAL, Material: plástico opaco; Descartável; Com tampa rosqueável;"/>
    <s v="PRODUTOS PARA SAÚDE"/>
    <s v="SUBCAF"/>
    <s v="SALDANHA RODRIGUES LTDA"/>
    <n v="12480"/>
    <n v="0.18"/>
    <n v="2246.4"/>
    <s v="CONSUMO"/>
    <d v="2021-04-15T00:00:00"/>
    <s v="NE0000144/2021"/>
    <d v="2021-04-22T00:00:00"/>
    <x v="2"/>
  </r>
  <r>
    <n v="97"/>
    <x v="24"/>
    <s v="ATA"/>
    <s v="PE 388/2020"/>
    <m/>
    <s v="(ID-118839) EQUIPO MULTIVIAS, Aplicação: multiplicar o acesso venoso; Conexão padrão em forma de Y, com pinça e tampa protetora em cada uma das extremidades; "/>
    <s v="PRODUTOS PARA SAÚDE"/>
    <s v="SUBCAF"/>
    <s v="ARAUJO COMERCIO DE PRODUTOS"/>
    <n v="120"/>
    <n v="0.7"/>
    <n v="84"/>
    <s v="CONSUMO"/>
    <d v="2021-04-15T00:00:00"/>
    <s v="NE0000135/2021"/>
    <d v="2021-04-22T00:00:00"/>
    <x v="2"/>
  </r>
  <r>
    <n v="98"/>
    <x v="24"/>
    <s v="ATA"/>
    <s v="PE 402/2020"/>
    <m/>
    <s v="(ID-111677) CURATIVO, Descrição: Curativo de  idrogel com alginato, não estéril. Apresentação:"/>
    <s v="PRODUTOS PARA SAÚDE"/>
    <s v="SUBCAF"/>
    <s v="LM FARMA INDUSTRIA "/>
    <n v="200"/>
    <n v="23.3"/>
    <n v="4660"/>
    <s v="CONSUMO"/>
    <d v="2021-04-15T00:00:00"/>
    <s v="NE0000145/2021"/>
    <d v="2021-04-22T00:00:00"/>
    <x v="2"/>
  </r>
  <r>
    <n v="99"/>
    <x v="24"/>
    <s v="ATA"/>
    <s v="PE 008/2020"/>
    <m/>
    <s v="(ID-115798) CURATIVO Descrição: Curativo composto por fibras de alginato de cálcio que absorve o exsudato da ferida formando uma camada de gel. "/>
    <s v="PRODUTOS PARA SAÚDE"/>
    <s v="SUBCAF"/>
    <s v="COLOPAST DO BRASIL"/>
    <n v="280"/>
    <n v="7"/>
    <n v="1960"/>
    <s v="CONSUMO"/>
    <d v="2021-05-03T00:00:00"/>
    <s v="NE0000176/2021"/>
    <d v="2021-05-06T00:00:00"/>
    <x v="2"/>
  </r>
  <r>
    <n v="100"/>
    <x v="24"/>
    <s v="ATA"/>
    <s v="PE 189/2020"/>
    <m/>
    <s v="(ID-102250) FIO DE SUTURA CATGUT SIMPLES, Aplicação: Aparelho digestivo; Tamanho: 70cm; Diâmetro: 4-0; Agulha: 22mm, 1/2"/>
    <s v="PRODUTOS PARA SAÚDE"/>
    <s v="SUBCAF"/>
    <s v="BIOTARGETING REPESENTAÇÕES"/>
    <n v="576"/>
    <n v="8.36"/>
    <n v="4815.3599999999997"/>
    <s v="CONSUMO"/>
    <d v="2021-04-15T00:00:00"/>
    <s v="NE0000142/2021"/>
    <d v="2021-04-22T00:00:00"/>
    <x v="2"/>
  </r>
  <r>
    <n v="101"/>
    <x v="24"/>
    <s v="ATA"/>
    <s v="PE 232/2020"/>
    <m/>
    <s v="(ID-102234) FIO DE SUTURA CATGUT SIMPLES, Aplicação: Aparelho digestivo; Tamanho: 70cm; Diâmetro: 0; Agulha: 36,4mm, 1/2"/>
    <s v="PRODUTOS PARA SAÚDE"/>
    <s v="SUBCAF"/>
    <s v="ARAUJO COMERCIO DE PRODUTOS"/>
    <n v="252"/>
    <n v="4.9800000000000004"/>
    <n v="1254.96"/>
    <s v="CONSUMO"/>
    <d v="2021-04-15T00:00:00"/>
    <s v="NE0000135/2021"/>
    <d v="2021-04-22T00:00:00"/>
    <x v="2"/>
  </r>
  <r>
    <n v="102"/>
    <x v="24"/>
    <s v="ATA"/>
    <s v="PE 186/2020"/>
    <m/>
    <s v="(ID-102369) FIO DE SUTURA NYLON, Aplicação: Cuticular; Tamanho: 45cm; Diâmetro: 6-0; Agulha: "/>
    <s v="PRODUTOS PARA SAÚDE"/>
    <s v="SUBCAF"/>
    <s v="ARAUJO COMERCIO DE PRODUTOS"/>
    <s v="288"/>
    <s v="4,95"/>
    <n v="1425.6000000000001"/>
    <s v="CONSUMO"/>
    <d v="2021-04-15T00:00:00"/>
    <s v="NE0000135/2021"/>
    <d v="2021-04-22T00:00:00"/>
    <x v="2"/>
  </r>
  <r>
    <n v="103"/>
    <x v="24"/>
    <s v="ATA"/>
    <s v="PE 548/2020"/>
    <m/>
    <s v="(ID-26912) GARROTE, Aplicação: uso hospitalar, Tamanho/Capacidade: 30 cm,"/>
    <s v="PRODUTOS PARA SAÚDE"/>
    <s v="SUBCAF"/>
    <s v="ANDREI CARLOS BARROS"/>
    <n v="24"/>
    <n v="6.84"/>
    <n v="164.16"/>
    <s v="CONSUMO"/>
    <d v="2021-04-15T00:00:00"/>
    <s v="NE0000136/2021"/>
    <d v="2021-04-22T00:00:00"/>
    <x v="2"/>
  </r>
  <r>
    <n v="104"/>
    <x v="24"/>
    <s v="ATA"/>
    <s v="PE 846/2020"/>
    <m/>
    <s v="(ID-114748) GAZE EM ROLO, Tamanho: 91cm x 91m; Com 8 camadas e 3 dobras; 13 fios/cm²"/>
    <s v="PRODUTOS PARA SAÚDE"/>
    <s v="SUBCAF"/>
    <s v="ARAUJO COMERCIO DE PRODUTOS"/>
    <n v="276"/>
    <n v="78.3"/>
    <n v="21610.799999999999"/>
    <s v="CONSUMO"/>
    <d v="2021-04-15T00:00:00"/>
    <s v="NE0000134/2021"/>
    <d v="2021-04-22T00:00:00"/>
    <x v="2"/>
  </r>
  <r>
    <n v="105"/>
    <x v="24"/>
    <s v="ATA"/>
    <s v="PE 341/2020"/>
    <m/>
    <s v="(ID-115990) LUVA CIRÚRGICA ESTÉRIL, Tamanho/Capacidade: nº 7,0; Material: látex natural; Lubrificada com pó bioabsorvível; Anatômica "/>
    <s v="PRODUTOS PARA SAÚDE"/>
    <s v="SUBCAF"/>
    <s v="DECARES COMERCIO LTDA"/>
    <n v="9100"/>
    <n v="1.3"/>
    <n v="11830"/>
    <s v="CONSUMO"/>
    <d v="2021-04-15T00:00:00"/>
    <s v="NE0000140/2021"/>
    <d v="2021-04-22T00:00:00"/>
    <x v="2"/>
  </r>
  <r>
    <n v="106"/>
    <x v="24"/>
    <s v="ATA"/>
    <s v="PE 550/2020"/>
    <m/>
    <s v="(ID-84728) LÂMINA PARA BISTURI, Tipo: nº 11; Material: aço inox ou aço carbono; Estéril, afiada e polida"/>
    <s v="PRODUTOS PARA SAÚDE"/>
    <s v="SUBCAF"/>
    <s v="MEDLEVENSOHN COMERCIO E REPRESENTAÇÕES DE PRODUTOS HOSPITALAR"/>
    <n v="8000"/>
    <n v="0.23"/>
    <n v="1840"/>
    <s v="CONSUMO"/>
    <d v="2021-04-15T00:00:00"/>
    <s v="NE0000137/2021"/>
    <d v="2021-04-22T00:00:00"/>
    <x v="2"/>
  </r>
  <r>
    <n v="107"/>
    <x v="24"/>
    <s v="ATA"/>
    <s v="PE 550/2020"/>
    <m/>
    <s v="(ID-84727) LÂMINA PARA BISTURI, Tipo: nº 15; Material: aço inox ou aço carbono; Estéril, afiada e polida"/>
    <s v="PRODUTOS PARA SAÚDE"/>
    <s v="SUBCAF"/>
    <s v="MEDLEVENSOHN COMERCIO E REPRESENTAÇÕES DE PRODUTOS HOSPITALAR"/>
    <n v="14400"/>
    <n v="0.22"/>
    <n v="3168"/>
    <s v="CONSUMO"/>
    <d v="2021-04-15T00:00:00"/>
    <s v="NE0000137/2021"/>
    <d v="2021-04-22T00:00:00"/>
    <x v="2"/>
  </r>
  <r>
    <n v="108"/>
    <x v="24"/>
    <s v="ATA"/>
    <s v="PE 550/2020"/>
    <m/>
    <s v="(ID-114562) LÂMINA PARA BISTURI, Tipo: nº 20; Material: aço inox ou aço carbono; Estéril, afiada e polida."/>
    <s v="PRODUTOS PARA SAÚDE"/>
    <s v="SUBCAF"/>
    <s v="MEDLEVENSOHN COMERCIO E REPRESENTAÇÕES DE PRODUTOS HOSPITALAR"/>
    <n v="3600"/>
    <n v="0.23"/>
    <n v="828"/>
    <s v="CONSUMO"/>
    <d v="2021-04-15T00:00:00"/>
    <s v="NE0000137/2021"/>
    <d v="2021-04-22T00:00:00"/>
    <x v="2"/>
  </r>
  <r>
    <n v="109"/>
    <x v="24"/>
    <s v="ATA"/>
    <s v="PE 550/2020"/>
    <m/>
    <s v="(ID-84726) LÂMINA PARA BISTURI, Tipo: nº 22; Material: aço inox ou aço carbono; Estéril, afiada e polida"/>
    <s v="PRODUTOS PARA SAÚDE"/>
    <s v="SUBCAF"/>
    <s v="MEDLEVENSOHN COMERCIO E REPRESENTAÇÕES DE PRODUTOS HOSPITALAR"/>
    <n v="16500"/>
    <n v="0.21"/>
    <n v="3465"/>
    <s v="CONSUMO"/>
    <d v="2021-04-15T00:00:00"/>
    <s v="NE0000137/2021"/>
    <d v="2021-04-22T00:00:00"/>
    <x v="2"/>
  </r>
  <r>
    <n v="110"/>
    <x v="24"/>
    <s v="ATA"/>
    <s v="PE 357/2020"/>
    <m/>
    <s v="(ID-114717) LENÇOL DESCARTÁVEL, Tamanho: 70cm x 50m; Material: 100% celulose virgem; Forma de Apresentação: rolo tipo bobina; Isento de substâncias alergênicas"/>
    <s v="PRODUTOS PARA SAÚDE"/>
    <s v="SUBCAF"/>
    <s v="ANDREI CARLOS BARROS"/>
    <n v="900"/>
    <n v="7.92"/>
    <n v="7128"/>
    <s v="CONSUMO"/>
    <d v="2021-04-15T00:00:00"/>
    <s v="NE0000136/2021"/>
    <d v="2021-04-22T00:00:00"/>
    <x v="2"/>
  </r>
  <r>
    <n v="111"/>
    <x v="24"/>
    <s v="ATA"/>
    <s v="PE 357/2020"/>
    <m/>
    <s v="ID-64153) ÓCULOS DE PROTEÇÃO, Aplicação: para uso hospitalar, Material: acrílico transparente, Características Adicionais: "/>
    <s v="PRODUTOS PARA SAÚDE"/>
    <s v="SUBCAF"/>
    <s v="R S HENRIQUES COMERCIO"/>
    <n v="60"/>
    <n v="4"/>
    <n v="240"/>
    <s v="CONSUMO"/>
    <d v="2021-04-15T00:00:00"/>
    <s v="NE0000141/2021"/>
    <d v="2021-04-22T00:00:00"/>
    <x v="2"/>
  </r>
  <r>
    <n v="112"/>
    <x v="24"/>
    <s v="ATA"/>
    <s v="PE 991/2020"/>
    <m/>
    <s v="(ID-114693) PUNCH DESCARTÁVEL, Tamanho/Capacidade: diâmetro 4,0mm; Aplicação: uso em biópsia dermatológica; Estéril; Embalagem individual."/>
    <s v="PRODUTOS PARA SAÚDE"/>
    <s v="SUBCAF"/>
    <s v="FIGUEIREDO FARMA COMERCIO"/>
    <n v="1500"/>
    <n v="14.5"/>
    <n v="21750"/>
    <s v="CONSUMO"/>
    <d v="2021-04-15T00:00:00"/>
    <s v="NE0000138/2021"/>
    <d v="2021-04-22T00:00:00"/>
    <x v="2"/>
  </r>
  <r>
    <n v="113"/>
    <x v="24"/>
    <s v="ATA"/>
    <s v="PE 1104/2020"/>
    <m/>
    <s v="ID-114689) PUNCH DESCARTÁVEL, Tamanho/Capacidade: diâmetro 2,0mm; Aplicação: uso em biópsia dermatológica; Estéril; Embalagem individual."/>
    <s v="PRODUTOS PARA SAÚDE"/>
    <s v="SUBCAF"/>
    <s v="MEDICNORTE EIRELI"/>
    <n v="80"/>
    <n v="13"/>
    <n v="1040"/>
    <s v="CONSUMO"/>
    <d v="2021-04-15T00:00:00"/>
    <s v="NE0000139/2021"/>
    <d v="2021-04-22T00:00:00"/>
    <x v="2"/>
  </r>
  <r>
    <n v="114"/>
    <x v="24"/>
    <s v="ATA"/>
    <s v="PE 154/2020"/>
    <m/>
    <s v="(ID-114621) SERINGA DESCARTÁVEL, Capacidade: 1ml; Bico: Luer lock; Com dispositivo de segurança; Estéril; Apirogênica; "/>
    <s v="PRODUTOS PARA SAÚDE"/>
    <s v="SUBCAF"/>
    <s v="SALDANHA RODRIGUES LTDA"/>
    <n v="3000"/>
    <n v="0.88"/>
    <n v="2640"/>
    <s v="CONSUMO"/>
    <d v="2021-04-15T00:00:00"/>
    <s v="NE0000144/2021"/>
    <d v="2021-04-22T00:00:00"/>
    <x v="2"/>
  </r>
  <r>
    <n v="115"/>
    <x v="24"/>
    <s v="ATA"/>
    <s v="PE 154/2020"/>
    <m/>
    <s v="(ID-114575) SERINGA DESCARTÁVEL, Capacidade: 5ml; Bico: Luer slip; Estéril; Apirogênica; Graduação nítida permanente;"/>
    <s v="PRODUTOS PARA SAÚDE"/>
    <s v="SUBCAF"/>
    <s v="MEDICNORTE EIRELI"/>
    <n v="3000"/>
    <n v="0.16"/>
    <n v="480"/>
    <s v="CONSUMO"/>
    <d v="2021-04-15T00:00:00"/>
    <s v="NE0000139/2021"/>
    <d v="2021-04-22T00:00:00"/>
    <x v="2"/>
  </r>
  <r>
    <n v="116"/>
    <x v="24"/>
    <s v="ATA"/>
    <s v="PE 393/2020"/>
    <m/>
    <s v="(ID-114976) SERINGA DESCARTÁVEL, Capacidade: 3ml; Bico: Luer lock; Com dispositivo de segurança; Estéril; Apirogênica; "/>
    <s v="PRODUTOS PARA SAÚDE"/>
    <s v="SUBCAF"/>
    <s v="SALDANHA RODRIGUES LTDA"/>
    <n v="2700"/>
    <n v="0.25"/>
    <n v="675"/>
    <s v="CONSUMO"/>
    <d v="2021-04-15T00:00:00"/>
    <s v="NE0000144/2021"/>
    <d v="2021-04-22T00:00:00"/>
    <x v="2"/>
  </r>
  <r>
    <n v="117"/>
    <x v="24"/>
    <s v="ATA"/>
    <s v="PE 373/2020"/>
    <m/>
    <s v="(ID-113420) TERMÔMETRO CLÍNICO, Tipo: Digital; Medição: oral e axilar; Haste flexível;"/>
    <s v="PRODUTOS PARA SAÚDE"/>
    <s v="SUBCAF"/>
    <s v="ANDREI CARLOS BARROS"/>
    <n v="10"/>
    <n v="13.1"/>
    <n v="131"/>
    <s v="CONSUMO"/>
    <d v="2021-04-15T00:00:00"/>
    <s v="NE0000136/2021"/>
    <d v="2021-04-22T00:00:00"/>
    <x v="2"/>
  </r>
  <r>
    <n v="118"/>
    <x v="24"/>
    <s v="ATA"/>
    <s v="PE 353/2020"/>
    <m/>
    <s v="(ID-114658) TOUCA, Aplicação: uso hospitalar; Tipo: turbante / disco / pizza, com elástico; Descartável; Material: Tecido não tecido (TNT) "/>
    <s v="PRODUTOS PARA SAÚDE"/>
    <s v="SUBCAF"/>
    <s v="A G INDUSTRIA E COMERCIO"/>
    <n v="10000"/>
    <n v="0.09"/>
    <n v="900"/>
    <s v="CONSUMO"/>
    <d v="2021-04-15T00:00:00"/>
    <s v="NE0000143/2021"/>
    <d v="2021-04-22T00:00:00"/>
    <x v="2"/>
  </r>
  <r>
    <n v="119"/>
    <x v="24"/>
    <s v="ATA"/>
    <s v="PE 676/2020"/>
    <m/>
    <s v="(ID-113094) TIRA REAGENTE PARA DETERMINAÇÃO DE GLICEMIA, Aplicação: dosagem de glicemia capilar em equipamento digital com intervalo de leitura de 20 a 500mg/dl"/>
    <s v="PRODUTOS PARA SAÚDE"/>
    <s v="SUBCAF"/>
    <s v="INSTRUMENTAL TÉCNICO"/>
    <n v="3000"/>
    <n v="0.3"/>
    <n v="900"/>
    <s v="CONSUMO"/>
    <m/>
    <m/>
    <m/>
    <x v="1"/>
  </r>
  <r>
    <n v="120"/>
    <x v="25"/>
    <s v="ATA"/>
    <s v="218/2020"/>
    <m/>
    <s v="(ID-13044) ÁLCOOL ETÍLICO ABSOLUTO 99,5 GL, Aplicação: fixação de material em lâminas, Características Adicionais: líquido odor agradável inflamável, Tamanho/Capacidade: 1000 ml (1L), Cor: incolor, Forma De Apresentação: frasco , Unidade de Fornecimento"/>
    <s v="MATERIAL LABORATORIAL"/>
    <s v="SUBCAF"/>
    <s v="MEDICNORTE LTDA"/>
    <n v="100"/>
    <n v="9.2200000000000006"/>
    <n v="922.00000000000011"/>
    <s v="CONSUMO"/>
    <m/>
    <m/>
    <m/>
    <x v="1"/>
  </r>
  <r>
    <n v="121"/>
    <x v="25"/>
    <s v="ATA"/>
    <s v="483/2020"/>
    <m/>
    <s v="(ID-115926) CORANTE PANÓTICO, Aplicação: Hematologia; Composto por: - Panótico rápido nº 1 (Ciclohexadienos 0,1%); - Panótico rápido nº 2 (Azobenzenosulfônicos 0,1%); - Panótico rápido nº 3 (Fenotiazinas 0,1%);"/>
    <s v="MATERIAL LABORATORIAL"/>
    <s v="SUBCAF"/>
    <s v="MEDICNORTE LTDA"/>
    <n v="1"/>
    <n v="38.89"/>
    <n v="38.89"/>
    <s v="CONSUMO"/>
    <m/>
    <m/>
    <m/>
    <x v="1"/>
  </r>
  <r>
    <n v="122"/>
    <x v="25"/>
    <s v="ATA"/>
    <s v="258/2020"/>
    <m/>
    <s v="(ID-29120) GRUPO CEMA 0242 - KIT PARA DOSAGEM - , Descrição: CEMA0242.3117 - PCR - Conjunto de diagnóstico in vitro para determinação qualitativa e semi quantitativa, da Proteína C Reativa PCR, no soro humano, pelo método de aglutinação de látex em l"/>
    <s v="MATERIAL LABORATORIAL"/>
    <s v="SUBCAF"/>
    <s v="MEDICNORTE LTDA"/>
    <n v="65"/>
    <n v="26"/>
    <n v="1690"/>
    <s v="CONSUMO"/>
    <m/>
    <m/>
    <m/>
    <x v="1"/>
  </r>
  <r>
    <n v="123"/>
    <x v="25"/>
    <s v="ATA"/>
    <s v="483/2020"/>
    <m/>
    <s v="(ID-121076) ASLO, Reagente para determinação quantitativa in vitro dos Anticorpos Antiestreptolisina O (ASLO) no soro humano não diluído, pelo método de aglutinação em lâmina e/ou em tubo, com capacidade para 100 reações. "/>
    <s v="MATERIAL LABORATORIAL"/>
    <s v="SUBCAF"/>
    <s v="MEDICNORTE LTDA"/>
    <n v="60"/>
    <n v="38.36"/>
    <n v="2301.6"/>
    <s v="CONSUMO"/>
    <m/>
    <m/>
    <m/>
    <x v="1"/>
  </r>
  <r>
    <n v="124"/>
    <x v="25"/>
    <s v="ATA"/>
    <s v="650/2020"/>
    <m/>
    <s v="(ID-122125) TEMPO DE TROMBOPLASTINA PARCIAL ATIVADA (TTPA), Reagente para determinação doTempo de Tromboplastina ativada (TTPA)_x000a_em amostra biológica de sangue."/>
    <s v="MATERIAL LABORATORIAL"/>
    <s v="SUBCAF"/>
    <s v="MEDICNORTE LTDA"/>
    <n v="4000"/>
    <n v="0.87"/>
    <n v="3480"/>
    <s v="CONSUMO"/>
    <m/>
    <m/>
    <m/>
    <x v="1"/>
  </r>
  <r>
    <n v="125"/>
    <x v="25"/>
    <s v="ATA"/>
    <s v="650/2021"/>
    <m/>
    <s v=" (ID-100846) PIPETA PASTEUR, Material: polietileno; Descartável; Graduada; Capacidade: 3ml "/>
    <s v="MATERIAL LABORATORIAL"/>
    <s v="SUBCAF"/>
    <s v="MEDICNORTE LTDA"/>
    <n v="13500"/>
    <n v="0.1"/>
    <n v="1350"/>
    <s v="CONSUMO"/>
    <m/>
    <m/>
    <m/>
    <x v="1"/>
  </r>
  <r>
    <n v="126"/>
    <x v="25"/>
    <s v="ATA"/>
    <s v="531/20"/>
    <m/>
    <s v="(ID-110978) PLACA DE KLINE, Modelo: 12 escavações, Material: vidro."/>
    <s v="MATERIAL LABORATORIAL"/>
    <s v="SUBCAF"/>
    <s v="MEDICNORTE LTDA"/>
    <n v="35"/>
    <n v="45"/>
    <n v="1575"/>
    <s v="CONSUMO"/>
    <m/>
    <m/>
    <m/>
    <x v="1"/>
  </r>
  <r>
    <n v="127"/>
    <x v="25"/>
    <s v="ATA"/>
    <s v="416/20"/>
    <m/>
    <s v="(ID-119462) SORO ANTI-A, Reagente para classificação do Sistema ABO do sangue humano, pelo método de aglutinação em lâmina e/ou em tubo, com capacidade para 200 reações; Unidade de Fornecimento: frasco conta gotas com 10ml. "/>
    <s v="MATERIAL LABORATORIAL"/>
    <s v="SUBCAF"/>
    <s v="MEDICNORTE LTDA"/>
    <n v="12"/>
    <n v="15.72"/>
    <n v="188.64000000000001"/>
    <s v="CONSUMO"/>
    <m/>
    <m/>
    <m/>
    <x v="1"/>
  </r>
  <r>
    <n v="128"/>
    <x v="25"/>
    <s v="ATA"/>
    <s v="585/20"/>
    <m/>
    <s v="(ID-29299) GRUPO CEMA 0244 - SOROS - , Descrição: CEMA0244.3112 - Reagente Anti-B, para classificação do sistema ABO do sangue humano, pelo método de aglutinação em lâmina e/ou em tubo, frasco com tampa conta gotas, com 10 ml, com capacidade para 200"/>
    <s v="MATERIAL LABORATORIAL"/>
    <s v="SUBCAF"/>
    <s v="MEDICNORTE LTDA"/>
    <n v="12"/>
    <n v="15"/>
    <n v="180"/>
    <s v="CONSUMO"/>
    <m/>
    <m/>
    <m/>
    <x v="1"/>
  </r>
  <r>
    <n v="129"/>
    <x v="25"/>
    <s v="ATA"/>
    <s v="264/20"/>
    <m/>
    <s v="(ID-120966) SORO ANTI-D, Reagente para classificação do sistema Rh do sangue humano, pelo método de aglutinação em lâmina e/ou em tubo, com capacidade para 200 reações; Unidade de Fornecimento: frasco conta gotas com 10ml "/>
    <s v="MATERIAL LABORATORIAL"/>
    <s v="SUBCAF"/>
    <s v="MEDICNORTE LTDA"/>
    <n v="12"/>
    <n v="26.99"/>
    <n v="323.88"/>
    <s v="CONSUMO"/>
    <m/>
    <m/>
    <m/>
    <x v="1"/>
  </r>
  <r>
    <n v="130"/>
    <x v="25"/>
    <s v="ATA"/>
    <s v="531/20"/>
    <m/>
    <s v="(ID-102193) TUBO A VÁCUO, Aplicação: Uso laboratorial, Tamanho Capacidade: 13x75mm, aspiração de 4 ml, Características Adicionais: Tubo para coleta de sangue a vácuo plástico P.E.T., incolor, esteril, para uso adulto, com EDTA K2 ou K3 jateado."/>
    <s v="MATERIAL LABORATORIAL"/>
    <s v="SUBCAF"/>
    <s v="MEDICNORTE LTDA"/>
    <n v="17600"/>
    <n v="0.36"/>
    <n v="6336"/>
    <s v="CONSUMO"/>
    <m/>
    <m/>
    <m/>
    <x v="1"/>
  </r>
  <r>
    <n v="131"/>
    <x v="25"/>
    <s v="ATA"/>
    <s v="258/20"/>
    <m/>
    <s v="(ID-109538) TUBO A VÁCUO, Aplicação: Uso laboratorial, Tamanho Capacidade: 16x100mm, aspiração de 10 ml, Características Adicionais: Tubo para coleta de sangue a vácuo plástico P.E.T., incolor, estéril, com ativador de coágulo jateado na_x000a_parede interna TAMPA ROXA."/>
    <s v="MATERIAL LABORATORIAL"/>
    <s v="SUBCAF"/>
    <s v="MEDICNORTE LTDA"/>
    <n v="17600"/>
    <n v="0.72"/>
    <n v="12672"/>
    <s v="CONSUMO"/>
    <m/>
    <m/>
    <m/>
    <x v="1"/>
  </r>
  <r>
    <n v="132"/>
    <x v="26"/>
    <s v="RDL"/>
    <s v="001/2020"/>
    <m/>
    <s v="Serviços De Energia Elétrica"/>
    <s v="CONTRATAÇÃO DE EMPRESA ESPECIALIZADA NO FORNECIMENTO DE ENERGIA ELÉTRICA_x000a_DE ALTA TENSÃO."/>
    <s v="SUBSAT"/>
    <s v="AMAZONAS DISTRIBUIDORA DE ENERGIA S/A"/>
    <n v="1"/>
    <n v="101223.12"/>
    <n v="101223.12"/>
    <s v="SERVIÇO"/>
    <d v="2021-01-04T00:00:00"/>
    <s v="NE000014/2021"/>
    <d v="2021-02-10T00:00:00"/>
    <x v="4"/>
  </r>
  <r>
    <n v="133"/>
    <x v="19"/>
    <s v="PE"/>
    <s v="1351/2018"/>
    <m/>
    <s v="17713 - SERVIÇOS DE MANUTENÇÃO PREVENTIVA E/OU CORRETIVA EM GRUPO GERADOR"/>
    <s v="Manutencao E Conservacao De Maquinas E Equipamentos"/>
    <s v="SUBSAT"/>
    <s v="INVICTA INSTALAÇOES E MANUTENÇOES LTA ME"/>
    <n v="3"/>
    <n v="3890"/>
    <n v="11670"/>
    <s v="SERVIÇO"/>
    <d v="2021-01-04T00:00:00"/>
    <s v="NE000015/2021"/>
    <d v="2021-02-02T00:00:00"/>
    <x v="4"/>
  </r>
  <r>
    <n v="134"/>
    <x v="27"/>
    <s v="PE"/>
    <s v="993/2019"/>
    <m/>
    <s v="126704 - (ID-126704) LOCAÇÃO DE EQUIPAMENTOS LABORATORIAIS"/>
    <s v="Locacao De Maquinas E Equipamentos"/>
    <s v="GELAB"/>
    <s v="DIAGNOCEL COMERCIO E REPRESENTACOES LTDA"/>
    <n v="3"/>
    <n v="8000"/>
    <n v="24000"/>
    <s v="SERVIÇO"/>
    <d v="2021-01-04T00:00:00"/>
    <s v="NE000016/2021"/>
    <d v="2021-02-02T00:00:00"/>
    <x v="4"/>
  </r>
  <r>
    <n v="135"/>
    <x v="28"/>
    <s v="CEL"/>
    <s v="011/2020"/>
    <m/>
    <s v="69133 - (ID-69133) LINHA INDIVIDUAL LOCALIZADA NA CAPITAL"/>
    <s v="Servicos De Telefonia Fixa"/>
    <s v="SUBSAT"/>
    <s v="CLARO S A"/>
    <n v="6000"/>
    <n v="0.1578"/>
    <n v="946.8"/>
    <s v="SERVIÇO"/>
    <d v="2021-01-04T00:00:00"/>
    <s v="NE000017/2021"/>
    <d v="2021-02-02T00:00:00"/>
    <x v="4"/>
  </r>
  <r>
    <n v="136"/>
    <x v="28"/>
    <s v="CEL"/>
    <s v="011/2020"/>
    <m/>
    <s v="98290 - (ID-98290) SERVIÇO DE TELEFONIA FIXA COMUTADA DE LONGA DISTÂNCIA NACIONAL - LDN"/>
    <s v="Servicos De Telefonia Fixa"/>
    <s v="SUBSAT"/>
    <s v="CLARO S A"/>
    <n v="1500"/>
    <n v="0.98419999999999996"/>
    <n v="1476.3"/>
    <s v="SERVIÇO"/>
    <d v="2021-01-04T00:00:00"/>
    <s v="NE000017/2021"/>
    <d v="2021-02-02T00:00:00"/>
    <x v="4"/>
  </r>
  <r>
    <n v="137"/>
    <x v="28"/>
    <s v="CEL"/>
    <s v="011/2020"/>
    <m/>
    <s v="98291 - (ID-98291) SERVIÇO DE TELEFONIA FIXA COMUTADA DE LONGA DISTÂNCIA NACIONAL"/>
    <s v="Servicos De Telefonia Fixa"/>
    <s v="SUBSAT"/>
    <s v="CLARO S A"/>
    <n v="600"/>
    <n v="0.98419999999999996"/>
    <n v="590.52"/>
    <s v="SERVIÇO"/>
    <d v="2021-01-04T00:00:00"/>
    <s v="NE000017/2021"/>
    <d v="2021-02-02T00:00:00"/>
    <x v="4"/>
  </r>
  <r>
    <n v="138"/>
    <x v="28"/>
    <s v="CEL"/>
    <s v="011/2020"/>
    <m/>
    <s v="78852 - (ID-78852) SERVIÇO DE TELEFONIA FIXA COMUTADA VIA CPCT"/>
    <s v="Servicos De Telefonia Fixa"/>
    <s v="SUBSAT"/>
    <s v="CLARO S A"/>
    <n v="3750.05"/>
    <n v="0.35749999999999998"/>
    <n v="1340.642875"/>
    <s v="SERVIÇO"/>
    <d v="2021-01-04T00:00:00"/>
    <s v="NE000017/2021"/>
    <d v="2021-02-02T00:00:00"/>
    <x v="4"/>
  </r>
  <r>
    <n v="139"/>
    <x v="18"/>
    <s v="PE"/>
    <s v="1466/18"/>
    <m/>
    <s v="30122303  DIAGNÓSTICOS MOLECULARES, : DIAGNÓSTICOS MOLECULARES, Serviço de realização de exame laboratorial GLICOSE 6 FOSFATO DESIDROGENASE -G6PD. MARCA: null"/>
    <s v="Servicos Med.Hospitalar, Odont.E Laboratoriais"/>
    <s v="GELAB"/>
    <s v=" MICRO LAB . DE ANAL. E PESQ. CLIN E BIOL LTDA"/>
    <n v="30"/>
    <n v="28"/>
    <n v="840"/>
    <s v="SERVIÇO"/>
    <d v="2021-01-04T00:00:00"/>
    <s v="NE000018/2021"/>
    <d v="2021-02-02T00:00:00"/>
    <x v="4"/>
  </r>
  <r>
    <n v="140"/>
    <x v="18"/>
    <s v="PE"/>
    <s v="1466/18"/>
    <m/>
    <s v="122305  EXAMES LABORATORIAIS, : EXAMES LABORATORIAIS, Serviço de realização de exame laboratorial ANTI RO. MARCA: null "/>
    <s v="Servicos Med.Hospitalar, Odont.E Laboratoriais"/>
    <s v="GELAB"/>
    <s v=" MICRO LAB . DE ANAL. E PESQ. CLIN E BIOL LTDA"/>
    <n v="30"/>
    <n v="32"/>
    <n v="960"/>
    <s v="SERVIÇO"/>
    <d v="2021-01-04T00:00:00"/>
    <s v="NE000018/2021"/>
    <d v="2021-02-02T00:00:00"/>
    <x v="4"/>
  </r>
  <r>
    <n v="141"/>
    <x v="18"/>
    <s v="PE"/>
    <s v="1466/18"/>
    <m/>
    <s v="122310  EXAMES LABORATORIAIS, : EXAMES LABORATORIAIS, Serviço de realização de exame laboratorial ANTI RNP. MARCA: null "/>
    <s v="Servicos Med.Hospitalar, Odont.E Laboratoriais"/>
    <s v="GELAB"/>
    <s v=" MICRO LAB . DE ANAL. E PESQ. CLIN E BIOL LTDA"/>
    <n v="30"/>
    <n v="44.5"/>
    <n v="1335"/>
    <s v="SERVIÇO"/>
    <d v="2021-01-04T00:00:00"/>
    <s v="NE000018/2021"/>
    <d v="2021-02-02T00:00:00"/>
    <x v="4"/>
  </r>
  <r>
    <n v="142"/>
    <x v="18"/>
    <s v="PE"/>
    <s v="1466/18"/>
    <m/>
    <s v="30122307  EXAMES LABORATORIAIS, : EXAMES LABORATORIAIS, Serviço de realização de exame laboratorial ANTI LA. MARCA: null"/>
    <s v="Servicos Med.Hospitalar, Odont.E Laboratoriais"/>
    <s v="GELAB"/>
    <s v=" MICRO LAB . DE ANAL. E PESQ. CLIN E BIOL LTDA"/>
    <n v="30"/>
    <n v="26"/>
    <n v="780"/>
    <s v="SERVIÇO"/>
    <d v="2021-01-04T00:00:00"/>
    <s v="NE000018/2021"/>
    <d v="2021-02-02T00:00:00"/>
    <x v="4"/>
  </r>
  <r>
    <n v="143"/>
    <x v="18"/>
    <s v="PE"/>
    <s v="1466/18"/>
    <m/>
    <s v="30122308  EXAMES LABORATORIAIS, : EXAMES LABORATORIAIS, Serviço de realização de exame laboratorial ANTI SM. MARCA: null"/>
    <s v="Servicos Med.Hospitalar, Odont.E Laboratoriais"/>
    <s v="GELAB"/>
    <s v=" MICRO LAB . DE ANAL. E PESQ. CLIN E BIOL LTDA"/>
    <n v="30"/>
    <n v="25"/>
    <n v="750"/>
    <s v="SERVIÇO"/>
    <d v="2021-01-04T00:00:00"/>
    <s v="NE000018/2021"/>
    <d v="2021-02-02T00:00:00"/>
    <x v="4"/>
  </r>
  <r>
    <n v="144"/>
    <x v="18"/>
    <s v="PE"/>
    <s v="1466/18"/>
    <m/>
    <s v="30122309  EXAMES LABORATORIAIS, : EXAMES LABORATORIAIS, Serviço de realização de exame laboratorial ANTI SCLERO 70. MARCA: null"/>
    <s v="Servicos Med.Hospitalar, Odont.E Laboratoriais"/>
    <s v="GELAB"/>
    <s v=" MICRO LAB . DE ANAL. E PESQ. CLIN E BIOL LTDA"/>
    <n v="30"/>
    <n v="32"/>
    <n v="960"/>
    <s v="SERVIÇO"/>
    <d v="2021-01-04T00:00:00"/>
    <s v="NE000018/2021"/>
    <d v="2021-02-02T00:00:00"/>
    <x v="4"/>
  </r>
  <r>
    <n v="145"/>
    <x v="18"/>
    <s v="PE"/>
    <s v="1466/18"/>
    <m/>
    <s v="122304  EXAMES LABORATORIAIS, : EXAMES LABORATORIAIS, Serviço de realização de exame laboratorial FAN HEP-2. MARCA: null"/>
    <s v="Servicos Med.Hospitalar, Odont.E Laboratoriais"/>
    <s v="GELAB"/>
    <s v=" MICRO LAB . DE ANAL. E PESQ. CLIN E BIOL LTDA"/>
    <n v="30"/>
    <n v="23"/>
    <n v="690"/>
    <s v="SERVIÇO"/>
    <d v="2021-01-04T00:00:00"/>
    <s v="NE000018/2021"/>
    <d v="2021-02-02T00:00:00"/>
    <x v="4"/>
  </r>
  <r>
    <n v="146"/>
    <x v="18"/>
    <s v="PE"/>
    <s v="1466/18"/>
    <m/>
    <s v="30122306  EXAMES LABORATORIAIS, : EXAMES LABORATORIAIS, Serviço de realização de exame laboratorial ANTI DNA DUPLA HÉLICE. MARCA: null"/>
    <s v="Servicos Med.Hospitalar, Odont.E Laboratoriais"/>
    <s v="GELAB"/>
    <s v=" MICRO LAB . DE ANAL. E PESQ. CLIN E BIOL LTDA"/>
    <n v="30"/>
    <n v="25"/>
    <n v="750"/>
    <s v="SERVIÇO"/>
    <d v="2021-01-04T00:00:00"/>
    <s v="NE000018/2021"/>
    <d v="2021-02-02T00:00:00"/>
    <x v="4"/>
  </r>
  <r>
    <n v="147"/>
    <x v="29"/>
    <s v="RDL"/>
    <s v="010/2018"/>
    <m/>
    <s v="113680 - SERVIÇOS DE INFORMÁTICA, Descrição: SERVIÇOS DE INFORMÁTICA, Descrição: contratação de empresa especializada na prestação de serviço de hospedagem para Website, conforme Projeto Básico. MARCA: null"/>
    <s v="Hospedagem de Sistemas"/>
    <s v="GSTI"/>
    <s v="PRODAM PROCESSAMENTO DE DADOS AMAZONAS"/>
    <n v="3"/>
    <n v="1050.1199999999999"/>
    <n v="3150.3599999999997"/>
    <s v="SERVIÇO"/>
    <d v="2021-01-04T00:00:00"/>
    <s v="NE000019/2021"/>
    <d v="2021-02-02T00:00:00"/>
    <x v="4"/>
  </r>
  <r>
    <n v="148"/>
    <x v="30"/>
    <s v="PE"/>
    <s v="1511/2015"/>
    <m/>
    <s v="112868 - LOCAÇÃO DE VEÍCULOS TIPO UTILITÁRIO, Descrição: LOCAÇÃO DE VEÍCULOS TIPO_x000a_UTILITÁRIO,"/>
    <s v="Locação de Veículos"/>
    <s v="SUBSAT"/>
    <s v=" COUTO SERVICOS DE TRANSPORTE E LOCACAO DE VEICULOS LTDA"/>
    <n v="3"/>
    <n v="4655"/>
    <n v="13965"/>
    <s v="SERVIÇO"/>
    <d v="2021-01-04T00:00:00"/>
    <s v="NE000020/2021"/>
    <d v="2021-02-02T00:00:00"/>
    <x v="4"/>
  </r>
  <r>
    <n v="149"/>
    <x v="14"/>
    <s v="RDL"/>
    <s v="001/20019"/>
    <m/>
    <s v="119595 - SERVIÇOS DE VIGILÂNCIA, Descrição: SERVIÇOS DE VIGILÂNCIA, Descrição: contratação de 6 empresa para prestação de serviço de vigilante patrimonial ARMADO - DIURNO, escala 12x36, "/>
    <s v="Vigilância Ostensiva"/>
    <s v="SUBSAT"/>
    <s v="PROBANK SEGURANÇA DE BENS E VALORES EIRELI"/>
    <n v="6"/>
    <n v="9218.7900000000009"/>
    <n v="55312.740000000005"/>
    <s v="SERVIÇO"/>
    <d v="2021-01-04T00:00:00"/>
    <s v="NE000021/2021"/>
    <d v="2021-02-02T00:00:00"/>
    <x v="4"/>
  </r>
  <r>
    <n v="150"/>
    <x v="14"/>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n v="3"/>
    <n v="4861.9799999999996"/>
    <n v="14585.939999999999"/>
    <s v="SERVIÇO"/>
    <d v="2021-01-04T00:00:00"/>
    <s v="NE000021/2021"/>
    <d v="2021-02-02T00:00:00"/>
    <x v="4"/>
  </r>
  <r>
    <n v="151"/>
    <x v="14"/>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n v="6"/>
    <n v="11566.86"/>
    <n v="69401.16"/>
    <s v="SERVIÇO"/>
    <d v="2021-01-04T00:00:00"/>
    <s v="NE000021/2021"/>
    <d v="2021-02-02T00:00:00"/>
    <x v="4"/>
  </r>
  <r>
    <n v="152"/>
    <x v="31"/>
    <s v="RDL"/>
    <s v="004/2018"/>
    <m/>
    <s v="17918 - SERVIÇOS DE PUBLICAÇÃO, Descrição: SERVIÇOS DE PUBLICAÇÃO, Descrição: prestação de_x000a_serviços de publicação de matérias no Diário Oficial do Estado do Amazonas MARCA: null"/>
    <s v="Serviços de Publicações - Diário Oficial"/>
    <s v="GSTI"/>
    <s v="IMPRENSA OFICIAL DO ESTADO DO AMAZONAS"/>
    <n v="3"/>
    <n v="9545"/>
    <n v="28635"/>
    <s v="SERVIÇO"/>
    <d v="2021-01-04T00:00:00"/>
    <s v="NE000022/2021"/>
    <d v="2021-02-02T00:00:00"/>
    <x v="4"/>
  </r>
  <r>
    <n v="153"/>
    <x v="32"/>
    <s v="INEX"/>
    <s v="002/2020"/>
    <m/>
    <s v="98640 - (ID-98640) SERVIÇO DE ESTÁGIO REMUNERADO Descrição: Contratação de Pessoa Jurídica especializada em manutenção de programas de estágio remunerado de Nível Superior e Nível Médio, com TAXA DE ADMINISTRAÇÃO FIXA"/>
    <s v="Contratos para Agenciamento de Estagiários"/>
    <s v="GGP"/>
    <s v="INSTITUTO TRIMONTE DE DESENVOLVIMENTO ITD"/>
    <n v="108"/>
    <n v="17.2"/>
    <n v="1857.6"/>
    <s v="SERVIÇO"/>
    <d v="2021-01-04T00:00:00"/>
    <s v="NE000023/2021"/>
    <d v="2021-02-02T00:00:00"/>
    <x v="4"/>
  </r>
  <r>
    <n v="154"/>
    <x v="32"/>
    <s v="INEX"/>
    <s v="002/2020"/>
    <m/>
    <s v="98636 - (ID-98636) SERVIÇO DE ESTÁGIO REMUNERADO Descrição: Contratação de Pessoa Jurídica 108 especializada em oferta de serviços de programas de estágio remunerado de Nível Superior jornada de 6 (seis) horas"/>
    <s v="Contratos para Agenciamento de Estagiários"/>
    <s v="GGP"/>
    <s v="INSTITUTO TRIMONTE DE DESENVOLVIMENTO ITD"/>
    <n v="108"/>
    <n v="640"/>
    <n v="69120"/>
    <s v="SERVIÇO"/>
    <d v="2021-01-04T00:00:00"/>
    <s v="NE000023/2021"/>
    <d v="2021-02-02T00:00:00"/>
    <x v="4"/>
  </r>
  <r>
    <n v="155"/>
    <x v="32"/>
    <s v="INEX"/>
    <s v="002/2020"/>
    <m/>
    <s v="98642 - (ID-98642) SERVIÇO DE ESTÁGIO REMUNERADO Descrição: : Contratação de Pessoa Jurídica 108 especializada em oferta de programas de estágio remunerado de Nível Superior e/ou Nível Médio, com concessão de VALE TRANSPORTE"/>
    <s v="Contratos para Agenciamento de Estagiários"/>
    <s v="GGP"/>
    <s v="INSTITUTO TRIMONTE DE DESENVOLVIMENTO ITD"/>
    <n v="108"/>
    <n v="167.2"/>
    <n v="18057.599999999999"/>
    <s v="SERVIÇO"/>
    <d v="2021-01-04T00:00:00"/>
    <s v="NE000023/2021"/>
    <d v="2021-02-02T00:00:00"/>
    <x v="4"/>
  </r>
  <r>
    <n v="156"/>
    <x v="33"/>
    <s v="INEX"/>
    <s v="004/2020"/>
    <m/>
    <s v="98640 - (ID-98640) SERVIÇO DE ESTÁGIO REMUNERADO Descrição: Contratação de Pessoa Jurídica 45 especializada em manutenção de programas de estágio remunerado de Nível Superior e Nível Médio, com TAXA DE ADMINISTRAÇÃO FIXA"/>
    <s v="Contratos para Agenciamento de Estagiários"/>
    <s v="GGP"/>
    <s v="INSTITUTO TRIMONTE DE DESENVOLVIMENTO ITD"/>
    <n v="45"/>
    <n v="17.2"/>
    <n v="774"/>
    <s v="SERVIÇO"/>
    <d v="2021-01-04T00:00:00"/>
    <s v="NE000024/2021"/>
    <d v="2021-02-02T00:00:00"/>
    <x v="4"/>
  </r>
  <r>
    <n v="157"/>
    <x v="33"/>
    <s v="INEX"/>
    <s v="004/2020"/>
    <m/>
    <s v="98642 - (ID-98642) SERVIÇO DE ESTÁGIO REMUNERADO Descrição: : Contratação de Pessoa Jurídica 45 especializada em oferta de programas de estágio remunerado de Nível Superior e/ou Nível Médio, com concessão de VALE TRANSPORTE"/>
    <s v="Contratos para Agenciamento de Estagiários"/>
    <s v="GGP"/>
    <s v="INSTITUTO TRIMONTE DE DESENVOLVIMENTO ITD"/>
    <n v="45"/>
    <n v="167.2"/>
    <n v="7523.9999999999991"/>
    <s v="SERVIÇO"/>
    <d v="2021-01-04T00:00:00"/>
    <s v="NE000024/2021"/>
    <d v="2021-02-02T00:00:00"/>
    <x v="4"/>
  </r>
  <r>
    <n v="158"/>
    <x v="33"/>
    <s v="INEX"/>
    <s v="004/2020"/>
    <m/>
    <s v="98634 - (ID-98634) SERVIÇO DE ESTÁGIO REMUNERADO Descrição: Contratação de Pessoa Jurídica 45 especializada em oferta de serviços de programas de estágio remunerado de Nível Médio jornada de 4 (quatro) horas"/>
    <s v="Contratos para Agenciamento de Estagiários"/>
    <s v="GGP"/>
    <s v="INSTITUTO TRIMONTE DE DESENVOLVIMENTO ITD"/>
    <n v="45"/>
    <n v="265"/>
    <n v="11925"/>
    <s v="SERVIÇO"/>
    <d v="2021-01-04T00:00:00"/>
    <s v="NE000024/2021"/>
    <d v="2021-02-02T00:00:00"/>
    <x v="4"/>
  </r>
  <r>
    <n v="159"/>
    <x v="34"/>
    <s v="PE"/>
    <s v="97/2018"/>
    <m/>
    <s v="92883 - SERVIÇOS DE LIMPEZA E CONSERVAÇÃO, Descrição: SERVIÇOS DE LIMPEZA E  ONSERVAÇÃO, Descrição: SERVIÇOS DE LIMPEZA E CONSERVAÇÃO,Descrição: contratação de  empresa especializada na prestação de serviços de limpeza e conservação de ÁREAS HOSPITALARES, _x000a_tipo ÁREA CRÍTICA, jornada de 44h semanais"/>
    <s v="Limpeza E Conservacao"/>
    <s v="SUBSAT"/>
    <s v=" BETA BRASIL SERVIÇOS DE CONSEVAÇÃO E LIMPEZA LTDA"/>
    <n v="2079.46"/>
    <n v="10.29"/>
    <n v="21397.643399999997"/>
    <s v="SERVIÇO"/>
    <d v="2021-01-04T00:00:00"/>
    <s v="NE000027/2021"/>
    <d v="2021-02-04T00:00:00"/>
    <x v="4"/>
  </r>
  <r>
    <n v="160"/>
    <x v="34"/>
    <s v="PE"/>
    <s v="97/2018"/>
    <m/>
    <s v="92884 - SERVIÇOS DE LIMPEZA E CONSERVAÇÃO, Descrição: SERVIÇOS DE LIMPEZA E CONSERVAÇÃO, Descrição: SERVIÇOS DE LIMPEZA E CONSERVAÇÃO,Descrição: contratação de_x000a_empresa especializada na prestação de serviços de limpeza e conservação de ÁREAS HOSPITALARES, _x000a_tipo ÁREA SEMICRÍTICA, jornada de 44h semanais"/>
    <s v="Limpeza E Conservacao"/>
    <s v="SUBSAT"/>
    <s v=" BETA BRASIL SERVIÇOS DE CONSEVAÇÃO E LIMPEZA LTDA"/>
    <n v="2574"/>
    <n v="7.9"/>
    <n v="20334.600000000002"/>
    <s v="SERVIÇO"/>
    <d v="2021-01-04T00:00:00"/>
    <s v="NE000027/2021"/>
    <d v="2021-02-04T00:00:00"/>
    <x v="4"/>
  </r>
  <r>
    <n v="161"/>
    <x v="34"/>
    <s v="PE"/>
    <s v="97/2018"/>
    <m/>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Limpeza E Conservacao"/>
    <s v="SUBSAT"/>
    <s v=" BETA BRASIL SERVIÇOS DE CONSEVAÇÃO E LIMPEZA LTDA"/>
    <n v="5212.8419999999996"/>
    <n v="2.83"/>
    <n v="14752.342859999999"/>
    <s v="SERVIÇO"/>
    <d v="2021-01-04T00:00:00"/>
    <s v="NE000027/2021"/>
    <d v="2021-02-04T00:00:00"/>
    <x v="4"/>
  </r>
  <r>
    <n v="162"/>
    <x v="34"/>
    <s v="PE"/>
    <s v="97/2018"/>
    <m/>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Limpeza E Conservacao"/>
    <s v="SUBSAT"/>
    <s v=" BETA BRASIL SERVIÇOS DE CONSEVAÇÃO E LIMPEZA LTDA"/>
    <n v="3184.84"/>
    <n v="5.66"/>
    <n v="18026.1944"/>
    <s v="SERVIÇO"/>
    <d v="2021-01-04T00:00:00"/>
    <s v="NE000027/2021"/>
    <d v="2021-02-04T00:00:00"/>
    <x v="4"/>
  </r>
  <r>
    <n v="163"/>
    <x v="34"/>
    <s v="PE"/>
    <s v="97/2018"/>
    <m/>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Limpeza E Conservacao"/>
    <s v="SUBSAT"/>
    <s v=" BETA BRASIL SERVIÇOS DE CONSEVAÇÃO E LIMPEZA LTDA"/>
    <n v="940.64"/>
    <n v="0.11"/>
    <n v="103.4704"/>
    <s v="SERVIÇO"/>
    <d v="2021-01-04T00:00:00"/>
    <s v="NE000027/2021"/>
    <d v="2021-02-04T00:00:00"/>
    <x v="4"/>
  </r>
  <r>
    <n v="164"/>
    <x v="17"/>
    <s v="PE"/>
    <s v="00798/2019"/>
    <m/>
    <s v="18403 - DESPESA COM AQUISIÇÃO DE PASSAGENS AÉREAS INTERESTADUAIS, Descrição: DESPESA COM AQUISIÇÃO DE PASSAGENS AÉREAS INTERESTADUAIS "/>
    <s v="Passagens Nacionais_x000a_"/>
    <s v="GL"/>
    <s v="OCA VIAGENS E TURISMO DA AMAZONIA LIMITADA"/>
    <n v="1"/>
    <n v="20550"/>
    <n v="20550"/>
    <s v="SERVIÇO"/>
    <d v="2021-01-04T00:00:00"/>
    <s v="NE0000028/2021"/>
    <d v="2021-02-04T00:00:00"/>
    <x v="4"/>
  </r>
  <r>
    <n v="165"/>
    <x v="17"/>
    <s v="PE"/>
    <s v="00798/2019"/>
    <m/>
    <s v="18428 - DESPESA COM AQUISIÇÃO DE PASSAGENS AÉREAS INTERMUNICIPAIS"/>
    <s v="Passagens Nacionais"/>
    <s v="GL"/>
    <s v="OCA VIAGENS E TURISMO DA AMAZONIA LIMITADA"/>
    <n v="1"/>
    <n v="20550"/>
    <n v="20550"/>
    <s v="SERVIÇO"/>
    <d v="2021-01-04T00:00:00"/>
    <s v="NE0000028/2021"/>
    <d v="2021-02-04T00:00:00"/>
    <x v="4"/>
  </r>
  <r>
    <n v="166"/>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16800"/>
    <n v="16800"/>
    <s v="SERVIÇO"/>
    <d v="2021-01-04T00:00:00"/>
    <s v="NE000029/2021"/>
    <d v="2021-02-04T00:00:00"/>
    <x v="4"/>
  </r>
  <r>
    <n v="167"/>
    <x v="35"/>
    <s v="PE"/>
    <s v="PE 724/2020"/>
    <d v="2020-08-04T00:00:00"/>
    <s v="ID 92311 - SERVIÇO DE DIGITALIZAÇÃO DE DOCUMENTOS"/>
    <s v="Serviços Técnicos profissionais de TIC"/>
    <s v="GSTI"/>
    <s v="WELLINGTON ALVES DA SILVA EIRELI"/>
    <n v="3575000"/>
    <n v="0.201398601398"/>
    <n v="719999.99999785004"/>
    <s v="SERVIÇO"/>
    <d v="2021-03-11T00:00:00"/>
    <s v="NE0000071/2021"/>
    <d v="2021-03-29T00:00:00"/>
    <x v="6"/>
  </r>
  <r>
    <n v="168"/>
    <x v="21"/>
    <s v="INEX"/>
    <s v="002/2021"/>
    <m/>
    <s v="ID - 100780 - SERVIÇOS DE CORREIOS E_x000a_TELÉGRAFOS SERVIÇOS DE CORREIOS E_x000a_TELÉGRAFOS"/>
    <s v="Serviço de comunicação geral"/>
    <s v="SUBSAT"/>
    <s v="EMPRESA BRASILEIRA DE CORREIOS E TELÉGRAFOS_x000a_"/>
    <n v="2.5"/>
    <n v="500"/>
    <n v="1250"/>
    <s v="SERVIÇO"/>
    <d v="2021-02-12T00:00:00"/>
    <s v="NE000047/2021"/>
    <d v="2021-02-16T00:00:00"/>
    <x v="4"/>
  </r>
  <r>
    <n v="169"/>
    <x v="20"/>
    <s v="PE"/>
    <s v="1284/2017"/>
    <m/>
    <s v="117912 - LOCAÇÃO DE EQUIPAMENTOS LABORATORIAIS"/>
    <s v="Locação de Maquinas e Equipamentos"/>
    <s v="GELAB"/>
    <s v="LABINBRAZ COMERCIAL LTDA"/>
    <n v="2.5"/>
    <n v="10.6"/>
    <n v="26.5"/>
    <s v="SERVIÇO"/>
    <d v="2021-01-04T00:00:00"/>
    <s v="NE000035/2021"/>
    <d v="2021-02-04T00:00:00"/>
    <x v="4"/>
  </r>
  <r>
    <n v="170"/>
    <x v="36"/>
    <s v="RDL"/>
    <s v="004/2020"/>
    <m/>
    <s v="118718 - (ID-118718) SERVIÇOS DE ACESSO À INTERNET, Descrição: Contratação de empresa para prestação, de forma dedicada, de serviço de acesso à internet por fibra óptica com garantia de 100% em _x000a_download e upload"/>
    <s v="Comunicação de Dados"/>
    <s v="GSTI"/>
    <s v="PRODAM PROCESSAMENTO DE DADOS AMAZONAS AS"/>
    <n v="2"/>
    <n v="4032.37"/>
    <n v="8064.74"/>
    <s v="SERVIÇO"/>
    <d v="2021-01-04T00:00:00"/>
    <s v="NE000032/2021"/>
    <d v="2021-02-04T00:00:00"/>
    <x v="4"/>
  </r>
  <r>
    <n v="171"/>
    <x v="37"/>
    <s v="RDL"/>
    <s v="006/2020"/>
    <m/>
    <s v="117979 - (ID-117979) SERVIÇOS DE MANUTENÇÃO EM EQUIPAMENTOS DE INFORMÁTICA, Descrição: Contratação de empresa especializada na prestação de serviços técnicos de manutenção preventiva e/ou corretiva em equipamentos de informática"/>
    <s v="Serviços Técnicos profissionais de TIC"/>
    <s v="GSTI"/>
    <s v="PRODAM PROCESSAMENTO DE DADOS AMAZONAS AS"/>
    <n v="60.265099999999997"/>
    <n v="107.54"/>
    <n v="6480.9088540000002"/>
    <s v="SERVIÇO"/>
    <d v="2021-01-04T00:00:00"/>
    <s v="NE000033/2021"/>
    <d v="2021-02-04T00:00:00"/>
    <x v="4"/>
  </r>
  <r>
    <n v="172"/>
    <x v="16"/>
    <s v="CEL"/>
    <s v="016/2020"/>
    <m/>
    <s v="13405 - (ID-13405) GÁS LIQUEFEITO DE PETRÓLEO-GLP, Material: composição básica de propano e butano (gás de cozinha), Unidade de Fornecimento: cilindro com 45 kg, retornável, Aplicação: cozinha industrial MARCA: AMAZONGAS"/>
    <s v="GÁS ENGARRAFADO"/>
    <s v="SUBSAT"/>
    <s v="L A FELIX ME"/>
    <n v="2"/>
    <n v="314.66000000000003"/>
    <n v="629.32000000000005"/>
    <s v="SERVIÇO"/>
    <d v="2021-01-04T00:00:00"/>
    <s v="NE000034/2021"/>
    <d v="2021-02-04T00:00:00"/>
    <x v="4"/>
  </r>
  <r>
    <n v="173"/>
    <x v="15"/>
    <s v="CEL"/>
    <s v="025/2020"/>
    <m/>
    <s v="116492 - (ID-116492) SERVIÇO DE CONTROLE DE PRAGA, Contratação de empresa especializada para prestação de serviço de controle de praga, especificamente REPELÊNCIA A POMBO, com fornecimento de _x000a_mão-de-obra, material e equipamentos necessários para execução do serviço. MARCA: &quot;NT&quot;_x000a_"/>
    <s v="Manutencao E Conservacao De Bens Imoveis"/>
    <s v="SUBSAT"/>
    <s v="AC GESTAO EMPRESARIAL EIRELI"/>
    <n v="1241.97"/>
    <n v="0.6"/>
    <n v="745.18200000000002"/>
    <s v="SERVIÇO"/>
    <d v="2021-01-04T00:00:00"/>
    <s v="NE000040/2021"/>
    <d v="2021-02-04T00:00:00"/>
    <x v="4"/>
  </r>
  <r>
    <n v="174"/>
    <x v="15"/>
    <s v="CEL"/>
    <s v="025/2020"/>
    <m/>
    <s v="115717 - (ID-115717) SERVIÇO DE CONTROLE DE PRAGA, Contratação de empresa especializada para prestação de serviço de controle de praga, especificamente DESINSETIZAÇÃO, com fornecimento de mão_xfffe_de-obra, material e equipamentos necessários para execução do serviço. MARCA: &quot;NT&quot;"/>
    <s v="Manutencao E Conservacao De Bens Imoveis"/>
    <s v="SUBSAT"/>
    <s v="AC GESTAO EMPRESARIAL EIRELI"/>
    <n v="1241.94"/>
    <n v="0.5"/>
    <n v="620.97"/>
    <s v="SERVIÇO"/>
    <d v="2021-01-04T00:00:00"/>
    <s v="NE000040/2021"/>
    <d v="2021-02-04T00:00:00"/>
    <x v="4"/>
  </r>
  <r>
    <n v="175"/>
    <x v="15"/>
    <s v="CEL"/>
    <s v="025/2020"/>
    <m/>
    <s v="115718 - (ID-115718) SERVIÇO DE CONTROLE DE PRAGA, Contratação de empresa especializada para prestação de serviço de controle de praga, especificamente DESRATIZAÇÃO, com fornecimento de mão-de_xfffe_obra, material e equipamentos necessários para execução do serviço. MARCA: &quot;NT&quot;_x000a_"/>
    <s v="Manutencao E Conservacao De Bens Imoveis"/>
    <s v="SUBSAT"/>
    <s v="AC GESTAO EMPRESARIAL EIRELI"/>
    <n v="1241.94"/>
    <n v="0.5"/>
    <n v="620.97"/>
    <s v="SERVIÇO"/>
    <d v="2021-01-04T00:00:00"/>
    <s v="NE000040/2021"/>
    <d v="2021-02-04T00:00:00"/>
    <x v="4"/>
  </r>
  <r>
    <n v="176"/>
    <x v="15"/>
    <s v="CEL"/>
    <s v="025/2020"/>
    <m/>
    <s v="116962 - (ID-116962) SERVIÇO DE CONTROLE DE PRAGA, Contratação de empresa especializada para prestação de serviço de controle de praga, especificamente DESCUPINIZAÇÃO, com fornecimento de mão_xfffe_de-obra, material e equipamentos necessários para execução do serviço. MARCA: &quot;NT&quot;_x000a_"/>
    <s v="Manutencao E Conservacao De Bens Imoveis"/>
    <s v="SUBSAT"/>
    <s v="AC GESTAO EMPRESARIAL EIRELI"/>
    <n v="1241.953"/>
    <n v="0.85"/>
    <n v="1055.66005"/>
    <s v="SERVIÇO"/>
    <d v="2021-01-04T00:00:00"/>
    <s v="NE000040/2021"/>
    <d v="2021-02-04T00:00:00"/>
    <x v="4"/>
  </r>
  <r>
    <n v="177"/>
    <x v="38"/>
    <s v="RDL"/>
    <s v="005/2018"/>
    <m/>
    <s v="119960 - DIAGNÓSTICOS LABORATORIAIS, Descrição: DIAGNÓSTICOS LABORATORIAIS, Descrição: contratação de empresa especializada para realização de exame de Imunofluorescência, conforme projeto _x000a_básico. "/>
    <s v="Servicos Med.Hospitalar, Odont.E Laboratoriais"/>
    <s v="GELAB"/>
    <s v="LABORATORIO DE PATOLOGIA BACCHI LTDA"/>
    <n v="21"/>
    <n v="400"/>
    <n v="8400"/>
    <s v="SERVIÇO"/>
    <d v="2021-01-04T00:00:00"/>
    <s v="NE000041/2021"/>
    <d v="2021-02-04T00:00:00"/>
    <x v="7"/>
  </r>
  <r>
    <n v="178"/>
    <x v="38"/>
    <s v="RDL"/>
    <s v="005/2018"/>
    <m/>
    <s v="59194 - DIAGNÓSTICOS LABORATORIAIS, Descrição: DIAGNÓSTICOS LABORATORIAIS, Descrição: contratação de empresa especializada na realização de exame de imunohistoquímica, conforme _x000a_discriminação em Projeto Básico MARCA: null_x000a_"/>
    <s v="Servicos Med.Hospitalar, Odont.E Laboratoriais"/>
    <s v="GELAB"/>
    <s v="LABORATORIO DE PATOLOGIA BACCHI LTDA"/>
    <n v="75"/>
    <n v="350"/>
    <n v="26250"/>
    <s v="SERVIÇO"/>
    <d v="2021-01-04T00:00:00"/>
    <s v="NE000041/2021"/>
    <d v="2021-02-04T00:00:00"/>
    <x v="7"/>
  </r>
  <r>
    <n v="179"/>
    <x v="39"/>
    <s v="INEX"/>
    <s v="001/2017"/>
    <m/>
    <s v="47268 - SERVIÇOS DE MANUTENÇÃO EM TERMINAL BIOMÉTRICO, Descrição: SERVIÇOS DE MANUTENÇÃO EM TERMINAL BIOMÉTRICO, Descrição: contratação de empresa especializada na _x000a_prestação de serviço de manutenção preventiva e/ou corretiva em terminal biométrico, conforme _x000a_discriminação em projeto básico."/>
    <s v="Manutencao E Conservacao De Maquinas E Equipamentos"/>
    <s v="GGP"/>
    <s v="DOC PAPER LTDA ME"/>
    <n v="3"/>
    <n v="660"/>
    <n v="1980"/>
    <s v="SERVIÇO"/>
    <d v="2021-01-04T00:00:00"/>
    <s v="NE000042/2021"/>
    <d v="2021-02-04T00:00:00"/>
    <x v="4"/>
  </r>
  <r>
    <n v="180"/>
    <x v="40"/>
    <s v="SRP"/>
    <s v="1166/2017"/>
    <m/>
    <s v="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s v="18"/>
    <s v="402,6924"/>
    <n v="7248.4632000000001"/>
    <s v="SERVIÇO"/>
    <d v="2021-01-04T00:00:00"/>
    <s v="NE000043/2021"/>
    <d v="2021-02-04T00:00:00"/>
    <x v="4"/>
  </r>
  <r>
    <n v="181"/>
    <x v="40"/>
    <s v="SRP"/>
    <s v="1166/2017"/>
    <m/>
    <s v="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n v="6"/>
    <n v="559.29610000000002"/>
    <n v="3355.7766000000001"/>
    <s v="SERVIÇO"/>
    <d v="2021-01-04T00:00:00"/>
    <s v="NE000043/2021"/>
    <d v="2021-02-04T00:00:00"/>
    <x v="4"/>
  </r>
  <r>
    <n v="182"/>
    <x v="40"/>
    <s v="SRP"/>
    <s v="1166/2017"/>
    <m/>
    <s v="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_x000a_e/ou corretiva com substituição de peças e suprimentos, conforme discriminação em Projeto Básico."/>
    <s v="Outsourcing (Terceirização) de impressão e serviços relacionados a computação em nuvem"/>
    <s v="GSTI"/>
    <s v="ROYAL GESTAO E SERVIÇOS DE INFORMATICA LTDA"/>
    <n v="18"/>
    <n v="324.39109999999999"/>
    <n v="5839.0397999999996"/>
    <s v="SERVIÇO"/>
    <d v="2021-01-04T00:00:00"/>
    <s v="NE000043/2021"/>
    <d v="2021-02-04T00:00:00"/>
    <x v="4"/>
  </r>
  <r>
    <n v="183"/>
    <x v="40"/>
    <s v="SRP"/>
    <s v="1166/2017"/>
    <m/>
    <s v="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_x000a_Projeto Básico"/>
    <s v="Outsourcing (Terceirização) de impressão e serviços relacionados a computação em nuvem"/>
    <s v="GSTI"/>
    <s v="ROYAL GESTAO E SERVIÇOS DE INFORMATICA LTDA"/>
    <n v="6"/>
    <n v="813.52"/>
    <n v="4881.12"/>
    <s v="SERVIÇO"/>
    <d v="2021-01-04T00:00:00"/>
    <s v="NE000043/2021"/>
    <d v="2021-02-04T00:00:00"/>
    <x v="4"/>
  </r>
  <r>
    <n v="184"/>
    <x v="40"/>
    <s v="SRP"/>
    <s v="1166/2017"/>
    <m/>
    <s v="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
    <s v="Outsourcing (Terceirização) de impressão e serviços relacionados a computação em nuvem"/>
    <s v="GSTI"/>
    <s v="ROYAL GESTAO E SERVIÇOS DE INFORMATICA LTDA"/>
    <s v="10,.5003_x000a_"/>
    <n v="85.419600000000003"/>
    <n v="9353.4699999999993"/>
    <s v="SERVIÇO"/>
    <d v="2021-01-04T00:00:00"/>
    <s v="NE000043/2021"/>
    <d v="2021-02-04T00:00:00"/>
    <x v="4"/>
  </r>
  <r>
    <n v="185"/>
    <x v="41"/>
    <s v="INEX"/>
    <s v="001/2020"/>
    <m/>
    <s v="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
    <s v="Servicos De Agua E Esgoto_x000a_"/>
    <s v="SUBSAT"/>
    <s v="MANAUS AMBIENTAL S.A"/>
    <n v="12.0001"/>
    <n v="333.33300000000003"/>
    <n v="4000.0293333000004"/>
    <s v="SERVIÇO"/>
    <d v="2021-01-04T00:00:00"/>
    <s v="NE000044/2021"/>
    <d v="2021-02-04T00:00:00"/>
    <x v="4"/>
  </r>
  <r>
    <n v="186"/>
    <x v="42"/>
    <s v="PE"/>
    <s v="1052/2017"/>
    <m/>
    <s v="115252 - SERVIÇO DE FORNECIMENTO DE LANCHE,  Descrição: Contratação de empresa especializada na prestação de serviço de preparação e fornecimento de lanche na cidade de Manaus, com cardápio definido em Projeto Básico."/>
    <s v="Fornecimento De Alimentacao"/>
    <s v="SUBSAT"/>
    <s v="M P S DE SOUZA GOMES MATUTE"/>
    <n v="11730"/>
    <n v="2.75"/>
    <n v="32257.5"/>
    <s v="SERVIÇO"/>
    <d v="2021-01-04T00:00:00"/>
    <s v="NE000045/2021"/>
    <d v="2021-02-04T00:00:00"/>
    <x v="4"/>
  </r>
  <r>
    <n v="187"/>
    <x v="43"/>
    <s v="CEL "/>
    <s v="021/2020"/>
    <m/>
    <s v="92738 - SERVIÇOS DE LAVANDERIA HOSPITALAR, Descrição: contratação de empresa especializada na prestação de serviços de Lavanderia Hospitalar Externa, nas dependências da Unidade CONTRATADA. .INFORMAÇÕES ADICIONAIS: Prestação de serviço pelo período de 12 meses."/>
    <s v="Lavanderia"/>
    <s v="GL"/>
    <s v="DCP SERVICOS DE CONSERVAÇÃO E APOIO ADMINISTRATIVO EIRELI"/>
    <n v="1260"/>
    <n v="4.7"/>
    <n v="5922"/>
    <s v="SERVIÇO"/>
    <d v="2021-01-04T00:00:00"/>
    <s v="NE000046/2021"/>
    <d v="2021-02-04T00:00:00"/>
    <x v="4"/>
  </r>
  <r>
    <n v="188"/>
    <x v="44"/>
    <s v="PE"/>
    <s v="993/2019"/>
    <d v="2021-01-28T00:00:00"/>
    <s v="126704 - LOCAÇÃO DE EQUIPAMENTOS LABORATORIAIS, Descrição: Serviço de locação de equipamento automatizado para uso em HEMATOLOGIA, incluindo o fornecimento de reagentes e demais insumos, conforme Projeto Básico."/>
    <s v="Locação de Maquinas e Equipamentos"/>
    <s v="GELAB"/>
    <s v="DIAGNOCEL COMERCIO E REPRESENTACOES LTDA"/>
    <n v="1"/>
    <n v="8000"/>
    <n v="8000"/>
    <s v="SERVIÇO"/>
    <d v="2021-03-29T00:00:00"/>
    <s v="NE0000090/2021"/>
    <d v="2021-04-05T00:00:00"/>
    <x v="3"/>
  </r>
  <r>
    <n v="189"/>
    <x v="45"/>
    <s v="PE"/>
    <s v="PE Nº 0969/2020-CSC"/>
    <m/>
    <s v="(ID-113094) TIRA REAGENTE PARA DETERMINAÇÃO DE GLICEMIA, Aplicação: dosagem de  glicemia capilar em equipamento digital com intervalo de leitura de 20 a 500mg/dl e faixa de hematócrito de 20 a 60%, com aparelho em regime de comodato. MARCA: ON CALL PLUS II."/>
    <s v="Aquisição de Produtos Químicos"/>
    <s v="SUBCAF"/>
    <s v="MEDLEVENSOHN COMERCIO E REPRESENTAÇÕES DE PRODUTOS HOSPITALAR"/>
    <n v="3600"/>
    <n v="0.9"/>
    <n v="3240"/>
    <s v="CONSUMO"/>
    <d v="2021-02-18T00:00:00"/>
    <s v="NE000048/2021"/>
    <d v="2021-03-16T00:00:00"/>
    <x v="4"/>
  </r>
  <r>
    <n v="190"/>
    <x v="45"/>
    <s v="PE"/>
    <s v="PE Nº 0969/2020-CSC"/>
    <m/>
    <s v="(ID-122130) ÁLCOOL ETÍLICO, Tipo: hidratado; Concentração: 96%; Teor Alcoólico: 92,8º INPM; Apresentação: líquido; Forma De Apresentação: frasco com 1 litro. MARCA: null"/>
    <s v="Aquisição de Produtos Químicos"/>
    <s v="SUBCAF"/>
    <s v="MEDICNORTE EIRELI"/>
    <n v="360"/>
    <n v="9.5"/>
    <n v="3420"/>
    <s v="CONSUMO"/>
    <d v="2021-02-18T00:00:00"/>
    <s v="NE000049/2021"/>
    <d v="2021-03-16T00:00:00"/>
    <x v="4"/>
  </r>
  <r>
    <n v="191"/>
    <x v="45"/>
    <s v="PE"/>
    <s v="PE Nº 0969/2020-CSC"/>
    <m/>
    <s v="(ID-109664) SUPLEMENTO, Tipo: VX, Aplicação: para suplementação e isolamento de Neisseria gonorrhoeae e Haemophilus influenzae, Forma De Apresentação: 05 frascos de 5 ml com suplemento liofilizado + 05 frascos de 5ml de solução diluente. MARCA: null"/>
    <s v="Aquisição de Produtos Biológicos"/>
    <s v="SUBCAF"/>
    <s v="MEDICNORTE EIRELI"/>
    <n v="48"/>
    <n v="297.5"/>
    <n v="14280"/>
    <s v="CONSUMO"/>
    <d v="2021-02-18T00:00:00"/>
    <s v="NE000050/2021"/>
    <d v="2021-03-16T00:00:00"/>
    <x v="4"/>
  </r>
  <r>
    <n v="192"/>
    <x v="46"/>
    <s v="ATA"/>
    <s v="PE 508/20"/>
    <m/>
    <s v="(ID-19000) BISCOITO SALGADO, Tipo: cream cracker, Composição: farinha de trigo, gordura vegetal hidrogenada, amido, extrato de malte, sal refinado, açúcar, fermentos químicos, bicarbonato de amônio e estabilizante lecitina de soja."/>
    <s v="Genero alimenticio"/>
    <s v="SUBALMOX"/>
    <s v="JOELISON ABREU DE CARVALHO"/>
    <n v="900"/>
    <n v="2"/>
    <n v="1800"/>
    <s v="CONSUMO"/>
    <d v="2021-03-28T00:00:00"/>
    <s v="NE0000088/2021"/>
    <d v="2021-04-05T00:00:00"/>
    <x v="3"/>
  </r>
  <r>
    <n v="193"/>
    <x v="46"/>
    <s v="ATA"/>
    <s v="PE 563/20"/>
    <m/>
    <s v="(ID-14629) CAFÉ TORRADO E MOÍDO, Apresentação: torrado e moído sem misturas, Embalagem: tipo almofada, Características_x000a_Adicionais: 1ª qualidade, com  aracterísticas,_x000a_aspecto cor, odor e sabor próprios, Unidade de Fornecimento: pacote de 500g"/>
    <s v="Genero alimenticio"/>
    <s v="SUBALMOX"/>
    <s v="M B COMERCIO DE PRODUTOS ALIMENTICIOS EIRELI"/>
    <n v="83"/>
    <n v="8"/>
    <n v="664"/>
    <s v="CONSUMO"/>
    <s v="-"/>
    <s v="-"/>
    <s v="-"/>
    <x v="5"/>
  </r>
  <r>
    <n v="194"/>
    <x v="46"/>
    <s v="ATA"/>
    <s v="PE 017/20"/>
    <m/>
    <s v="(ID-72652) SUCO DE FRUTA, Ingredientes Básicos: água, suco integral de abacaxi, conservantes, Apresentação: líquido concentrado, sem açúcar, Unidade de Fornecimento: frasco com 500 ml em embalagem de vidro ou de plástico, Características Adicionais:"/>
    <s v="Genero alimenticio"/>
    <s v="SUBALMOX"/>
    <s v="H A DE  AGUIAR COMERCIAL"/>
    <n v="200"/>
    <n v="2.6"/>
    <n v="520"/>
    <s v="CONSUMO"/>
    <d v="2021-03-31T00:00:00"/>
    <s v="NE0000094/2021"/>
    <d v="2021-04-05T00:00:00"/>
    <x v="3"/>
  </r>
  <r>
    <n v="195"/>
    <x v="8"/>
    <s v="ATA"/>
    <s v="PE 114/20"/>
    <m/>
    <s v="(ID-80643) CANETA ESFEROGRÁFICA, Material Corpo: plástico transparente hexagonal com identificação da marca, Tipo Escrita: média, Cor: azul, preta ou vermelha, "/>
    <s v="Material de Expediente"/>
    <s v="SUBALMOX"/>
    <s v="M C COMÉRCIO E REPRESENTAÇÕES LTDA"/>
    <n v="700"/>
    <n v="0.28999999999999998"/>
    <n v="203"/>
    <s v="CONSUMO"/>
    <s v="-"/>
    <s v="-"/>
    <s v="-"/>
    <x v="8"/>
  </r>
  <r>
    <n v="196"/>
    <x v="47"/>
    <s v="ATA"/>
    <s v="PE 1086/19"/>
    <m/>
    <s v="(ID-114772) SERVIÇO DE CERTIFICAÇÃO DIGITAL, Descrição: Emissão de Certificação Digital tipo A3, pessoa física, mídia de armazenamento tipo TOKEN, conforme projeto básico"/>
    <s v="SERVIÇO DE CERTIFICAÇÃO DIGITAL"/>
    <s v="GSTI"/>
    <s v="OBJECTTI SOLUCOES LTDA"/>
    <n v="108"/>
    <n v="64"/>
    <n v="6912"/>
    <s v="CONSUMO"/>
    <d v="2021-03-11T00:00:00"/>
    <s v="NE0000065/2021"/>
    <d v="2021-03-11T00:00:00"/>
    <x v="4"/>
  </r>
  <r>
    <n v="197"/>
    <x v="48"/>
    <s v="PE"/>
    <s v="PE 0748/2020"/>
    <m/>
    <s v="ÁLCOOL  ETÍLICO,  Tipo:  hidratado,  Teor  Alcoólico:  92,8º  INPM,  Apresentação:  líquido, Unidade de Fornecimento: frasco com 1 LT"/>
    <s v="MATERIAL HOSPITALAR"/>
    <s v="SUBCAF"/>
    <s v="ALTO RIO NEGRO COMERCIO VAREJISTA DE PRODUTOS ALIMENTICOS LTDA"/>
    <n v="240"/>
    <n v="6.89"/>
    <n v="1653.6"/>
    <s v="CONSUMO"/>
    <d v="2021-03-08T00:00:00"/>
    <s v="NE0000065/2021"/>
    <d v="2021-03-15T00:00:00"/>
    <x v="9"/>
  </r>
  <r>
    <n v="198"/>
    <x v="48"/>
    <s v="PE"/>
    <s v="PE 0748/2020"/>
    <m/>
    <s v="(ID-117683)  EQUIPO  INFUSÃO  VENOSA,  Tipo:  Macrogotas;  Descartável;  Estéril;  Atóxico; Apirogênico;  Apresentação:  Ponta  perfurante  com  tampa  protetora,  câmara  gotejadora  transparente  e  flexível, sem  filtro  de  partículas;  "/>
    <s v="MATERIAL HOSPITALAR"/>
    <s v="SUBCAF"/>
    <s v="MEDICNORTE EIRELI"/>
    <s v="360"/>
    <s v="1,33"/>
    <n v="478.8"/>
    <s v="CONSUMO"/>
    <d v="2021-03-08T00:00:00"/>
    <s v="NE0000066/2021"/>
    <d v="2021-03-15T00:00:00"/>
    <x v="9"/>
  </r>
  <r>
    <n v="199"/>
    <x v="48"/>
    <s v="PE"/>
    <s v="PE 0748/2020"/>
    <m/>
    <s v="(ID-114658)  TOUCA,  Aplicação:  uso  hospitalar;  Tipo:  turbante  /  disco  /  pizza,  com  elástico; Descartável; "/>
    <s v="MATERIAL HOSPITALAR"/>
    <s v="SUBCAF"/>
    <s v="VIMED INDUSTRIA E COMERCIO DE COMPRESSAS LTDA ME"/>
    <n v="20000"/>
    <n v="0.1"/>
    <n v="2000"/>
    <s v="CONSUMO"/>
    <d v="2021-03-10T00:00:00"/>
    <s v="NE0000069/2021"/>
    <d v="2021-03-15T00:00:00"/>
    <x v="9"/>
  </r>
  <r>
    <n v="200"/>
    <x v="49"/>
    <s v="ATA"/>
    <s v="PE 1108/19"/>
    <m/>
    <s v="(ID-74747) DETERGENTE, Composição: ph neutro, biodegradável e outras substancias, Aspecto Físico: líquido"/>
    <s v="MATERIAL DE HIGIENE E LIMPEZA"/>
    <s v="SUBALMOX"/>
    <s v="PROGEL COMERCIO DE PRODUTOS ALIMENTICIOS_x000a_EIRELI"/>
    <n v="120"/>
    <n v="1.03"/>
    <n v="123.60000000000001"/>
    <s v="CONSUMO"/>
    <m/>
    <m/>
    <m/>
    <x v="10"/>
  </r>
  <r>
    <n v="201"/>
    <x v="49"/>
    <s v="ATA"/>
    <s v="PE 812/20"/>
    <m/>
    <s v="(ID-92809) PAPEL TOALHA, Material: 100% fibra celulósica vegetal virgem, Cor: branca, Dimensões: rolo de 20 cm x 100 m "/>
    <s v="MATERIAL DE HIGIENE E LIMPEZA"/>
    <s v="SUBALMOX"/>
    <s v="CARTUZINHO COMERCIO LTDA"/>
    <n v="300"/>
    <n v="4.9000000000000004"/>
    <n v="1470"/>
    <s v="CONSUMO"/>
    <d v="2021-03-28T00:00:00"/>
    <s v="NE0000089/2021"/>
    <d v="2021-04-05T00:00:00"/>
    <x v="3"/>
  </r>
  <r>
    <n v="202"/>
    <x v="49"/>
    <s v="ATA"/>
    <s v="PE 153/20"/>
    <m/>
    <s v="(ID-101421) LIXEIRA, Material: confeccionado em polipropileno de alta resistência, Capacidade: 50 l"/>
    <s v="MATERIAL DE HIGIENE E LIMPEZA"/>
    <s v="SUBALMOX"/>
    <s v="M C COMÉRCIO E REPRESENTAÇÕES LTDA"/>
    <n v="30"/>
    <n v="61"/>
    <n v="1830"/>
    <s v="CONSUMO"/>
    <m/>
    <m/>
    <m/>
    <x v="11"/>
  </r>
  <r>
    <n v="203"/>
    <x v="50"/>
    <s v="ATA"/>
    <s v="PE 795/19"/>
    <m/>
    <s v="(ID-105409) PLUGUE, Tipo: 2P + T, Amperagem: 20A, Tensão: 250V"/>
    <s v="MATERIAL DE MANUTENÇÃO ELÉTRICA, HIDRÁULICA E PREDIAL"/>
    <s v="SUBALMOX"/>
    <s v="F BARBOSA SANTOS COMERCIO DE MAQUINAS LTDA"/>
    <n v="51"/>
    <n v="2.06"/>
    <n v="105.06"/>
    <s v="CONSUMO"/>
    <m/>
    <m/>
    <m/>
    <x v="0"/>
  </r>
  <r>
    <n v="204"/>
    <x v="50"/>
    <s v="ATA"/>
    <s v="PE 795/19"/>
    <m/>
    <s v="(ID-1796) FITA VEDA ROSCA, Material: teflon, Comprimento: 25 m, Largura: 18 mm, Unidade de Fornecimento: rolo de 25 m"/>
    <s v="MATERIAL DE MANUTENÇÃO ELÉTRICA, HIDRÁULICA E PREDIAL"/>
    <s v="SUBALMOX"/>
    <s v="F BARBOSA SANTOS COMERCIO DE MAQUINAS LTDA"/>
    <n v="12"/>
    <n v="2.2000000000000002"/>
    <n v="26.400000000000002"/>
    <s v="CONSUMO"/>
    <m/>
    <m/>
    <m/>
    <x v="0"/>
  </r>
  <r>
    <n v="205"/>
    <x v="50"/>
    <s v="ATA"/>
    <s v="PE 857/20"/>
    <m/>
    <s v="(ID-129458) CONE SINALIZAÇÃO, Material: PVC flexível de alta resistência; Tamanho (+/- 5%): 95cm; Acabamento: fita adesiva em vinil, proteção UV"/>
    <s v="MATERIAL DE MANUTENÇÃO ELÉTRICA, HIDRÁULICA E PREDIAL"/>
    <s v="SUBALMOX"/>
    <s v="NOGUEIRA E MENEZES LTDA"/>
    <s v="10"/>
    <s v="78,5"/>
    <n v="785"/>
    <s v="CONSUMO"/>
    <m/>
    <m/>
    <m/>
    <x v="0"/>
  </r>
  <r>
    <n v="206"/>
    <x v="50"/>
    <s v="ATA"/>
    <s v="PE 1102/20"/>
    <m/>
    <s v="(ID-116252) TORNEIRA DE BANCADA, Tipo: Bica móvel alta; Para uso em lavatório; Material: Metal cromado; Acionamento rotativo com 1/4 de volta;_x000a_Arejador embutido; Bitola: 1/2 pol."/>
    <s v="MATERIAL DE MANUTENÇÃO ELÉTRICA, HIDRÁULICA E PREDIAL"/>
    <s v="SUBALMOX"/>
    <s v="NOGUEIRA E MENEZES LTDA"/>
    <s v="60"/>
    <s v="71,7"/>
    <n v="4302"/>
    <s v="CONSUMO"/>
    <m/>
    <m/>
    <m/>
    <x v="0"/>
  </r>
  <r>
    <n v="207"/>
    <x v="50"/>
    <s v="ATA"/>
    <s v="PE 795/20"/>
    <m/>
    <s v="(ID-2223) ROLO PINTURA, Material Rolo: 100% lã de carneiro, Material Cabo: cabo plástico, Comprimento: 9 cm "/>
    <s v="MATERIAL DE MANUTENÇÃO ELÉTRICA, HIDRÁULICA E PREDIAL"/>
    <s v="SUBALMOX"/>
    <s v="TAG COMERCIO DE TINTAS EIRELI "/>
    <s v="12"/>
    <s v="4,87"/>
    <n v="58.44"/>
    <s v="CONSUMO"/>
    <m/>
    <m/>
    <m/>
    <x v="0"/>
  </r>
  <r>
    <n v="208"/>
    <x v="50"/>
    <s v="ATA"/>
    <s v="PE 795/20"/>
    <m/>
    <s v="(ID-2216) ROLO PINTURA, Material Rolo: 100% lã de carneiro, Material Cabo: cabo plástico, Comprimento: 23 cm "/>
    <s v="MATERIAL DE MANUTENÇÃO ELÉTRICA, HIDRÁULICA E PREDIAL"/>
    <s v="SUBALMOX"/>
    <s v="TAG COMERCIO DE TINTAS EIRELI "/>
    <s v="12"/>
    <s v="14"/>
    <n v="168"/>
    <s v="CONSUMO"/>
    <m/>
    <m/>
    <m/>
    <x v="0"/>
  </r>
  <r>
    <n v="209"/>
    <x v="50"/>
    <s v="ATA"/>
    <s v="PE 795/20"/>
    <m/>
    <s v="(ID-113413) TRINCHA, Tipo: simples; Cerdas: sintéticas, gris; Tamanho: 1 pol "/>
    <s v="MATERIAL DE MANUTENÇÃO ELÉTRICA, HIDRÁULICA E PREDIAL"/>
    <s v="SUBALMOX"/>
    <s v="TAG COMERCIO DE TINTAS EIRELI "/>
    <s v="12"/>
    <s v="2,07"/>
    <n v="24.839999999999996"/>
    <s v="CONSUMO"/>
    <m/>
    <m/>
    <m/>
    <x v="0"/>
  </r>
  <r>
    <n v="210"/>
    <x v="50"/>
    <s v="ATA"/>
    <s v="PE 795/20"/>
    <m/>
    <s v="(ID-120587) TRINCHA, Tipo: simples; Cerdas: sintéticas, gris; Tamanho: 2 pol"/>
    <s v="MATERIAL DE MANUTENÇÃO ELÉTRICA, HIDRÁULICA E PREDIAL"/>
    <s v="SUBALMOX"/>
    <s v="TAG COMERCIO DE TINTAS EIRELI "/>
    <s v="12"/>
    <s v="3,87"/>
    <n v="46.44"/>
    <s v="CONSUMO"/>
    <m/>
    <m/>
    <m/>
    <x v="0"/>
  </r>
  <r>
    <n v="211"/>
    <x v="50"/>
    <s v="ATA"/>
    <s v="PE 795/20"/>
    <m/>
    <s v="(ID-123053) TRINCHA, Tipo: simples; Cerdas: sintéticas, brancas; Tamanho: 3 pol."/>
    <s v="MATERIAL DE MANUTENÇÃO ELÉTRICA, HIDRÁULICA E PREDIAL"/>
    <s v="SUBALMOX"/>
    <s v="TAG COMERCIO DE TINTAS EIRELI "/>
    <s v="12"/>
    <s v="10,50"/>
    <n v="126"/>
    <s v="CONSUMO"/>
    <m/>
    <m/>
    <m/>
    <x v="0"/>
  </r>
  <r>
    <n v="212"/>
    <x v="24"/>
    <s v="ATA"/>
    <s v="PE 516/2020"/>
    <m/>
    <s v="(ID-117723) MÁSCARA, Aplicação: uso hospitalar; Tipo: N95; Descartável; Com tiras ajustáveis"/>
    <s v="PRODUTOS PARA SAÚDE"/>
    <s v="SUBALMOX"/>
    <s v="A G INDUSTRIA E COMERCIO"/>
    <n v="1800"/>
    <n v="1.96"/>
    <n v="3528"/>
    <s v="CONSUMO"/>
    <m/>
    <m/>
    <m/>
    <x v="12"/>
  </r>
  <r>
    <n v="213"/>
    <x v="24"/>
    <s v="ATA"/>
    <s v="PE 352/2020"/>
    <m/>
    <s v="(ID-116371) ESPARADRAPO, Tipo: microporoso; Dimensões: 50mm x 10m;"/>
    <s v="PRODUTOS PARA SAÚDE"/>
    <s v="SUBALMOX"/>
    <s v="DISTRIBUIDORA MODERNA "/>
    <n v="180"/>
    <n v="4.4000000000000004"/>
    <n v="792.00000000000011"/>
    <s v="CONSUMO"/>
    <m/>
    <m/>
    <m/>
    <x v="5"/>
  </r>
  <r>
    <n v="214"/>
    <x v="51"/>
    <s v="CEL"/>
    <s v="011/2020"/>
    <m/>
    <s v="69133 - (ID-69133) LINHA INDIVIDUAL LOCALIZADA NA CAPITAL"/>
    <s v="Servicos De Telefonia Fixa"/>
    <s v="SUBSAT"/>
    <s v="CLARO S A"/>
    <m/>
    <m/>
    <n v="0"/>
    <m/>
    <m/>
    <m/>
    <m/>
    <x v="1"/>
  </r>
  <r>
    <n v="215"/>
    <x v="51"/>
    <s v="CEL"/>
    <s v="011/2020"/>
    <m/>
    <s v="98290 - (ID-98290) SERVIÇO DE TELEFONIA FIXA COMUTADA DE LONGA DISTÂNCIA NACIONAL - LDN"/>
    <s v="Servicos De Telefonia Fixa"/>
    <s v="SUBSAT"/>
    <s v="CLARO S A"/>
    <m/>
    <m/>
    <n v="0"/>
    <m/>
    <m/>
    <m/>
    <m/>
    <x v="1"/>
  </r>
  <r>
    <n v="216"/>
    <x v="51"/>
    <s v="CEL"/>
    <s v="011/2020"/>
    <m/>
    <s v="98291 - (ID-98291) SERVIÇO DE TELEFONIA FIXA COMUTADA DE LONGA DISTÂNCIA NACIONAL"/>
    <s v="Servicos De Telefonia Fixa"/>
    <s v="SUBSAT"/>
    <s v="CLARO S A"/>
    <m/>
    <m/>
    <n v="0"/>
    <m/>
    <m/>
    <m/>
    <m/>
    <x v="1"/>
  </r>
  <r>
    <n v="217"/>
    <x v="51"/>
    <s v="CEL"/>
    <s v="011/2020"/>
    <m/>
    <s v="78852 - (ID-78852) SERVIÇO DE TELEFONIA FIXA COMUTADA VIA CPCT"/>
    <s v="Servicos De Telefonia Fixa"/>
    <s v="SUBSAT"/>
    <s v="CLARO S A"/>
    <m/>
    <m/>
    <n v="0"/>
    <m/>
    <m/>
    <m/>
    <m/>
    <x v="1"/>
  </r>
  <r>
    <n v="218"/>
    <x v="52"/>
    <s v="RDL"/>
    <s v="004/2018"/>
    <m/>
    <s v="17918 - SERVIÇOS DE PUBLICAÇÃO, Descrição: prestação de serviços de publicação de matérias no Diário Oficial do Estado do Amazonas"/>
    <s v="SERVIÇO DE PUBLICAÇÕES "/>
    <s v="GL"/>
    <s v="IMPRENSA OFICIAL DO ESTADO DO AMAZONAS"/>
    <m/>
    <m/>
    <n v="0"/>
    <m/>
    <m/>
    <m/>
    <m/>
    <x v="1"/>
  </r>
  <r>
    <n v="219"/>
    <x v="53"/>
    <s v="CEL"/>
    <m/>
    <m/>
    <s v="37582 – SERVIÇOS DE MANUTENÇÃO DE VEÍCULOS, Descrição: contratação de empresa especializada na prestação de serviços de manutenção preventiva e/ou corretiva de veículos em geral, com reposição de peças."/>
    <s v="SERVIÇO DE MANUTENÇÃO VEICULAR"/>
    <s v="SUBSAT"/>
    <m/>
    <n v="1"/>
    <m/>
    <n v="0"/>
    <m/>
    <m/>
    <m/>
    <m/>
    <x v="1"/>
  </r>
  <r>
    <n v="220"/>
    <x v="54"/>
    <s v="INEX"/>
    <m/>
    <m/>
    <s v="98642 - SERVIÇO DE ESTÁGIO REMUNERADO Descrição: : Contratação de Pessoa Jurídica especializada em oferta de programas de estágio remunerado de Nível Superior e/ou Nível Médio, com concessão de VALE TRANSPORTE, conforme Edital de Credenciamento"/>
    <s v="RECRUTAMENTO E SELEÇÃO DE ESTAGIÁRIOS"/>
    <s v="GGP"/>
    <s v="INSTITUTO TRIMONTE DE DESENVOLVIMENTO ITD"/>
    <n v="780"/>
    <n v="167.2"/>
    <n v="130415.99999999999"/>
    <m/>
    <m/>
    <m/>
    <m/>
    <x v="1"/>
  </r>
  <r>
    <n v="221"/>
    <x v="54"/>
    <s v="INEX"/>
    <m/>
    <m/>
    <s v="98640 - SERVIÇO DE ESTÁGIO REMUNERADO Descrição: Contratação de Pessoa Jurídica especializada em manutenção de programas de estágio remunerado de Nível Superior e Nível Médio, com TAXA DE ADMINISTRAÇÃO FIXA, conforme Edital de Credenciamento"/>
    <s v="RECRUTAMENTO E SELEÇÃO DE ESTAGIÁRIOS"/>
    <s v="GGP"/>
    <s v="INSTITUTO TRIMONTE DE DESENVOLVIMENTO ITD"/>
    <n v="780"/>
    <n v="17.2"/>
    <n v="13416"/>
    <m/>
    <m/>
    <m/>
    <m/>
    <x v="1"/>
  </r>
  <r>
    <n v="222"/>
    <x v="54"/>
    <s v="INEX"/>
    <m/>
    <m/>
    <s v="98634  - SERVIÇO DE ESTÁGIO REMUNERADO Descrição: Contratação de Pessoa Jurídica especializada em oferta de serviços de programas de estágio remunerado de Nível Médio jornada de 4(quatro) horas, conforme Edital de Credenciamento"/>
    <s v="RECRUTAMENTO E SELEÇÃO DE ESTAGIÁRIOS"/>
    <s v="GGP"/>
    <s v="INSTITUTO TRIMONTE DE DESENVOLVIMENTO ITD"/>
    <n v="180"/>
    <n v="265"/>
    <n v="47700"/>
    <m/>
    <m/>
    <m/>
    <m/>
    <x v="1"/>
  </r>
  <r>
    <n v="223"/>
    <x v="54"/>
    <s v="INEX"/>
    <m/>
    <m/>
    <s v="98636 - SERVIÇO DE ESTÁGIO REMUNERADO Descrição: Contratação de Pessoa Jurídica especializada em oferta de serviços de programas de estágio remunerado de Nível Superior jornada de 6(seis) horas, conforme Edital de Credenciamento"/>
    <s v="RECRUTAMENTO E SELEÇÃO DE ESTAGIÁRIOS"/>
    <s v="GGP"/>
    <s v="INSTITUTO TRIMONTE DE DESENVOLVIMENTO ITD"/>
    <n v="600"/>
    <n v="640"/>
    <n v="384000"/>
    <m/>
    <m/>
    <m/>
    <m/>
    <x v="1"/>
  </r>
  <r>
    <n v="224"/>
    <x v="55"/>
    <s v="CEL"/>
    <m/>
    <m/>
    <s v="(48827) ACETONA, Aplicação: análise laboratorial, Características: aspecto físico incolor, fórmula molecular C3H6O, peso molecular 58,08 gramas/mol, pureza mínima 99,5%, Forma De Apresentação: frasco com 1 litro"/>
    <s v="MATERIAL LABORATORIAL"/>
    <s v="SUBCAF"/>
    <m/>
    <n v="12"/>
    <m/>
    <n v="0"/>
    <m/>
    <m/>
    <m/>
    <m/>
    <x v="1"/>
  </r>
  <r>
    <n v="225"/>
    <x v="55"/>
    <s v="CEL"/>
    <m/>
    <m/>
    <s v="(98766) TEMPO DE PROTOMBINA, Reagente para determinação do Tempo de Protombina (TP) em soro e plasma. Metodologia Fotométrica; Aplicação: equipamento automático"/>
    <s v="MATERIAL LABORATORIAL"/>
    <s v="SUBCAF"/>
    <m/>
    <n v="5000"/>
    <m/>
    <n v="0"/>
    <m/>
    <m/>
    <m/>
    <m/>
    <x v="1"/>
  </r>
  <r>
    <n v="226"/>
    <x v="55"/>
    <s v="CEL"/>
    <m/>
    <m/>
    <s v="(97843) VDRL - conjunto de diagnóstico in vitro pela detecção qualitativa e semi quantitativa, das reaginas da sífilis no soro, plasma ou LCR humano, pelo método de floculação, do tipo VDRL, frasco com 6 X 2,5 mL ou 3x5 mL do antígeno. Capacidade 675 testes (tolerãncia 10%)."/>
    <s v="MATERIAL LABORATORIAL"/>
    <s v="SUBCAF"/>
    <m/>
    <n v="40"/>
    <m/>
    <n v="0"/>
    <m/>
    <m/>
    <m/>
    <m/>
    <x v="1"/>
  </r>
  <r>
    <n v="227"/>
    <x v="55"/>
    <s v="CEL"/>
    <m/>
    <m/>
    <s v="(58526) NAVALHA, Aplicação: uso laboratorial/micrótomo, usado para corte histológico, Tipo: descartável, Características Adicionais: Navalhas de alto perfil, revestida com PTFE para uso em micrótomo, cód: EP-NAP, Unidade de Fornecimento: caixa com 50 unidades"/>
    <s v="MATERIAL LABORATORIAL"/>
    <s v="SUBCAF"/>
    <m/>
    <n v="4"/>
    <m/>
    <n v="0"/>
    <m/>
    <m/>
    <m/>
    <m/>
    <x v="1"/>
  </r>
  <r>
    <n v="228"/>
    <x v="55"/>
    <s v="CEL"/>
    <m/>
    <m/>
    <s v="114417 - FORMOL (FORMALDEÍDO), Concentração: 37 a 40%, Unidade de Fornecimento: frasco com 1L."/>
    <s v="MATERIAL LABORATORIAL"/>
    <s v="SUBCAF"/>
    <m/>
    <n v="30"/>
    <m/>
    <n v="0"/>
    <m/>
    <m/>
    <m/>
    <m/>
    <x v="13"/>
  </r>
  <r>
    <n v="229"/>
    <x v="55"/>
    <s v="CEL"/>
    <m/>
    <m/>
    <s v="(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
    <s v="MATERIAL LABORATORIAL"/>
    <s v="SUBCAF"/>
    <m/>
    <n v="2000"/>
    <m/>
    <n v="0"/>
    <m/>
    <m/>
    <m/>
    <m/>
    <x v="1"/>
  </r>
  <r>
    <n v="230"/>
    <x v="56"/>
    <s v="RDL"/>
    <s v="001/20019"/>
    <m/>
    <s v="119595 - SERVIÇOS DE VIGILÂNCIA, Descrição: SERVIÇOS DE VIGILÂNCIA, Descrição: contratação de 6_x000a_empresa para prestação de serviço de vigilante patrimonial ARMADO - DIURNO, escala 12x36, "/>
    <s v="VIGILÂNCIA OSTENSIVA"/>
    <s v="SUBSAT"/>
    <s v="PROBANK SEGURANÇA DE BENS E VALORES EIRELI"/>
    <m/>
    <m/>
    <n v="0"/>
    <m/>
    <m/>
    <m/>
    <m/>
    <x v="1"/>
  </r>
  <r>
    <n v="231"/>
    <x v="56"/>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m/>
    <m/>
    <n v="0"/>
    <m/>
    <m/>
    <m/>
    <m/>
    <x v="1"/>
  </r>
  <r>
    <n v="232"/>
    <x v="56"/>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m/>
    <m/>
    <n v="0"/>
    <m/>
    <m/>
    <m/>
    <m/>
    <x v="1"/>
  </r>
  <r>
    <n v="233"/>
    <x v="56"/>
    <s v="RDL"/>
    <s v="004/2018"/>
    <m/>
    <s v="17918 - SERVIÇOS DE PUBLICAÇÃO, Descrição: SERVIÇOS DE PUBLICAÇÃO, Descrição: prestação de serviços de publicação de matérias no Diário Oficial do Estado do Amazonas MARCA: null"/>
    <s v="Serviços de Publicações - Diário Oficial"/>
    <s v="GL"/>
    <s v="IMPRENSA OFICIAL DO ESTADO DO AMAZONAS"/>
    <m/>
    <m/>
    <n v="0"/>
    <m/>
    <m/>
    <m/>
    <m/>
    <x v="1"/>
  </r>
  <r>
    <n v="234"/>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CRÍTICA, jornada de 44h semanais"/>
    <s v="Limpeza E Conservacao"/>
    <s v="SUBSAT"/>
    <s v=" BETA BRASIL SERVIÇOS DE CONSEVAÇÃO E LIMPEZA LTDA"/>
    <n v="622.82000000000005"/>
    <n v="10.29"/>
    <n v="6408.8177999999998"/>
    <s v="SERVIÇO"/>
    <d v="2021-04-09T00:00:00"/>
    <s v="NE0000106/2021"/>
    <d v="2021-04-23T00:00:00"/>
    <x v="14"/>
  </r>
  <r>
    <n v="235"/>
    <x v="34"/>
    <s v="PE"/>
    <s v="97/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
    <s v="Limpeza E Conservacao"/>
    <s v="SUBSAT"/>
    <s v=" BETA BRASIL SERVIÇOS DE CONSEVAÇÃO E LIMPEZA LTDA"/>
    <n v="772.5"/>
    <n v="7.9"/>
    <n v="6102.75"/>
    <s v="SERVIÇO"/>
    <d v="2021-04-09T00:00:00"/>
    <s v="NE0000106/2021"/>
    <d v="2021-04-23T00:00:00"/>
    <x v="14"/>
  </r>
  <r>
    <n v="236"/>
    <x v="34"/>
    <s v="PE"/>
    <s v="97/2018"/>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EXTERNA, jornada de 44h semanais"/>
    <s v="Limpeza E Conservacao"/>
    <s v="SUBSAT"/>
    <s v=" BETA BRASIL SERVIÇOS DE CONSEVAÇÃO E LIMPEZA LTDA"/>
    <n v="1564.73"/>
    <n v="2.83"/>
    <n v="4428.1859000000004"/>
    <s v="SERVIÇO"/>
    <d v="2021-04-09T00:00:00"/>
    <s v="NE0000106/2021"/>
    <d v="2021-04-23T00:00:00"/>
    <x v="14"/>
  </r>
  <r>
    <n v="237"/>
    <x v="34"/>
    <s v="PE"/>
    <s v="97/2018"/>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NÃO-CRÍTICA / ADMINISTRATIVA, jornada de 44h semanais"/>
    <s v="Limpeza E Conservacao"/>
    <s v="SUBSAT"/>
    <s v=" BETA BRASIL SERVIÇOS DE CONSEVAÇÃO E LIMPEZA LTDA"/>
    <n v="956.45"/>
    <n v="5.66"/>
    <n v="5413.5070000000005"/>
    <s v="SERVIÇO"/>
    <d v="2021-04-09T00:00:00"/>
    <s v="NE0000106/2021"/>
    <d v="2021-04-23T00:00:00"/>
    <x v="14"/>
  </r>
  <r>
    <n v="238"/>
    <x v="34"/>
    <s v="PE"/>
    <s v="97/2018"/>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s v="Limpeza E Conservacao"/>
    <s v="SUBSAT"/>
    <s v=" BETA BRASIL SERVIÇOS DE CONSEVAÇÃO E LIMPEZA LTDA"/>
    <n v="282.25"/>
    <n v="0.11"/>
    <n v="31.047499999999999"/>
    <s v="SERVIÇO"/>
    <d v="2021-04-09T00:00:00"/>
    <s v="NE0000106/2021"/>
    <d v="2021-04-23T00:00:00"/>
    <x v="14"/>
  </r>
  <r>
    <n v="239"/>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Limpeza E Conservacao_x000a_REFORÇO DA NE Nº 0027/2021"/>
    <s v="Limpeza E Conservacao"/>
    <s v="SUBSAT"/>
    <s v=" BETA BRASIL SERVIÇOS DE CONSEVAÇÃO E LIMPEZA LTDA"/>
    <n v="1"/>
    <n v="14922.84"/>
    <n v="14922.84"/>
    <s v="SERVIÇO"/>
    <d v="2021-04-12T00:00:00"/>
    <s v="NE0000109/2021"/>
    <d v="2021-04-23T00:00:00"/>
    <x v="4"/>
  </r>
  <r>
    <n v="240"/>
    <x v="29"/>
    <s v="RDL"/>
    <s v="010/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Hospedagem de Sistema_x000a_Reforço da NE Nº 0019/2021"/>
    <s v="Hospedagem de Sistema"/>
    <s v="GSTI"/>
    <s v="PRODAM PROCESSAMENTO DE DADOS AMAZONAS AS"/>
    <n v="1"/>
    <n v="1050.1199999999999"/>
    <n v="1050.1199999999999"/>
    <s v="SERVIÇO"/>
    <d v="2021-04-12T00:00:00"/>
    <s v="NE0000111/2021"/>
    <d v="2021-04-23T00:00:00"/>
    <x v="4"/>
  </r>
  <r>
    <n v="241"/>
    <x v="37"/>
    <s v="RDL"/>
    <s v="006/2020"/>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Serviços Técnicos profissionais de TIC_x000a_Reforço da NE Nº 0033/2021"/>
    <s v="Serviços Técnicos profissionais de TIC"/>
    <s v="GSTI"/>
    <s v="PRODAM PROCESSAMENTO DE DADOS AMAZONAS AS"/>
    <n v="1"/>
    <n v="2160.3000000000002"/>
    <n v="2160.3000000000002"/>
    <s v="SERVIÇO"/>
    <d v="2021-04-12T00:00:00"/>
    <s v="NE0000112/2021"/>
    <d v="2021-04-23T00:00:00"/>
    <x v="4"/>
  </r>
  <r>
    <n v="244"/>
    <x v="38"/>
    <s v="RDL"/>
    <s v="005/2018"/>
    <m/>
    <s v="Servicos Med.Hospitalar, Odont.E Laboratoriais_x000a_REFORÇO DA NE Nº 0041/2021"/>
    <s v="Servicos Med.Hospitalar, Odont.E Laboratoriais"/>
    <s v="GELAB"/>
    <s v="LABORATORIO DE PATOLOGIA BACCHI LTDA"/>
    <n v="1"/>
    <n v="23100"/>
    <n v="23100"/>
    <s v="SERVIÇO"/>
    <d v="2021-04-16T00:00:00"/>
    <s v="NE0000148/2021"/>
    <d v="2021-04-28T00:00:00"/>
    <x v="7"/>
  </r>
  <r>
    <n v="245"/>
    <x v="57"/>
    <s v="PE"/>
    <s v="PE Nº 866/2020 - CSC"/>
    <m/>
    <s v="(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
    <s v="Materiais Para Doação"/>
    <s v="GPI"/>
    <s v="CENTRO OESTE COMERCIO E SERVIÇOS EIRELI"/>
    <n v="332"/>
    <n v="315.89999999999998"/>
    <n v="104878.79999999999"/>
    <s v="MATERIAL"/>
    <d v="2021-04-19T00:00:00"/>
    <s v="NE0000149/2021"/>
    <d v="2021-04-28T00:00:00"/>
    <x v="2"/>
  </r>
  <r>
    <n v="246"/>
    <x v="41"/>
    <s v="INEX"/>
    <s v="001/2020"/>
    <m/>
    <s v="Servicos De Agua E Esgoto_x000a_REFORÇO DA NE Nº 0044/2021"/>
    <s v="Servicos De Agua E Esgoto_x000a_"/>
    <s v="SUBSAT"/>
    <s v="MANAUS AMBIENTAL S.A"/>
    <n v="1"/>
    <n v="800"/>
    <n v="800"/>
    <s v="SERVIÇO"/>
    <d v="2021-04-19T00:00:00"/>
    <s v="NE0000150/2021"/>
    <d v="2021-04-28T00:00:00"/>
    <x v="4"/>
  </r>
  <r>
    <n v="247"/>
    <x v="31"/>
    <s v="RDL"/>
    <s v="004/2018"/>
    <m/>
    <s v="Serviços de Publicações - Diário Oficial_x000a_REFORÇO DA NE Nº 0022/2021"/>
    <s v="Serviços de Publicações - Diário Oficial"/>
    <s v="GL"/>
    <s v="IMPRENSA OFICIAL DO ESTADO DO AMAZONAS"/>
    <n v="1"/>
    <n v="9545"/>
    <n v="9545"/>
    <s v="SERVIÇO"/>
    <d v="2021-04-19T00:00:00"/>
    <s v="NE0000151/2021"/>
    <d v="2021-04-28T00:00:00"/>
    <x v="4"/>
  </r>
  <r>
    <n v="248"/>
    <x v="33"/>
    <s v="INEX"/>
    <s v="004/2020"/>
    <m/>
    <s v="Contratos para Agenciamento de Estagiários_x000a_REFORÇO DA NE Nº 0024/2021"/>
    <s v="Contratos para Agenciamento de Estagiários"/>
    <s v="GGP"/>
    <s v="INSTITUTO TRIMONTE DE DESENVOLVIMENTO ITD"/>
    <n v="1"/>
    <n v="6741"/>
    <n v="6741"/>
    <s v="SERVIÇO"/>
    <d v="2021-04-19T00:00:00"/>
    <s v="NE0000152/2021"/>
    <d v="2021-04-28T00:00:00"/>
    <x v="4"/>
  </r>
  <r>
    <n v="249"/>
    <x v="33"/>
    <s v="INEX"/>
    <s v="002/2020"/>
    <m/>
    <s v="Contratos para Agenciamento de Estagiários_x000a_REFORÇO DA NE Nº 0023/2021"/>
    <s v="Contratos para Agenciamento de Estagiários"/>
    <s v="GGP"/>
    <s v="INSTITUTO TRIMONTE DE DESENVOLVIMENTO ITD"/>
    <n v="1"/>
    <n v="29678.400000000001"/>
    <n v="29678.400000000001"/>
    <s v="SERVIÇO"/>
    <d v="2021-04-19T00:00:00"/>
    <s v="NE0000153/2021"/>
    <d v="2021-04-28T00:00:00"/>
    <x v="4"/>
  </r>
  <r>
    <n v="250"/>
    <x v="42"/>
    <s v="PE"/>
    <s v="1052/2017"/>
    <m/>
    <s v="Fornecimento De Alimentacao_x000a_REFORÇO DA NE Nº 0045/2021"/>
    <s v="Fornecimento De Alimentacao"/>
    <s v="SUBSAT"/>
    <s v="M P S DE SOUZA GOMES MATUTE"/>
    <n v="1"/>
    <n v="10752.5"/>
    <n v="10752.5"/>
    <s v="SERVIÇO"/>
    <d v="2021-04-19T00:00:00"/>
    <s v="NE0000154/2021"/>
    <d v="2021-04-28T00:00:00"/>
    <x v="4"/>
  </r>
  <r>
    <n v="251"/>
    <x v="40"/>
    <s v="SRP"/>
    <s v="1166/2017"/>
    <m/>
    <s v="Outsourcing (Terceirização) de impressão e serviços relacionados a computação em nuvem_x000a_REFORÇO DA NE Nº 0043/2021"/>
    <s v="Outsourcing (Terceirização) de impressão e serviços relacionados a computação em nuvem"/>
    <s v="GSTI"/>
    <s v="ROYAL GESTAO E SERVIÇOS DE INFORMATICA LTDA"/>
    <n v="1"/>
    <n v="10225.950000000001"/>
    <n v="10225.950000000001"/>
    <s v="SERVIÇO"/>
    <d v="2021-04-19T00:00:00"/>
    <s v="NE0000155/2021"/>
    <d v="2021-04-28T00:00:00"/>
    <x v="4"/>
  </r>
  <r>
    <n v="252"/>
    <x v="58"/>
    <s v="PE"/>
    <m/>
    <m/>
    <s v="105721 - SERVIÇO DE ALMOXARIFE, Descrição: contratação de empresa especializada na prestação de serviço de AUXLIAR DE ALMOXARIFADO, 44h semanais, diurno, conforme Projeto Básico"/>
    <m/>
    <s v="DA"/>
    <m/>
    <n v="2"/>
    <m/>
    <n v="0"/>
    <s v="SERVIÇO"/>
    <m/>
    <m/>
    <m/>
    <x v="1"/>
  </r>
  <r>
    <n v="253"/>
    <x v="58"/>
    <s v="PE"/>
    <m/>
    <m/>
    <s v="124476 - SERVIÇO DE ARTÍFICE DE SERVIÇOS GERAIS, Descrição: contratação de empresa especializada na prestação de serviço de ARTÍFICE DE SERVIÇOS GERAIS, com jornada de trabalho de 44 horas semanais, conforme Projeto Básico."/>
    <m/>
    <s v="DA"/>
    <m/>
    <n v="3"/>
    <m/>
    <n v="0"/>
    <s v="SERVIÇO"/>
    <m/>
    <m/>
    <m/>
    <x v="1"/>
  </r>
  <r>
    <n v="254"/>
    <x v="58"/>
    <s v="PE"/>
    <m/>
    <m/>
    <s v="109969 - SERVIÇOS DE ASSISTENTE ADMINISTRATIVO, Descrição: contratação de empresa especializada na prestação de serviços de Assistente Administrativo, conforme discriminação em Projeto Básico"/>
    <m/>
    <s v="DA"/>
    <m/>
    <n v="13"/>
    <m/>
    <n v="0"/>
    <s v="SERVIÇO"/>
    <m/>
    <m/>
    <m/>
    <x v="1"/>
  </r>
  <r>
    <n v="255"/>
    <x v="58"/>
    <s v="PE"/>
    <m/>
    <m/>
    <s v="116948 - SERVIÇOS DE ASSISTENTE ADMINISTRATIVO, Descrição: contratação de empresa especializada na prestação de serviços de Assistente Administrativo 44h, Área Hospitalar, conforme discriminação em Projeto Básico"/>
    <m/>
    <s v="DA"/>
    <m/>
    <n v="13"/>
    <m/>
    <n v="0"/>
    <s v="SERVIÇO"/>
    <m/>
    <m/>
    <m/>
    <x v="1"/>
  </r>
  <r>
    <n v="256"/>
    <x v="58"/>
    <s v="PE"/>
    <m/>
    <m/>
    <s v="95456 - SERVIÇOS DE COPEIRO, Descrição: contratação de empresa especializada na prestação de serviços de COPEIRO, conforme discriminação em Projeto Básico"/>
    <m/>
    <s v="DA"/>
    <m/>
    <n v="1"/>
    <m/>
    <n v="0"/>
    <s v="SERVIÇO"/>
    <m/>
    <m/>
    <m/>
    <x v="1"/>
  </r>
  <r>
    <n v="257"/>
    <x v="58"/>
    <s v="PE"/>
    <m/>
    <m/>
    <s v="106733 - SERVIÇOS DE ELETRICISTA, Descrição: contratação de empresa especializada na prestação de serviços de Eletricista Predial de Baixa Tensão em Área Hospitalar, conforme discriminação em Projeto Básico"/>
    <m/>
    <s v="DA"/>
    <m/>
    <n v="1"/>
    <m/>
    <n v="0"/>
    <s v="SERVIÇO"/>
    <m/>
    <m/>
    <m/>
    <x v="1"/>
  </r>
  <r>
    <n v="258"/>
    <x v="59"/>
    <s v="PE"/>
    <s v="1466/18"/>
    <m/>
    <s v="30122303  DIAGNÓSTICOS MOLECULARES, : DIAGNÓSTICOS MOLECULARES, Serviço de realização de exame laboratorial GLICOSE 6 FOSFATO DESIDROGENASE -G6PD. MARCA: null"/>
    <m/>
    <s v="GELAB"/>
    <m/>
    <n v="10"/>
    <m/>
    <n v="0"/>
    <s v="SERVIÇO"/>
    <m/>
    <m/>
    <m/>
    <x v="1"/>
  </r>
  <r>
    <n v="259"/>
    <x v="59"/>
    <s v="PE"/>
    <s v="1466/18"/>
    <m/>
    <s v="122305  EXAMES LABORATORIAIS, : EXAMES LABORATORIAIS, Serviço de realização de exame laboratorial ANTI RO. MARCA: null "/>
    <m/>
    <s v="GELAB"/>
    <m/>
    <n v="10"/>
    <m/>
    <n v="0"/>
    <s v="SERVIÇO"/>
    <m/>
    <m/>
    <m/>
    <x v="1"/>
  </r>
  <r>
    <n v="260"/>
    <x v="59"/>
    <s v="PE"/>
    <s v="1466/18"/>
    <m/>
    <s v="122310  EXAMES LABORATORIAIS, : EXAMES LABORATORIAIS, Serviço de realização de exame laboratorial ANTI RNP. MARCA: null "/>
    <m/>
    <s v="GELAB"/>
    <m/>
    <n v="10"/>
    <m/>
    <n v="0"/>
    <s v="SERVIÇO"/>
    <m/>
    <m/>
    <m/>
    <x v="1"/>
  </r>
  <r>
    <n v="261"/>
    <x v="59"/>
    <s v="PE"/>
    <s v="1466/18"/>
    <m/>
    <s v="30122307  EXAMES LABORATORIAIS, : EXAMES LABORATORIAIS, Serviço de realização de exame laboratorial ANTI LA. MARCA: null"/>
    <m/>
    <s v="GELAB"/>
    <m/>
    <n v="10"/>
    <m/>
    <n v="0"/>
    <s v="SERVIÇO"/>
    <m/>
    <m/>
    <m/>
    <x v="1"/>
  </r>
  <r>
    <n v="262"/>
    <x v="59"/>
    <s v="PE"/>
    <s v="1466/18"/>
    <m/>
    <s v="30122308  EXAMES LABORATORIAIS, : EXAMES LABORATORIAIS, Serviço de realização de exame laboratorial ANTI SM. MARCA: null"/>
    <m/>
    <s v="GELAB"/>
    <m/>
    <n v="10"/>
    <m/>
    <n v="0"/>
    <s v="SERVIÇO"/>
    <m/>
    <m/>
    <m/>
    <x v="1"/>
  </r>
  <r>
    <n v="263"/>
    <x v="59"/>
    <s v="PE"/>
    <s v="1466/18"/>
    <m/>
    <s v="30122309  EXAMES LABORATORIAIS, : EXAMES LABORATORIAIS, Serviço de realização de exame laboratorial ANTI SCLERO 70. MARCA: null"/>
    <m/>
    <s v="GELAB"/>
    <m/>
    <n v="10"/>
    <m/>
    <n v="0"/>
    <s v="SERVIÇO"/>
    <m/>
    <m/>
    <m/>
    <x v="1"/>
  </r>
  <r>
    <n v="264"/>
    <x v="59"/>
    <s v="PE"/>
    <s v="1466/18"/>
    <m/>
    <s v="122304  EXAMES LABORATORIAIS, : EXAMES LABORATORIAIS, Serviço de realização de exame laboratorial FAN HEP-2. MARCA: null"/>
    <m/>
    <s v="GELAB"/>
    <m/>
    <n v="10"/>
    <m/>
    <n v="0"/>
    <s v="SERVIÇO"/>
    <m/>
    <m/>
    <m/>
    <x v="1"/>
  </r>
  <r>
    <n v="265"/>
    <x v="59"/>
    <s v="PE"/>
    <s v="1466/18"/>
    <m/>
    <s v="30122306  EXAMES LABORATORIAIS, : EXAMES LABORATORIAIS, Serviço de realização de exame laboratorial ANTI DNA DUPLA HÉLICE. MARCA: null"/>
    <m/>
    <s v="GELAB"/>
    <m/>
    <n v="10"/>
    <m/>
    <n v="0"/>
    <s v="SERVIÇO"/>
    <m/>
    <m/>
    <m/>
    <x v="1"/>
  </r>
  <r>
    <n v="266"/>
    <x v="60"/>
    <s v="PE"/>
    <m/>
    <m/>
    <s v="(ID-18636) SERVIÇOS DE MANUTENÇÃO PREVENTIVA E/OU CORRETIVA EM MICROSCÓPIOS, 1 Descrição: contratação de empresa especializada serviços de manutenção preventiva e/ou corretiva em microscópios, com fornecimento de peças MARCA: Carl Zeiss"/>
    <m/>
    <s v="SUBSAT"/>
    <m/>
    <m/>
    <m/>
    <n v="0"/>
    <s v="SERVIÇO"/>
    <m/>
    <m/>
    <m/>
    <x v="1"/>
  </r>
  <r>
    <n v="267"/>
    <x v="61"/>
    <s v="PE"/>
    <m/>
    <m/>
    <s v="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
    <m/>
    <s v="SUBSAT"/>
    <m/>
    <n v="600"/>
    <m/>
    <n v="0"/>
    <s v="SERVIÇO"/>
    <m/>
    <m/>
    <m/>
    <x v="1"/>
  </r>
  <r>
    <n v="268"/>
    <x v="61"/>
    <s v="PE"/>
    <m/>
    <m/>
    <s v="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
    <m/>
    <s v="SUBSAT"/>
    <m/>
    <n v="100"/>
    <m/>
    <n v="0"/>
    <s v="SERVIÇO"/>
    <m/>
    <m/>
    <m/>
    <x v="1"/>
  </r>
  <r>
    <n v="269"/>
    <x v="61"/>
    <s v="PE"/>
    <m/>
    <m/>
    <s v="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
    <m/>
    <s v="SUBSAT"/>
    <m/>
    <n v="20"/>
    <m/>
    <n v="0"/>
    <s v="SERVIÇO"/>
    <m/>
    <m/>
    <m/>
    <x v="1"/>
  </r>
  <r>
    <n v="270"/>
    <x v="61"/>
    <s v="PE"/>
    <m/>
    <m/>
    <s v="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
    <m/>
    <s v="SUBSAT"/>
    <m/>
    <n v="100"/>
    <m/>
    <n v="0"/>
    <s v="SERVIÇO"/>
    <m/>
    <m/>
    <m/>
    <x v="1"/>
  </r>
  <r>
    <n v="271"/>
    <x v="61"/>
    <s v="PE"/>
    <m/>
    <m/>
    <s v="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
    <m/>
    <s v="SUBSAT"/>
    <m/>
    <n v="18"/>
    <m/>
    <n v="0"/>
    <s v="SERVIÇO"/>
    <m/>
    <m/>
    <m/>
    <x v="1"/>
  </r>
  <r>
    <n v="272"/>
    <x v="61"/>
    <s v="PE"/>
    <m/>
    <m/>
    <s v="117446 - SERVIÇO DE MANUTENÇÃO DE GELADEIRA/FREEZER: Descrição: Contratação de empresa especializada para prestação de serviço de MANUTENÇÃO PREVENTIVA E CORRETIVA DE FREEZER/GELADEIRA/FRIGOBAR, com fornecimento de materiais, conforme Projeto Básico."/>
    <m/>
    <s v="SUBSAT"/>
    <m/>
    <n v="120"/>
    <m/>
    <n v="0"/>
    <s v="SERVIÇO"/>
    <m/>
    <m/>
    <m/>
    <x v="1"/>
  </r>
  <r>
    <n v="273"/>
    <x v="61"/>
    <s v="PE"/>
    <m/>
    <m/>
    <s v="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
    <m/>
    <s v="SUBSAT"/>
    <m/>
    <n v="30"/>
    <m/>
    <n v="0"/>
    <s v="SERVIÇO"/>
    <m/>
    <m/>
    <m/>
    <x v="1"/>
  </r>
  <r>
    <n v="274"/>
    <x v="39"/>
    <s v="INEX"/>
    <s v="001/2017"/>
    <m/>
    <s v="Manutencao E Conservacao De Maquinas E Equipamentos_x000a_REFORÇO DA NE Nº 004/2021 "/>
    <s v="Manutencao E Conservacao De Maquinas E Equipamentos"/>
    <s v="GGP"/>
    <s v="DOC PAPER LTDA ME"/>
    <n v="1"/>
    <n v="660"/>
    <n v="660"/>
    <s v="SERVIÇO"/>
    <d v="2021-04-20T00:00:00"/>
    <s v="NE0000156/2021"/>
    <d v="2021-05-04T00:00:00"/>
    <x v="4"/>
  </r>
  <r>
    <n v="275"/>
    <x v="43"/>
    <s v="CEL "/>
    <s v="021/2020"/>
    <m/>
    <s v="Lavanderia_x000a_REFORÇO DA NE Nº 0046/2021"/>
    <s v="Lavanderia"/>
    <s v="GL"/>
    <s v="DCP SERVICOS DE CONSERVAÇÃO E APOIO ADMINISTRATIVO EIRELI"/>
    <n v="1"/>
    <n v="5922"/>
    <n v="5922"/>
    <s v="SERVIÇO"/>
    <d v="2021-04-23T00:00:00"/>
    <s v="NE0000170/2021"/>
    <d v="2021-05-04T00:00:00"/>
    <x v="4"/>
  </r>
  <r>
    <n v="276"/>
    <x v="36"/>
    <s v="RDL"/>
    <s v="004/2020"/>
    <m/>
    <s v="Comunicação de Dados_x000a_REFORÇO DA NE Nº 0032/2021"/>
    <s v="Comunicação de Dados"/>
    <s v="GSTI"/>
    <s v="PRODAM PROCESSAMENTO DE DADOS AMAZONAS AS"/>
    <n v="1"/>
    <n v="4032.37"/>
    <n v="4032.37"/>
    <s v="SERVIÇO"/>
    <d v="2021-04-26T00:00:00"/>
    <s v="NE0000171/2021"/>
    <d v="2021-05-04T00:00:00"/>
    <x v="4"/>
  </r>
  <r>
    <n v="277"/>
    <x v="26"/>
    <s v="RDL"/>
    <s v="001/2020"/>
    <m/>
    <s v="Serviços De Energia Elétrica_x000a_REFORÇO DA NE Nº 0014/2021"/>
    <s v="CONTRATAÇÃO DE EMPRESA ESPECIALIZADA NO FORNECIMENTO DE ENERGIA ELÉTRICA_x000a_DE ALTA TENSÃO."/>
    <s v="SUBSAT"/>
    <s v="AMAZONAS DISTRIBUIDORA DE ENERGIA S/A"/>
    <n v="1"/>
    <n v="33741.040000000001"/>
    <n v="33741.040000000001"/>
    <s v="SERVIÇO"/>
    <d v="2021-05-03T00:00:00"/>
    <s v="NE0000173/2021"/>
    <d v="2021-05-04T00:00:00"/>
    <x v="4"/>
  </r>
  <r>
    <n v="278"/>
    <x v="41"/>
    <s v="INEX"/>
    <s v="001/2020"/>
    <m/>
    <s v="Servicos De Agua E Esgoto_x000a_REFORÇO DA NE Nº 0044/2021"/>
    <s v="Servicos De Agua E Esgoto_x000a_"/>
    <s v="SUBSAT"/>
    <s v="MANAUS AMBIENTAL S.A"/>
    <n v="1"/>
    <n v="400"/>
    <n v="400"/>
    <s v="SERVIÇO"/>
    <d v="2021-04-29T00:00:00"/>
    <s v="NE0000174/2021"/>
    <d v="2021-05-04T00:00:00"/>
    <x v="4"/>
  </r>
  <r>
    <n v="280"/>
    <x v="34"/>
    <s v="PE"/>
    <s v="97/2018"/>
    <m/>
    <s v="Limpeza E Conservacao_x000a_REFORÇO DA NE Nº 0106/2021"/>
    <s v="Limpeza E Conservacao"/>
    <s v="SUBSAT"/>
    <s v=" BETA BRASIL SERVIÇOS DE CONSEVAÇÃO E LIMPEZA LTDA"/>
    <n v="1"/>
    <n v="37307.120000000003"/>
    <n v="37307.120000000003"/>
    <s v="SERVIÇO"/>
    <d v="2021-04-12T00:00:00"/>
    <s v="NE0000113/2021"/>
    <d v="2021-05-05T00:00:00"/>
    <x v="14"/>
  </r>
  <r>
    <n v="281"/>
    <x v="62"/>
    <s v="RDL"/>
    <s v="005/2018"/>
    <m/>
    <s v="59194 - DIAGNÓSTICOS LABORATORIAIS, Descrição: contratação de empresa especializada na realização de exame de imunohistoquímica, conforme discriminação em Projeto Básico"/>
    <s v="Servicos Med.Hospitalar, Odont.E Laboratoriais"/>
    <s v="GELAB"/>
    <s v="LABORATORIO DE PATOLOGIA BACCHI LTDA"/>
    <m/>
    <m/>
    <n v="0"/>
    <m/>
    <m/>
    <m/>
    <m/>
    <x v="1"/>
  </r>
  <r>
    <n v="282"/>
    <x v="62"/>
    <s v="RDL"/>
    <s v="005/2018"/>
    <m/>
    <s v="119960 - DIAGNÓSTICOS LABORATORIAIS, Descrição: contratação de empresa especializada para realização de exame de Imunofluorescência, conforme projeto básico."/>
    <s v="Servicos Med.Hospitalar, Odont.E Laboratoriais"/>
    <s v="GELAB"/>
    <s v="LABORATORIO DE PATOLOGIA BACCHI LTDA"/>
    <m/>
    <m/>
    <n v="0"/>
    <m/>
    <m/>
    <m/>
    <m/>
    <x v="1"/>
  </r>
  <r>
    <n v="283"/>
    <x v="63"/>
    <s v="PE"/>
    <s v="1511/2015"/>
    <m/>
    <s v="112868 - (LOCAÇÃO DE VEÍCULOS TIPO UTILITÁRIO,  escrição: Contratação de empresa especializada para prestação de serviços de locação de veículo utilitário, Tipo: PICK-UP, cabine dupla, motor a diesel, Modelos: S-10, Frontier, Amarok, Hilux, Ranger ou similar)."/>
    <s v="Locação de Veículos"/>
    <s v="SUBSAT"/>
    <s v=" COUTO SERVICOS DE TRANSPORTE E LOCACAO DE VEICULOS LTDA"/>
    <m/>
    <m/>
    <n v="0"/>
    <m/>
    <m/>
    <m/>
    <m/>
    <x v="1"/>
  </r>
  <r>
    <n v="284"/>
    <x v="64"/>
    <s v="ATA"/>
    <s v="0106/2021"/>
    <m/>
    <s v="114417 - FORMOL (FORMALDEÍDO), Concentração: 37 a 40%, Unidade de Fornecimento: frasco com 1L."/>
    <s v="PRODUTOS LABORATORIAIS/QUIMICOS"/>
    <s v="SUBCAF"/>
    <s v="E H M SATO"/>
    <s v="30"/>
    <s v="17"/>
    <n v="510"/>
    <m/>
    <m/>
    <m/>
    <m/>
    <x v="1"/>
  </r>
  <r>
    <n v="285"/>
    <x v="64"/>
    <s v="ATA"/>
    <s v="0220/2020"/>
    <m/>
    <s v="(ID-119806) BETA - HCG, Teste rápido para determinação qualitativa e semiquantitativa da fração Beta Gonadotrofina Coriônica Humana (B-hCG) em amostra de soro e urina, com sensibilidade de 25Ul/ml; Unidade de Fornecimento: embalagem com 100 tiras"/>
    <s v="PRODUTOS LABORATORIAIS/QUIMICOS"/>
    <s v="SUBCAF"/>
    <s v="EBRAM_x000a_PRODUTOS_x000a_LABOR"/>
    <s v="20"/>
    <s v="43"/>
    <n v="860"/>
    <m/>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69" firstHeaderRow="1" firstDataRow="1" firstDataCol="1" rowPageCount="1" colPageCount="1"/>
  <pivotFields count="17">
    <pivotField showAll="0"/>
    <pivotField axis="axisRow" showAll="0">
      <items count="66">
        <item x="35"/>
        <item x="26"/>
        <item x="20"/>
        <item x="21"/>
        <item x="0"/>
        <item x="44"/>
        <item x="4"/>
        <item x="2"/>
        <item x="1"/>
        <item x="3"/>
        <item x="29"/>
        <item x="40"/>
        <item x="12"/>
        <item x="5"/>
        <item x="6"/>
        <item x="7"/>
        <item x="19"/>
        <item x="13"/>
        <item x="22"/>
        <item x="46"/>
        <item x="23"/>
        <item x="49"/>
        <item x="8"/>
        <item x="47"/>
        <item x="50"/>
        <item x="9"/>
        <item x="24"/>
        <item x="10"/>
        <item x="31"/>
        <item x="53"/>
        <item x="39"/>
        <item x="25"/>
        <item x="58"/>
        <item x="52"/>
        <item x="34"/>
        <item x="30"/>
        <item x="51"/>
        <item x="54"/>
        <item x="55"/>
        <item x="56"/>
        <item x="59"/>
        <item x="62"/>
        <item x="60"/>
        <item x="27"/>
        <item x="61"/>
        <item x="63"/>
        <item x="28"/>
        <item x="64"/>
        <item x="38"/>
        <item x="14"/>
        <item x="17"/>
        <item x="11"/>
        <item x="57"/>
        <item x="16"/>
        <item x="41"/>
        <item x="48"/>
        <item x="43"/>
        <item x="15"/>
        <item x="45"/>
        <item x="18"/>
        <item x="32"/>
        <item x="42"/>
        <item x="33"/>
        <item x="36"/>
        <item x="37"/>
        <item t="default"/>
      </items>
    </pivotField>
    <pivotField showAll="0"/>
    <pivotField showAll="0"/>
    <pivotField showAll="0"/>
    <pivotField showAll="0"/>
    <pivotField showAll="0"/>
    <pivotField showAll="0"/>
    <pivotField showAll="0"/>
    <pivotField showAll="0"/>
    <pivotField showAll="0"/>
    <pivotField dataField="1" numFmtId="44" showAll="0"/>
    <pivotField showAll="0"/>
    <pivotField showAll="0"/>
    <pivotField showAll="0"/>
    <pivotField showAll="0"/>
    <pivotField axis="axisPage" multipleItemSelectionAllowed="1" showAll="0">
      <items count="16">
        <item x="3"/>
        <item x="14"/>
        <item x="2"/>
        <item x="10"/>
        <item x="8"/>
        <item x="5"/>
        <item x="11"/>
        <item x="0"/>
        <item x="13"/>
        <item x="4"/>
        <item x="12"/>
        <item x="6"/>
        <item x="9"/>
        <item x="7"/>
        <item x="1"/>
        <item t="default"/>
      </items>
    </pivotField>
  </pivotFields>
  <rowFields count="1">
    <field x="1"/>
  </rowFields>
  <rowItems count="6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t="grand">
      <x/>
    </i>
  </rowItems>
  <colItems count="1">
    <i/>
  </colItems>
  <pageFields count="1">
    <pageField fld="16" hier="-1"/>
  </pageFields>
  <dataFields count="1">
    <dataField name="Soma de VALOR TOTAL" fld="11" baseField="0" baseItem="0"/>
  </dataFields>
  <formats count="1">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ela1" displayName="Tabela1" ref="A1:Q283" totalsRowShown="0">
  <autoFilter ref="A1:Q283"/>
  <tableColumns count="17">
    <tableColumn id="1" name="ITEM"/>
    <tableColumn id="2" name="Nº DO PROCESSO"/>
    <tableColumn id="3" name="MODALIDADE"/>
    <tableColumn id="4" name="INFORMAÇÕES_x000a_PE/ATA/CEL"/>
    <tableColumn id="5" name="DATA_x000a_ABERTURA"/>
    <tableColumn id="6" name="DESCRIÇÃO/SERVIÇO/CONSUMO (ID)" dataDxfId="3"/>
    <tableColumn id="7" name="NATUREZA DESPESA"/>
    <tableColumn id="8" name="SETOR"/>
    <tableColumn id="9" name="FORNECEDOR"/>
    <tableColumn id="10" name="QUANTIDADE"/>
    <tableColumn id="11" name="VALOR UNITÁRIO"/>
    <tableColumn id="12" name="VALOR TOTAL"/>
    <tableColumn id="13" name="TIPO"/>
    <tableColumn id="14" name="DATA EMPENHO" dataDxfId="2"/>
    <tableColumn id="15" name="Nº NOTA DE EMPENHO"/>
    <tableColumn id="16" name="DATA_x000a_ENVIO" dataDxfId="1"/>
    <tableColumn id="17" name="FONTE DE RECURSO"/>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hyperlink" Target="../AppData/Local/01%20-%20PROCESSOS%20DE%20COMPRA/04%20-%20NOTA%20DE%20EMPENHO%20SCANEADA/2021/NE%200424.2021%20-%20DIMASTER%20-%20COM.%20DE%20PRODUTOS%20HOSPITALARES%20LTDA%20-%20PROC.%20000897.2021.pdf" TargetMode="External"/><Relationship Id="rId13" Type="http://schemas.openxmlformats.org/officeDocument/2006/relationships/hyperlink" Target="../AppData/Local/01%20-%20PROCESSOS%20DE%20COMPRA/04%20-%20NOTA%20DE%20EMPENHO%20SCANEADA/2021/NE%200430.2021%20-%20ULTRAFARMA%20COM.%20DE%20PROD.%20FARMACEUTICOS%20LTDA%20-%20PROC.%20000897.2021.pdf" TargetMode="External"/><Relationship Id="rId18" Type="http://schemas.openxmlformats.org/officeDocument/2006/relationships/vmlDrawing" Target="../drawings/vmlDrawing1.vml"/><Relationship Id="rId3" Type="http://schemas.openxmlformats.org/officeDocument/2006/relationships/hyperlink" Target="../AppData/Local/01%20-%20PROCESSOS%20DE%20COMPRA/04%20-%20NOTA%20DE%20EMPENHO%20SCANEADA/2021/NE%200418.2021%20-%20FRANCISCO%20IDOMARK%20RABELO%20DAMASCENO%20(ONIBUS)%20-%20PROC.%20000923.2021.pdf" TargetMode="External"/><Relationship Id="rId7" Type="http://schemas.openxmlformats.org/officeDocument/2006/relationships/hyperlink" Target="../AppData/Local/01%20-%20PROCESSOS%20DE%20COMPRA/04%20-%20NOTA%20DE%20EMPENHO%20SCANEADA/2021/NE%200423.2021%20-%20COMERCIAL%20CIRURGICA%20RIOCLARENSE%20LTDA%20-%20PROC.%20000897.2021.pdf" TargetMode="External"/><Relationship Id="rId12" Type="http://schemas.openxmlformats.org/officeDocument/2006/relationships/hyperlink" Target="../AppData/Local/01%20-%20PROCESSOS%20DE%20COMPRA/04%20-%20NOTA%20DE%20EMPENHO%20SCANEADA/2021/NE%200428.2021%20-%20ANDREI%20CARLOS%20BARROSO%20MUNIZ%20EIRELI%20EPP%20-%20PROC.%20000897.2021.pdf" TargetMode="External"/><Relationship Id="rId17" Type="http://schemas.openxmlformats.org/officeDocument/2006/relationships/printerSettings" Target="../printerSettings/printerSettings2.bin"/><Relationship Id="rId2" Type="http://schemas.openxmlformats.org/officeDocument/2006/relationships/hyperlink" Target="../AppData/Local/01%20-%20PROCESSOS%20DE%20COMPRA/04%20-%20NOTA%20DE%20EMPENHO%20SCANEADA/2021/NE%200417.2021%20-%20ROYAL%20GEST&#195;O%20E%20SERVI&#199;OS%20LTDA%20-%20PROC.%20000100.2020%20-%20AGOSTO.pdf" TargetMode="External"/><Relationship Id="rId16" Type="http://schemas.openxmlformats.org/officeDocument/2006/relationships/hyperlink" Target="../AppData/Local/01%20-%20PROCESSOS%20DE%20COMPRA/04%20-%20NOTA%20DE%20EMPENHO%20SCANEADA/2021/NE%200423.2021%20-%20COMERCIAL%20CIRURGICA%20RIOCLARENSE%20LTDA%20-%20PROC.%20000897.2021.pdf" TargetMode="External"/><Relationship Id="rId1" Type="http://schemas.openxmlformats.org/officeDocument/2006/relationships/hyperlink" Target="../AppData/Local/01%20-%20PROCESSOS%20DE%20COMPRA/04%20-%20NOTA%20DE%20EMPENHO%20SCANEADA/2021/NE%200416.2021%20-%20MICRO%20LAB.%20DE%20ANAL%20E%20PESQ.%20CLIN%20E%20BIOL%20LTDA_1&#186;%20T.A_AGOSTO%20-%20PROC.%20001107.2020.pdf" TargetMode="External"/><Relationship Id="rId6" Type="http://schemas.openxmlformats.org/officeDocument/2006/relationships/hyperlink" Target="../AppData/Local/01%20-%20PROCESSOS%20DE%20COMPRA/04%20-%20NOTA%20DE%20EMPENHO%20SCANEADA/2021/NE%200422.2021%20-%20LABINBRAZ%20-%20PROC.%20000031.2021_AGOSTO.pdf" TargetMode="External"/><Relationship Id="rId11" Type="http://schemas.openxmlformats.org/officeDocument/2006/relationships/hyperlink" Target="../AppData/Local/01%20-%20PROCESSOS%20DE%20COMPRA/04%20-%20NOTA%20DE%20EMPENHO%20SCANEADA/2021/NE%200427.2021%20-%20J%20I%20D%20DISTRIBUIDORA%20DE%20MEDICAMENTOS%20LTDA%20-%20EPP%20-%20PROC.%20000897.2021.pdf" TargetMode="External"/><Relationship Id="rId5" Type="http://schemas.openxmlformats.org/officeDocument/2006/relationships/hyperlink" Target="../AppData/Local/01%20-%20PROCESSOS%20DE%20COMPRA/04%20-%20NOTA%20DE%20EMPENHO%20SCANEADA/2021/NE%200421.2021%20-%20FRANCINETE%20GUERREIRO%20COSTA%20-%20PROC.%20000109.2021%20-%20BANHO%20MARIA.pdf" TargetMode="External"/><Relationship Id="rId15" Type="http://schemas.openxmlformats.org/officeDocument/2006/relationships/hyperlink" Target="../AppData/Local/01%20-%20PROCESSOS%20DE%20COMPRA/04%20-%20NOTA%20DE%20EMPENHO%20SCANEADA/2021/NE%200431.2021%20-%20DERMINA%20INACIA%20DE%20OLIVIERA%20-%20MANUTEN&#199;&#195;O%20DOS%20VE&#205;CULOS_PROC.%20000237.2021.pdf" TargetMode="External"/><Relationship Id="rId10" Type="http://schemas.openxmlformats.org/officeDocument/2006/relationships/hyperlink" Target="../AppData/Local/01%20-%20PROCESSOS%20DE%20COMPRA/04%20-%20NOTA%20DE%20EMPENHO%20SCANEADA/2021/NE%200426.2021%20-%20INOVAMED%20COM.%20DE%20MEDICAMENTOS%20LTDA%20-%20PROC.%20000897.2021.pdf" TargetMode="External"/><Relationship Id="rId4" Type="http://schemas.openxmlformats.org/officeDocument/2006/relationships/hyperlink" Target="../AppData/Local/01%20-%20PROCESSOS%20DE%20COMPRA/04%20-%20NOTA%20DE%20EMPENHO%20SCANEADA/2021/NE%200420.2021%20-%20M%20P%20S%20DE%20SOUZA%20GOMES%20MATUTE%20-%20PROC.%20001168.2020%20-%20AGOSTO.pdf" TargetMode="External"/><Relationship Id="rId9" Type="http://schemas.openxmlformats.org/officeDocument/2006/relationships/hyperlink" Target="../AppData/Local/01%20-%20PROCESSOS%20DE%20COMPRA/04%20-%20NOTA%20DE%20EMPENHO%20SCANEADA/2021/NE%200425.2021%20-%20ARAUJO%20COM.%20DE%20PRODUTOS%20HOSPITALARES%20LTDA%20-%20PROC.%20000897.2021.pdf" TargetMode="External"/><Relationship Id="rId14" Type="http://schemas.openxmlformats.org/officeDocument/2006/relationships/hyperlink" Target="../AppData/Local/01%20-%20PROCESSOS%20DE%20COMPRA/04%20-%20NOTA%20DE%20EMPENHO%20SCANEADA/2021/NE%200429.2021%20-%20D%20C%20P%20SERVI&#199;OS%20ADMINISTRATIVOS%20-%20PROC.%20000617.2020%20-%20AGOSTO.pdf" TargetMode="Externa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P55"/>
  <sheetViews>
    <sheetView workbookViewId="0">
      <pane xSplit="2" ySplit="3" topLeftCell="C16" activePane="bottomRight" state="frozen"/>
      <selection pane="topRight"/>
      <selection pane="bottomLeft"/>
      <selection pane="bottomRight" activeCell="B22" sqref="B22"/>
    </sheetView>
  </sheetViews>
  <sheetFormatPr defaultColWidth="9.140625" defaultRowHeight="15"/>
  <cols>
    <col min="1" max="1" width="12" style="34" hidden="1" customWidth="1"/>
    <col min="2" max="2" width="26.7109375" style="34" customWidth="1"/>
    <col min="3" max="3" width="14.85546875" style="34" customWidth="1"/>
    <col min="4" max="4" width="54" style="34" customWidth="1"/>
    <col min="5" max="5" width="8" style="34" hidden="1" customWidth="1"/>
    <col min="6" max="6" width="13.28515625" style="34" hidden="1" customWidth="1"/>
    <col min="7" max="7" width="12.7109375" style="34" hidden="1" customWidth="1"/>
    <col min="8" max="8" width="18.42578125" style="35" customWidth="1"/>
    <col min="9" max="9" width="18.42578125" style="36" customWidth="1"/>
    <col min="10" max="10" width="35.5703125" style="34" customWidth="1"/>
    <col min="11" max="11" width="22.5703125" style="34" customWidth="1"/>
    <col min="12" max="12" width="7.85546875" style="34" customWidth="1"/>
    <col min="13" max="13" width="33.140625" style="34" customWidth="1"/>
    <col min="14" max="14" width="32" style="34" customWidth="1"/>
    <col min="15" max="15" width="19.42578125" style="34" customWidth="1"/>
    <col min="16" max="16384" width="9.140625" style="37"/>
  </cols>
  <sheetData>
    <row r="1" spans="1:15" ht="48" customHeight="1">
      <c r="A1" s="457" t="s">
        <v>0</v>
      </c>
      <c r="B1" s="457"/>
      <c r="C1" s="457"/>
      <c r="D1" s="457"/>
      <c r="E1" s="457"/>
      <c r="F1" s="457"/>
      <c r="G1" s="457"/>
      <c r="H1" s="457"/>
      <c r="I1" s="457"/>
      <c r="J1" s="457"/>
      <c r="K1" s="457"/>
      <c r="L1" s="457"/>
      <c r="M1" s="457"/>
      <c r="N1" s="457"/>
      <c r="O1" s="457"/>
    </row>
    <row r="2" spans="1:15" s="33" customFormat="1" ht="21.75" customHeight="1">
      <c r="A2" s="458" t="s">
        <v>1</v>
      </c>
      <c r="B2" s="458" t="s">
        <v>2</v>
      </c>
      <c r="C2" s="458" t="s">
        <v>3</v>
      </c>
      <c r="D2" s="458" t="s">
        <v>4</v>
      </c>
      <c r="E2" s="458" t="s">
        <v>5</v>
      </c>
      <c r="F2" s="459" t="s">
        <v>6</v>
      </c>
      <c r="G2" s="459" t="s">
        <v>7</v>
      </c>
      <c r="H2" s="461" t="s">
        <v>8</v>
      </c>
      <c r="I2" s="462" t="s">
        <v>9</v>
      </c>
      <c r="J2" s="458" t="s">
        <v>10</v>
      </c>
      <c r="K2" s="458" t="s">
        <v>11</v>
      </c>
      <c r="L2" s="459" t="s">
        <v>12</v>
      </c>
      <c r="M2" s="459" t="s">
        <v>10</v>
      </c>
      <c r="N2" s="458" t="s">
        <v>13</v>
      </c>
      <c r="O2" s="459" t="s">
        <v>14</v>
      </c>
    </row>
    <row r="3" spans="1:15" ht="15" customHeight="1">
      <c r="A3" s="458"/>
      <c r="B3" s="458"/>
      <c r="C3" s="458"/>
      <c r="D3" s="458"/>
      <c r="E3" s="458"/>
      <c r="F3" s="460"/>
      <c r="G3" s="460"/>
      <c r="H3" s="461"/>
      <c r="I3" s="463"/>
      <c r="J3" s="458"/>
      <c r="K3" s="458"/>
      <c r="L3" s="460"/>
      <c r="M3" s="460"/>
      <c r="N3" s="458"/>
      <c r="O3" s="460"/>
    </row>
    <row r="4" spans="1:15">
      <c r="A4" s="38">
        <v>1</v>
      </c>
      <c r="B4" s="38" t="s">
        <v>15</v>
      </c>
      <c r="C4" s="39">
        <v>44046</v>
      </c>
      <c r="D4" s="38" t="s">
        <v>16</v>
      </c>
      <c r="E4" s="38" t="s">
        <v>17</v>
      </c>
      <c r="F4" s="38" t="s">
        <v>18</v>
      </c>
      <c r="G4" s="38"/>
      <c r="H4" s="40">
        <v>5310</v>
      </c>
      <c r="I4" s="55">
        <v>5310</v>
      </c>
      <c r="J4" s="38" t="s">
        <v>19</v>
      </c>
      <c r="K4" s="38" t="s">
        <v>20</v>
      </c>
      <c r="L4" s="38"/>
      <c r="M4" s="38" t="s">
        <v>21</v>
      </c>
      <c r="N4" s="52"/>
      <c r="O4" s="56"/>
    </row>
    <row r="5" spans="1:15">
      <c r="A5" s="38">
        <v>2</v>
      </c>
      <c r="B5" s="38" t="s">
        <v>22</v>
      </c>
      <c r="C5" s="39">
        <v>44061</v>
      </c>
      <c r="D5" s="38" t="s">
        <v>23</v>
      </c>
      <c r="E5" s="38" t="s">
        <v>17</v>
      </c>
      <c r="F5" s="38" t="s">
        <v>18</v>
      </c>
      <c r="G5" s="38"/>
      <c r="H5" s="40">
        <v>42162.75</v>
      </c>
      <c r="I5" s="55">
        <v>31787.56</v>
      </c>
      <c r="J5" s="38" t="s">
        <v>19</v>
      </c>
      <c r="K5" s="38" t="s">
        <v>24</v>
      </c>
      <c r="L5" s="38"/>
      <c r="M5" s="38" t="s">
        <v>21</v>
      </c>
      <c r="N5" s="52" t="s">
        <v>25</v>
      </c>
      <c r="O5" s="52" t="s">
        <v>26</v>
      </c>
    </row>
    <row r="6" spans="1:15">
      <c r="A6" s="38">
        <v>3</v>
      </c>
      <c r="B6" s="38" t="s">
        <v>27</v>
      </c>
      <c r="C6" s="39">
        <v>44082</v>
      </c>
      <c r="D6" s="38" t="s">
        <v>28</v>
      </c>
      <c r="E6" s="38" t="s">
        <v>17</v>
      </c>
      <c r="F6" s="38" t="s">
        <v>18</v>
      </c>
      <c r="G6" s="38"/>
      <c r="H6" s="40">
        <v>5435.88</v>
      </c>
      <c r="I6" s="55">
        <v>2232</v>
      </c>
      <c r="J6" s="38" t="s">
        <v>19</v>
      </c>
      <c r="K6" s="38" t="s">
        <v>24</v>
      </c>
      <c r="L6" s="38"/>
      <c r="M6" s="38" t="s">
        <v>21</v>
      </c>
      <c r="N6" s="52" t="s">
        <v>29</v>
      </c>
      <c r="O6" s="52"/>
    </row>
    <row r="7" spans="1:15">
      <c r="A7" s="38">
        <v>4</v>
      </c>
      <c r="B7" s="38" t="s">
        <v>30</v>
      </c>
      <c r="C7" s="39">
        <v>44102</v>
      </c>
      <c r="D7" s="38" t="s">
        <v>31</v>
      </c>
      <c r="E7" s="38" t="s">
        <v>17</v>
      </c>
      <c r="F7" s="38" t="s">
        <v>18</v>
      </c>
      <c r="G7" s="38"/>
      <c r="H7" s="40"/>
      <c r="I7" s="55"/>
      <c r="J7" s="38" t="s">
        <v>32</v>
      </c>
      <c r="K7" s="38" t="s">
        <v>33</v>
      </c>
      <c r="L7" s="38"/>
      <c r="M7" s="38"/>
      <c r="N7" s="52" t="s">
        <v>34</v>
      </c>
      <c r="O7" s="52" t="s">
        <v>35</v>
      </c>
    </row>
    <row r="8" spans="1:15">
      <c r="A8" s="38">
        <v>5</v>
      </c>
      <c r="B8" s="38" t="s">
        <v>36</v>
      </c>
      <c r="C8" s="39">
        <v>44095</v>
      </c>
      <c r="D8" s="38" t="s">
        <v>37</v>
      </c>
      <c r="E8" s="38" t="s">
        <v>17</v>
      </c>
      <c r="F8" s="38" t="s">
        <v>18</v>
      </c>
      <c r="G8" s="38"/>
      <c r="H8" s="40">
        <v>49903</v>
      </c>
      <c r="I8" s="55">
        <v>49903</v>
      </c>
      <c r="J8" s="38" t="s">
        <v>21</v>
      </c>
      <c r="K8" s="38" t="s">
        <v>33</v>
      </c>
      <c r="L8" s="38"/>
      <c r="M8" s="38" t="s">
        <v>21</v>
      </c>
      <c r="N8" s="52"/>
      <c r="O8" s="52" t="s">
        <v>38</v>
      </c>
    </row>
    <row r="9" spans="1:15">
      <c r="A9" s="38">
        <v>6</v>
      </c>
      <c r="B9" s="38" t="s">
        <v>39</v>
      </c>
      <c r="C9" s="39">
        <v>44094</v>
      </c>
      <c r="D9" s="38" t="s">
        <v>40</v>
      </c>
      <c r="E9" s="38" t="s">
        <v>17</v>
      </c>
      <c r="F9" s="38" t="s">
        <v>18</v>
      </c>
      <c r="G9" s="38"/>
      <c r="H9" s="40">
        <v>12524</v>
      </c>
      <c r="I9" s="55">
        <v>12524</v>
      </c>
      <c r="J9" s="38" t="s">
        <v>19</v>
      </c>
      <c r="K9" s="38" t="s">
        <v>33</v>
      </c>
      <c r="L9" s="38"/>
      <c r="M9" s="38" t="s">
        <v>21</v>
      </c>
      <c r="N9" s="52"/>
      <c r="O9" s="56"/>
    </row>
    <row r="10" spans="1:15">
      <c r="A10" s="38">
        <v>7</v>
      </c>
      <c r="B10" s="38" t="s">
        <v>41</v>
      </c>
      <c r="C10" s="39">
        <v>44063</v>
      </c>
      <c r="D10" s="38" t="s">
        <v>42</v>
      </c>
      <c r="E10" s="38" t="s">
        <v>17</v>
      </c>
      <c r="F10" s="38" t="s">
        <v>6</v>
      </c>
      <c r="G10" s="38"/>
      <c r="H10" s="40">
        <v>49700</v>
      </c>
      <c r="I10" s="55">
        <v>49700</v>
      </c>
      <c r="J10" s="38" t="s">
        <v>19</v>
      </c>
      <c r="K10" s="38" t="s">
        <v>43</v>
      </c>
      <c r="L10" s="38"/>
      <c r="M10" s="38" t="s">
        <v>21</v>
      </c>
      <c r="N10" s="52" t="s">
        <v>44</v>
      </c>
      <c r="O10" s="56"/>
    </row>
    <row r="11" spans="1:15" ht="22.5">
      <c r="A11" s="38">
        <v>8</v>
      </c>
      <c r="B11" s="38" t="s">
        <v>45</v>
      </c>
      <c r="C11" s="39">
        <v>44082</v>
      </c>
      <c r="D11" s="38" t="s">
        <v>46</v>
      </c>
      <c r="E11" s="38" t="s">
        <v>17</v>
      </c>
      <c r="F11" s="38" t="s">
        <v>6</v>
      </c>
      <c r="G11" s="38"/>
      <c r="H11" s="40">
        <v>0</v>
      </c>
      <c r="I11" s="55">
        <v>1014.26</v>
      </c>
      <c r="J11" s="38" t="s">
        <v>47</v>
      </c>
      <c r="K11" s="38" t="s">
        <v>20</v>
      </c>
      <c r="L11" s="38"/>
      <c r="M11" s="41" t="s">
        <v>48</v>
      </c>
      <c r="N11" s="52" t="s">
        <v>49</v>
      </c>
      <c r="O11" s="56"/>
    </row>
    <row r="12" spans="1:15">
      <c r="A12" s="38">
        <v>9</v>
      </c>
      <c r="B12" s="38" t="s">
        <v>50</v>
      </c>
      <c r="C12" s="39">
        <v>44090</v>
      </c>
      <c r="D12" s="38" t="s">
        <v>51</v>
      </c>
      <c r="E12" s="38" t="s">
        <v>17</v>
      </c>
      <c r="F12" s="38" t="s">
        <v>6</v>
      </c>
      <c r="G12" s="38"/>
      <c r="H12" s="40">
        <v>5270</v>
      </c>
      <c r="I12" s="55">
        <v>5270</v>
      </c>
      <c r="J12" s="38" t="s">
        <v>19</v>
      </c>
      <c r="K12" s="38" t="s">
        <v>20</v>
      </c>
      <c r="L12" s="38"/>
      <c r="M12" s="38" t="s">
        <v>21</v>
      </c>
      <c r="N12" s="52"/>
      <c r="O12" s="52" t="s">
        <v>26</v>
      </c>
    </row>
    <row r="13" spans="1:15" ht="22.5">
      <c r="A13" s="38">
        <v>10</v>
      </c>
      <c r="B13" s="38" t="s">
        <v>52</v>
      </c>
      <c r="C13" s="39">
        <v>44104</v>
      </c>
      <c r="D13" s="41" t="s">
        <v>53</v>
      </c>
      <c r="E13" s="38" t="s">
        <v>17</v>
      </c>
      <c r="F13" s="38" t="s">
        <v>6</v>
      </c>
      <c r="G13" s="38"/>
      <c r="H13" s="40">
        <v>49882</v>
      </c>
      <c r="I13" s="55">
        <v>49882</v>
      </c>
      <c r="J13" s="38" t="s">
        <v>19</v>
      </c>
      <c r="K13" s="38" t="s">
        <v>20</v>
      </c>
      <c r="L13" s="38"/>
      <c r="M13" s="38" t="s">
        <v>21</v>
      </c>
      <c r="N13" s="52"/>
      <c r="O13" s="52" t="s">
        <v>35</v>
      </c>
    </row>
    <row r="14" spans="1:15">
      <c r="A14" s="38">
        <v>11</v>
      </c>
      <c r="B14" s="38" t="s">
        <v>54</v>
      </c>
      <c r="C14" s="39">
        <v>44104</v>
      </c>
      <c r="D14" s="38" t="s">
        <v>55</v>
      </c>
      <c r="E14" s="38" t="s">
        <v>17</v>
      </c>
      <c r="F14" s="38" t="s">
        <v>6</v>
      </c>
      <c r="G14" s="38"/>
      <c r="H14" s="40">
        <v>2700</v>
      </c>
      <c r="I14" s="55">
        <v>2700</v>
      </c>
      <c r="J14" s="38" t="s">
        <v>19</v>
      </c>
      <c r="K14" s="38" t="s">
        <v>20</v>
      </c>
      <c r="L14" s="38"/>
      <c r="M14" s="38" t="s">
        <v>21</v>
      </c>
      <c r="N14" s="52"/>
      <c r="O14" s="52" t="s">
        <v>38</v>
      </c>
    </row>
    <row r="15" spans="1:15">
      <c r="A15" s="38">
        <v>12</v>
      </c>
      <c r="B15" s="42" t="s">
        <v>56</v>
      </c>
      <c r="C15" s="39">
        <v>44027</v>
      </c>
      <c r="D15" s="38" t="s">
        <v>57</v>
      </c>
      <c r="E15" s="38" t="s">
        <v>17</v>
      </c>
      <c r="F15" s="38" t="s">
        <v>6</v>
      </c>
      <c r="G15" s="38"/>
      <c r="H15" s="40">
        <v>35532</v>
      </c>
      <c r="I15" s="55">
        <v>7402.5</v>
      </c>
      <c r="J15" s="38" t="s">
        <v>58</v>
      </c>
      <c r="K15" s="38" t="s">
        <v>43</v>
      </c>
      <c r="L15" s="38"/>
      <c r="M15" s="38"/>
      <c r="N15" s="52"/>
      <c r="O15" s="56"/>
    </row>
    <row r="16" spans="1:15">
      <c r="A16" s="38">
        <v>13</v>
      </c>
      <c r="B16" s="38" t="s">
        <v>59</v>
      </c>
      <c r="C16" s="39">
        <v>44106</v>
      </c>
      <c r="D16" s="38" t="s">
        <v>60</v>
      </c>
      <c r="E16" s="38" t="s">
        <v>17</v>
      </c>
      <c r="F16" s="38" t="s">
        <v>6</v>
      </c>
      <c r="G16" s="38"/>
      <c r="H16" s="40">
        <v>48500</v>
      </c>
      <c r="I16" s="57">
        <v>48500</v>
      </c>
      <c r="J16" s="38" t="s">
        <v>21</v>
      </c>
      <c r="K16" s="38" t="s">
        <v>33</v>
      </c>
      <c r="L16" s="38"/>
      <c r="M16" s="38"/>
      <c r="N16" s="52"/>
      <c r="O16" s="56"/>
    </row>
    <row r="17" spans="1:16">
      <c r="A17" s="38">
        <v>14</v>
      </c>
      <c r="B17" s="38" t="s">
        <v>61</v>
      </c>
      <c r="C17" s="39">
        <v>44060</v>
      </c>
      <c r="D17" s="38" t="s">
        <v>62</v>
      </c>
      <c r="E17" s="38" t="s">
        <v>17</v>
      </c>
      <c r="F17" s="38" t="s">
        <v>6</v>
      </c>
      <c r="G17" s="38"/>
      <c r="H17" s="40">
        <v>3500</v>
      </c>
      <c r="I17" s="57">
        <v>3500</v>
      </c>
      <c r="J17" s="38" t="s">
        <v>19</v>
      </c>
      <c r="K17" s="38" t="s">
        <v>33</v>
      </c>
      <c r="L17" s="38"/>
      <c r="M17" s="38"/>
      <c r="N17" s="52"/>
      <c r="O17" s="56"/>
    </row>
    <row r="18" spans="1:16">
      <c r="A18" s="38">
        <v>15</v>
      </c>
      <c r="B18" s="38" t="s">
        <v>63</v>
      </c>
      <c r="C18" s="39">
        <v>44068</v>
      </c>
      <c r="D18" s="38" t="s">
        <v>64</v>
      </c>
      <c r="E18" s="38" t="s">
        <v>65</v>
      </c>
      <c r="F18" s="38" t="s">
        <v>6</v>
      </c>
      <c r="G18" s="38" t="s">
        <v>65</v>
      </c>
      <c r="H18" s="40"/>
      <c r="I18" s="55">
        <v>525.05999999999995</v>
      </c>
      <c r="J18" s="38" t="s">
        <v>58</v>
      </c>
      <c r="K18" s="38" t="s">
        <v>43</v>
      </c>
      <c r="L18" s="38"/>
      <c r="M18" s="38"/>
      <c r="N18" s="52" t="s">
        <v>66</v>
      </c>
      <c r="O18" s="56"/>
    </row>
    <row r="19" spans="1:16" ht="51">
      <c r="A19" s="38">
        <v>16</v>
      </c>
      <c r="B19" s="43" t="s">
        <v>67</v>
      </c>
      <c r="C19" s="39">
        <v>44047</v>
      </c>
      <c r="D19" s="43" t="s">
        <v>68</v>
      </c>
      <c r="E19" s="43" t="s">
        <v>69</v>
      </c>
      <c r="F19" s="43" t="s">
        <v>6</v>
      </c>
      <c r="G19" s="43" t="s">
        <v>70</v>
      </c>
      <c r="H19" s="44">
        <v>773582.26</v>
      </c>
      <c r="I19" s="55"/>
      <c r="J19" s="41" t="s">
        <v>71</v>
      </c>
      <c r="K19" s="38" t="s">
        <v>72</v>
      </c>
      <c r="L19" s="38"/>
      <c r="M19" s="58" t="s">
        <v>73</v>
      </c>
      <c r="N19" s="59" t="s">
        <v>74</v>
      </c>
      <c r="O19" s="60">
        <v>44123</v>
      </c>
    </row>
    <row r="20" spans="1:16" ht="25.5">
      <c r="A20" s="38">
        <v>17</v>
      </c>
      <c r="B20" s="45" t="s">
        <v>75</v>
      </c>
      <c r="C20" s="39">
        <v>44074</v>
      </c>
      <c r="D20" s="43" t="s">
        <v>76</v>
      </c>
      <c r="E20" s="43" t="s">
        <v>69</v>
      </c>
      <c r="F20" s="43" t="s">
        <v>18</v>
      </c>
      <c r="G20" s="43" t="s">
        <v>77</v>
      </c>
      <c r="H20" s="44">
        <v>78251.399999999994</v>
      </c>
      <c r="I20" s="55">
        <f>17710+324</f>
        <v>18034</v>
      </c>
      <c r="J20" s="38" t="s">
        <v>78</v>
      </c>
      <c r="K20" s="38" t="s">
        <v>24</v>
      </c>
      <c r="L20" s="38"/>
      <c r="M20" s="61"/>
      <c r="N20" s="52" t="s">
        <v>79</v>
      </c>
      <c r="O20" s="52"/>
    </row>
    <row r="21" spans="1:16">
      <c r="A21" s="38">
        <v>18</v>
      </c>
      <c r="B21" s="38" t="s">
        <v>80</v>
      </c>
      <c r="C21" s="39">
        <v>44084</v>
      </c>
      <c r="D21" s="38" t="s">
        <v>81</v>
      </c>
      <c r="E21" s="38" t="s">
        <v>82</v>
      </c>
      <c r="F21" s="38" t="s">
        <v>18</v>
      </c>
      <c r="G21" s="38"/>
      <c r="H21" s="40">
        <v>32856.080000000002</v>
      </c>
      <c r="I21" s="55">
        <v>2727</v>
      </c>
      <c r="J21" s="38" t="s">
        <v>21</v>
      </c>
      <c r="K21" s="38" t="s">
        <v>24</v>
      </c>
      <c r="L21" s="38"/>
      <c r="M21" s="38"/>
      <c r="N21" s="52"/>
      <c r="O21" s="56"/>
    </row>
    <row r="22" spans="1:16">
      <c r="A22" s="38">
        <v>19</v>
      </c>
      <c r="B22" s="38" t="s">
        <v>83</v>
      </c>
      <c r="C22" s="39">
        <v>44083</v>
      </c>
      <c r="D22" s="38" t="s">
        <v>84</v>
      </c>
      <c r="E22" s="38" t="s">
        <v>85</v>
      </c>
      <c r="F22" s="38" t="s">
        <v>6</v>
      </c>
      <c r="G22" s="38"/>
      <c r="H22" s="40"/>
      <c r="I22" s="55">
        <v>4300</v>
      </c>
      <c r="J22" s="38" t="s">
        <v>58</v>
      </c>
      <c r="K22" s="38" t="s">
        <v>43</v>
      </c>
      <c r="L22" s="38"/>
      <c r="M22" s="38"/>
      <c r="N22" s="52" t="s">
        <v>86</v>
      </c>
      <c r="O22" s="52"/>
    </row>
    <row r="23" spans="1:16">
      <c r="A23" s="38">
        <v>20</v>
      </c>
      <c r="B23" s="38" t="s">
        <v>87</v>
      </c>
      <c r="C23" s="39">
        <v>44069</v>
      </c>
      <c r="D23" s="38" t="s">
        <v>88</v>
      </c>
      <c r="E23" s="38" t="s">
        <v>65</v>
      </c>
      <c r="F23" s="38" t="s">
        <v>6</v>
      </c>
      <c r="G23" s="38"/>
      <c r="H23" s="40"/>
      <c r="I23" s="55">
        <v>10225.950000000001</v>
      </c>
      <c r="J23" s="38" t="s">
        <v>58</v>
      </c>
      <c r="K23" s="38" t="s">
        <v>43</v>
      </c>
      <c r="L23" s="38"/>
      <c r="M23" s="38"/>
      <c r="N23" s="52"/>
      <c r="O23" s="52" t="s">
        <v>38</v>
      </c>
    </row>
    <row r="24" spans="1:16">
      <c r="A24" s="38">
        <v>21</v>
      </c>
      <c r="B24" s="38" t="s">
        <v>89</v>
      </c>
      <c r="C24" s="39">
        <v>44069</v>
      </c>
      <c r="D24" s="38" t="s">
        <v>23</v>
      </c>
      <c r="E24" s="38" t="s">
        <v>82</v>
      </c>
      <c r="F24" s="38" t="s">
        <v>18</v>
      </c>
      <c r="G24" s="38"/>
      <c r="H24" s="40">
        <v>11274</v>
      </c>
      <c r="I24" s="55">
        <v>3510</v>
      </c>
      <c r="J24" s="38" t="s">
        <v>21</v>
      </c>
      <c r="K24" s="38" t="s">
        <v>24</v>
      </c>
      <c r="L24" s="38"/>
      <c r="M24" s="38"/>
      <c r="N24" s="52"/>
      <c r="O24" s="56"/>
    </row>
    <row r="25" spans="1:16">
      <c r="A25" s="38">
        <v>22</v>
      </c>
      <c r="B25" s="38" t="s">
        <v>90</v>
      </c>
      <c r="C25" s="39">
        <v>44068</v>
      </c>
      <c r="D25" s="38" t="s">
        <v>91</v>
      </c>
      <c r="E25" s="38" t="s">
        <v>92</v>
      </c>
      <c r="F25" s="38" t="s">
        <v>6</v>
      </c>
      <c r="G25" s="38"/>
      <c r="H25" s="40"/>
      <c r="I25" s="55">
        <v>67482.080000000002</v>
      </c>
      <c r="J25" s="38" t="s">
        <v>58</v>
      </c>
      <c r="K25" s="38" t="s">
        <v>43</v>
      </c>
      <c r="L25" s="38"/>
      <c r="M25" s="38"/>
      <c r="N25" s="52" t="s">
        <v>93</v>
      </c>
      <c r="O25" s="56" t="s">
        <v>94</v>
      </c>
    </row>
    <row r="26" spans="1:16">
      <c r="A26" s="38">
        <v>23</v>
      </c>
      <c r="B26" s="38" t="s">
        <v>95</v>
      </c>
      <c r="C26" s="39">
        <v>44046</v>
      </c>
      <c r="D26" s="38" t="s">
        <v>81</v>
      </c>
      <c r="E26" s="38" t="s">
        <v>82</v>
      </c>
      <c r="F26" s="38" t="s">
        <v>18</v>
      </c>
      <c r="G26" s="38"/>
      <c r="H26" s="40">
        <v>2921.6</v>
      </c>
      <c r="I26" s="55">
        <v>1479.6</v>
      </c>
      <c r="J26" s="38" t="s">
        <v>21</v>
      </c>
      <c r="K26" s="38" t="s">
        <v>24</v>
      </c>
      <c r="L26" s="38"/>
      <c r="M26" s="38"/>
      <c r="N26" s="52"/>
      <c r="O26" s="56"/>
    </row>
    <row r="27" spans="1:16" ht="51">
      <c r="A27" s="38">
        <v>24</v>
      </c>
      <c r="B27" s="43" t="s">
        <v>96</v>
      </c>
      <c r="C27" s="39">
        <v>44026</v>
      </c>
      <c r="D27" s="43" t="s">
        <v>81</v>
      </c>
      <c r="E27" s="43" t="s">
        <v>69</v>
      </c>
      <c r="F27" s="43" t="s">
        <v>18</v>
      </c>
      <c r="G27" s="43" t="s">
        <v>97</v>
      </c>
      <c r="H27" s="44">
        <v>363175.82</v>
      </c>
      <c r="I27" s="55"/>
      <c r="J27" s="38" t="s">
        <v>98</v>
      </c>
      <c r="K27" s="38" t="s">
        <v>24</v>
      </c>
      <c r="L27" s="38"/>
      <c r="M27" s="58" t="s">
        <v>99</v>
      </c>
      <c r="N27" s="59" t="s">
        <v>100</v>
      </c>
      <c r="O27" s="60">
        <v>44126</v>
      </c>
      <c r="P27" s="37" t="s">
        <v>101</v>
      </c>
    </row>
    <row r="28" spans="1:16" ht="51">
      <c r="A28" s="38">
        <v>25</v>
      </c>
      <c r="B28" s="43" t="s">
        <v>102</v>
      </c>
      <c r="C28" s="38"/>
      <c r="D28" s="43" t="s">
        <v>103</v>
      </c>
      <c r="E28" s="43" t="s">
        <v>69</v>
      </c>
      <c r="F28" s="43" t="s">
        <v>18</v>
      </c>
      <c r="G28" s="43" t="s">
        <v>104</v>
      </c>
      <c r="H28" s="44">
        <v>104912</v>
      </c>
      <c r="I28" s="55"/>
      <c r="J28" s="38" t="s">
        <v>105</v>
      </c>
      <c r="K28" s="38" t="s">
        <v>106</v>
      </c>
      <c r="L28" s="38"/>
      <c r="M28" s="58" t="s">
        <v>107</v>
      </c>
      <c r="N28" s="59" t="s">
        <v>108</v>
      </c>
      <c r="O28" s="60">
        <v>44152</v>
      </c>
    </row>
    <row r="29" spans="1:16" ht="51">
      <c r="A29" s="38">
        <v>26</v>
      </c>
      <c r="B29" s="45" t="s">
        <v>109</v>
      </c>
      <c r="C29" s="38"/>
      <c r="D29" s="43" t="s">
        <v>110</v>
      </c>
      <c r="E29" s="43" t="s">
        <v>69</v>
      </c>
      <c r="F29" s="43" t="s">
        <v>18</v>
      </c>
      <c r="G29" s="43" t="s">
        <v>111</v>
      </c>
      <c r="H29" s="44">
        <v>59400</v>
      </c>
      <c r="I29" s="55"/>
      <c r="J29" s="38" t="s">
        <v>98</v>
      </c>
      <c r="K29" s="38" t="s">
        <v>106</v>
      </c>
      <c r="L29" s="38"/>
      <c r="M29" s="58" t="s">
        <v>112</v>
      </c>
      <c r="N29" s="59" t="s">
        <v>113</v>
      </c>
      <c r="O29" s="60">
        <v>44111</v>
      </c>
    </row>
    <row r="30" spans="1:16" ht="22.5">
      <c r="A30" s="38">
        <v>27</v>
      </c>
      <c r="B30" s="41" t="s">
        <v>114</v>
      </c>
      <c r="C30" s="38"/>
      <c r="D30" s="38" t="s">
        <v>76</v>
      </c>
      <c r="E30" s="38" t="s">
        <v>82</v>
      </c>
      <c r="F30" s="38" t="s">
        <v>18</v>
      </c>
      <c r="G30" s="38"/>
      <c r="H30" s="40">
        <v>59247.61</v>
      </c>
      <c r="I30" s="55">
        <f>236</f>
        <v>236</v>
      </c>
      <c r="J30" s="38" t="s">
        <v>115</v>
      </c>
      <c r="K30" s="38" t="s">
        <v>24</v>
      </c>
      <c r="L30" s="38"/>
      <c r="M30" s="38"/>
      <c r="N30" s="52"/>
      <c r="O30" s="56"/>
    </row>
    <row r="31" spans="1:16">
      <c r="A31" s="38">
        <v>28</v>
      </c>
      <c r="B31" s="38" t="s">
        <v>116</v>
      </c>
      <c r="C31" s="39">
        <v>44090</v>
      </c>
      <c r="D31" s="38" t="s">
        <v>37</v>
      </c>
      <c r="E31" s="38" t="s">
        <v>82</v>
      </c>
      <c r="F31" s="38" t="s">
        <v>18</v>
      </c>
      <c r="G31" s="38"/>
      <c r="H31" s="40">
        <v>48865</v>
      </c>
      <c r="I31" s="55">
        <v>29970</v>
      </c>
      <c r="J31" s="38" t="s">
        <v>115</v>
      </c>
      <c r="K31" s="38" t="s">
        <v>33</v>
      </c>
      <c r="L31" s="38"/>
      <c r="M31" s="38"/>
      <c r="N31" s="52"/>
      <c r="O31" s="56"/>
    </row>
    <row r="32" spans="1:16">
      <c r="A32" s="38">
        <v>29</v>
      </c>
      <c r="B32" s="41" t="s">
        <v>117</v>
      </c>
      <c r="C32" s="39">
        <v>44104</v>
      </c>
      <c r="D32" s="38" t="s">
        <v>118</v>
      </c>
      <c r="E32" s="38" t="s">
        <v>92</v>
      </c>
      <c r="F32" s="38" t="s">
        <v>6</v>
      </c>
      <c r="G32" s="38"/>
      <c r="H32" s="40">
        <v>10224</v>
      </c>
      <c r="I32" s="55">
        <v>10057.129999999999</v>
      </c>
      <c r="J32" s="38" t="s">
        <v>58</v>
      </c>
      <c r="K32" s="38"/>
      <c r="L32" s="38"/>
      <c r="M32" s="38"/>
      <c r="N32" s="52"/>
      <c r="O32" s="52" t="s">
        <v>35</v>
      </c>
    </row>
    <row r="33" spans="1:15" ht="51">
      <c r="A33" s="38">
        <v>30</v>
      </c>
      <c r="B33" s="43" t="s">
        <v>119</v>
      </c>
      <c r="C33" s="39">
        <v>44091</v>
      </c>
      <c r="D33" s="43" t="s">
        <v>120</v>
      </c>
      <c r="E33" s="43" t="s">
        <v>69</v>
      </c>
      <c r="F33" s="43" t="s">
        <v>18</v>
      </c>
      <c r="G33" s="43" t="s">
        <v>77</v>
      </c>
      <c r="H33" s="44">
        <v>112083.84</v>
      </c>
      <c r="I33" s="55"/>
      <c r="J33" s="38" t="s">
        <v>98</v>
      </c>
      <c r="K33" s="38" t="s">
        <v>24</v>
      </c>
      <c r="L33" s="38"/>
      <c r="M33" s="58" t="s">
        <v>121</v>
      </c>
      <c r="N33" s="52" t="s">
        <v>25</v>
      </c>
      <c r="O33" s="52" t="s">
        <v>26</v>
      </c>
    </row>
    <row r="34" spans="1:15">
      <c r="A34" s="38">
        <v>31</v>
      </c>
      <c r="B34" s="38" t="s">
        <v>122</v>
      </c>
      <c r="C34" s="39">
        <v>44102</v>
      </c>
      <c r="D34" s="38" t="s">
        <v>123</v>
      </c>
      <c r="E34" s="38" t="s">
        <v>65</v>
      </c>
      <c r="F34" s="38" t="s">
        <v>6</v>
      </c>
      <c r="G34" s="38"/>
      <c r="H34" s="40">
        <v>28260</v>
      </c>
      <c r="I34" s="55">
        <v>2355</v>
      </c>
      <c r="J34" s="38" t="s">
        <v>58</v>
      </c>
      <c r="K34" s="38" t="s">
        <v>43</v>
      </c>
      <c r="L34" s="38"/>
      <c r="M34" s="38"/>
      <c r="N34" s="52"/>
      <c r="O34" s="52" t="s">
        <v>38</v>
      </c>
    </row>
    <row r="35" spans="1:15">
      <c r="A35" s="38">
        <v>32</v>
      </c>
      <c r="B35" s="46" t="s">
        <v>124</v>
      </c>
      <c r="C35" s="47">
        <v>44106</v>
      </c>
      <c r="D35" s="46" t="s">
        <v>125</v>
      </c>
      <c r="E35" s="46" t="s">
        <v>69</v>
      </c>
      <c r="F35" s="46" t="s">
        <v>6</v>
      </c>
      <c r="G35" s="46" t="s">
        <v>77</v>
      </c>
      <c r="H35" s="48"/>
      <c r="I35" s="62"/>
      <c r="J35" s="63" t="s">
        <v>126</v>
      </c>
      <c r="K35" s="38" t="s">
        <v>43</v>
      </c>
      <c r="L35" s="38"/>
      <c r="M35" s="61" t="s">
        <v>127</v>
      </c>
      <c r="N35" s="52"/>
      <c r="O35" s="56"/>
    </row>
    <row r="36" spans="1:15">
      <c r="A36" s="38">
        <v>33</v>
      </c>
      <c r="B36" s="46" t="s">
        <v>128</v>
      </c>
      <c r="C36" s="47">
        <v>44106</v>
      </c>
      <c r="D36" s="46" t="s">
        <v>129</v>
      </c>
      <c r="E36" s="46" t="s">
        <v>69</v>
      </c>
      <c r="F36" s="46" t="s">
        <v>6</v>
      </c>
      <c r="G36" s="46" t="s">
        <v>77</v>
      </c>
      <c r="H36" s="48">
        <v>165000</v>
      </c>
      <c r="I36" s="62"/>
      <c r="J36" s="63" t="s">
        <v>130</v>
      </c>
      <c r="K36" s="38" t="s">
        <v>33</v>
      </c>
      <c r="L36" s="38"/>
      <c r="M36" s="61" t="s">
        <v>131</v>
      </c>
      <c r="N36" s="52"/>
      <c r="O36" s="56"/>
    </row>
    <row r="37" spans="1:15" ht="25.5">
      <c r="A37" s="38">
        <v>34</v>
      </c>
      <c r="B37" s="46" t="s">
        <v>132</v>
      </c>
      <c r="C37" s="47">
        <v>44106</v>
      </c>
      <c r="D37" s="46" t="s">
        <v>133</v>
      </c>
      <c r="E37" s="46" t="s">
        <v>69</v>
      </c>
      <c r="F37" s="46" t="s">
        <v>18</v>
      </c>
      <c r="G37" s="46" t="s">
        <v>77</v>
      </c>
      <c r="H37" s="48">
        <v>132878.79999999999</v>
      </c>
      <c r="I37" s="62"/>
      <c r="J37" s="63" t="s">
        <v>98</v>
      </c>
      <c r="K37" s="38" t="s">
        <v>134</v>
      </c>
      <c r="L37" s="38"/>
      <c r="M37" s="58" t="s">
        <v>135</v>
      </c>
      <c r="N37" s="52" t="s">
        <v>136</v>
      </c>
      <c r="O37" s="52" t="s">
        <v>35</v>
      </c>
    </row>
    <row r="38" spans="1:15">
      <c r="A38" s="38">
        <v>35</v>
      </c>
      <c r="B38" s="49" t="s">
        <v>137</v>
      </c>
      <c r="C38" s="50">
        <v>44106</v>
      </c>
      <c r="D38" s="49" t="s">
        <v>138</v>
      </c>
      <c r="E38" s="49" t="s">
        <v>82</v>
      </c>
      <c r="F38" s="49" t="s">
        <v>18</v>
      </c>
      <c r="G38" s="49"/>
      <c r="H38" s="51">
        <v>20333.48</v>
      </c>
      <c r="I38" s="64">
        <v>20333.48</v>
      </c>
      <c r="J38" s="38" t="s">
        <v>115</v>
      </c>
      <c r="K38" s="38" t="s">
        <v>33</v>
      </c>
      <c r="L38" s="38"/>
      <c r="M38" s="38"/>
      <c r="N38" s="52" t="s">
        <v>12</v>
      </c>
      <c r="O38" s="56"/>
    </row>
    <row r="39" spans="1:15">
      <c r="A39" s="38">
        <v>36</v>
      </c>
      <c r="B39" s="38" t="s">
        <v>139</v>
      </c>
      <c r="C39" s="39">
        <v>44072</v>
      </c>
      <c r="D39" s="38" t="s">
        <v>133</v>
      </c>
      <c r="E39" s="38" t="s">
        <v>82</v>
      </c>
      <c r="F39" s="38" t="s">
        <v>18</v>
      </c>
      <c r="G39" s="38" t="s">
        <v>82</v>
      </c>
      <c r="H39" s="40">
        <v>74800</v>
      </c>
      <c r="I39" s="55">
        <v>74800</v>
      </c>
      <c r="J39" s="38" t="s">
        <v>115</v>
      </c>
      <c r="K39" s="38" t="s">
        <v>134</v>
      </c>
      <c r="L39" s="38"/>
      <c r="M39" s="38"/>
      <c r="N39" s="52"/>
      <c r="O39" s="56"/>
    </row>
    <row r="40" spans="1:15">
      <c r="A40" s="38">
        <v>37</v>
      </c>
      <c r="B40" s="38" t="s">
        <v>140</v>
      </c>
      <c r="C40" s="39">
        <v>44118</v>
      </c>
      <c r="D40" s="38" t="s">
        <v>141</v>
      </c>
      <c r="E40" s="38" t="s">
        <v>85</v>
      </c>
      <c r="F40" s="38" t="s">
        <v>6</v>
      </c>
      <c r="G40" s="38"/>
      <c r="H40" s="40">
        <v>356140.79999999999</v>
      </c>
      <c r="I40" s="55">
        <v>59356.800000000003</v>
      </c>
      <c r="J40" s="38" t="s">
        <v>21</v>
      </c>
      <c r="K40" s="38"/>
      <c r="L40" s="38"/>
      <c r="M40" s="38"/>
      <c r="N40" s="52"/>
      <c r="O40" s="56"/>
    </row>
    <row r="41" spans="1:15">
      <c r="A41" s="38">
        <v>38</v>
      </c>
      <c r="B41" s="38" t="s">
        <v>142</v>
      </c>
      <c r="C41" s="39">
        <v>44119</v>
      </c>
      <c r="D41" s="38" t="s">
        <v>143</v>
      </c>
      <c r="E41" s="38" t="s">
        <v>65</v>
      </c>
      <c r="F41" s="38" t="s">
        <v>6</v>
      </c>
      <c r="G41" s="38"/>
      <c r="H41" s="40">
        <v>129030</v>
      </c>
      <c r="I41" s="55">
        <v>91593.26</v>
      </c>
      <c r="J41" s="38" t="s">
        <v>21</v>
      </c>
      <c r="K41" s="38"/>
      <c r="L41" s="38"/>
      <c r="M41" s="38"/>
      <c r="N41" s="52"/>
      <c r="O41" s="56"/>
    </row>
    <row r="42" spans="1:15" ht="38.25">
      <c r="A42" s="38">
        <v>39</v>
      </c>
      <c r="B42" s="43" t="s">
        <v>144</v>
      </c>
      <c r="C42" s="38"/>
      <c r="D42" s="45" t="s">
        <v>145</v>
      </c>
      <c r="E42" s="43" t="s">
        <v>69</v>
      </c>
      <c r="F42" s="43" t="s">
        <v>18</v>
      </c>
      <c r="G42" s="43" t="s">
        <v>146</v>
      </c>
      <c r="H42" s="44">
        <v>160000</v>
      </c>
      <c r="I42" s="55">
        <f>141550</f>
        <v>141550</v>
      </c>
      <c r="J42" s="38" t="s">
        <v>21</v>
      </c>
      <c r="K42" s="38" t="s">
        <v>147</v>
      </c>
      <c r="L42" s="38"/>
      <c r="M42" s="58" t="s">
        <v>148</v>
      </c>
      <c r="N42" s="59"/>
      <c r="O42" s="60"/>
    </row>
    <row r="43" spans="1:15">
      <c r="A43" s="38">
        <v>40</v>
      </c>
      <c r="B43" s="38" t="s">
        <v>149</v>
      </c>
      <c r="C43" s="39">
        <v>44118</v>
      </c>
      <c r="D43" s="38" t="s">
        <v>150</v>
      </c>
      <c r="E43" s="38" t="s">
        <v>82</v>
      </c>
      <c r="F43" s="38" t="s">
        <v>18</v>
      </c>
      <c r="G43" s="38"/>
      <c r="H43" s="40">
        <v>5702.08</v>
      </c>
      <c r="I43" s="57">
        <v>5702.08</v>
      </c>
      <c r="J43" s="38" t="s">
        <v>21</v>
      </c>
      <c r="K43" s="38" t="s">
        <v>33</v>
      </c>
      <c r="L43" s="38"/>
      <c r="M43" s="38"/>
      <c r="N43" s="52"/>
      <c r="O43" s="52"/>
    </row>
    <row r="44" spans="1:15">
      <c r="A44" s="38"/>
      <c r="B44" s="43" t="s">
        <v>151</v>
      </c>
      <c r="C44" s="39"/>
      <c r="D44" s="43" t="s">
        <v>133</v>
      </c>
      <c r="E44" s="38"/>
      <c r="F44" s="38"/>
      <c r="G44" s="38"/>
      <c r="H44" s="44">
        <v>57600</v>
      </c>
      <c r="I44" s="57"/>
      <c r="J44" s="38"/>
      <c r="K44" s="38"/>
      <c r="L44" s="38"/>
      <c r="M44" s="38"/>
      <c r="N44" s="52"/>
      <c r="O44" s="52"/>
    </row>
    <row r="45" spans="1:15" ht="25.5">
      <c r="A45" s="38">
        <v>41</v>
      </c>
      <c r="B45" s="43" t="s">
        <v>152</v>
      </c>
      <c r="C45" s="38"/>
      <c r="D45" s="43" t="s">
        <v>153</v>
      </c>
      <c r="E45" s="43" t="s">
        <v>69</v>
      </c>
      <c r="F45" s="43" t="s">
        <v>18</v>
      </c>
      <c r="G45" s="43" t="s">
        <v>154</v>
      </c>
      <c r="H45" s="44">
        <v>50000</v>
      </c>
      <c r="I45" s="65">
        <v>24129.9</v>
      </c>
      <c r="J45" s="38" t="s">
        <v>21</v>
      </c>
      <c r="K45" s="38"/>
      <c r="L45" s="38"/>
      <c r="M45" s="58" t="s">
        <v>155</v>
      </c>
      <c r="N45" s="59"/>
      <c r="O45" s="52"/>
    </row>
    <row r="46" spans="1:15" ht="25.5">
      <c r="A46" s="38">
        <v>42</v>
      </c>
      <c r="B46" s="43" t="s">
        <v>156</v>
      </c>
      <c r="C46" s="38"/>
      <c r="D46" s="43" t="s">
        <v>157</v>
      </c>
      <c r="E46" s="43" t="s">
        <v>69</v>
      </c>
      <c r="F46" s="43" t="s">
        <v>18</v>
      </c>
      <c r="G46" s="43" t="s">
        <v>158</v>
      </c>
      <c r="H46" s="44">
        <v>189000</v>
      </c>
      <c r="I46" s="65">
        <v>0</v>
      </c>
      <c r="J46" s="38" t="s">
        <v>159</v>
      </c>
      <c r="K46" s="38" t="s">
        <v>160</v>
      </c>
      <c r="L46" s="38"/>
      <c r="M46" s="58" t="s">
        <v>161</v>
      </c>
      <c r="N46" s="60">
        <v>44146</v>
      </c>
      <c r="O46" s="52"/>
    </row>
    <row r="47" spans="1:15" ht="14.25">
      <c r="A47" s="38">
        <v>43</v>
      </c>
      <c r="B47" s="38" t="s">
        <v>162</v>
      </c>
      <c r="C47" s="39">
        <v>44119</v>
      </c>
      <c r="D47" s="38" t="s">
        <v>163</v>
      </c>
      <c r="E47" s="38" t="s">
        <v>85</v>
      </c>
      <c r="F47" s="38" t="s">
        <v>6</v>
      </c>
      <c r="G47" s="38"/>
      <c r="H47" s="40">
        <v>80892</v>
      </c>
      <c r="I47" s="65">
        <v>6741</v>
      </c>
      <c r="J47" s="38" t="s">
        <v>58</v>
      </c>
      <c r="K47" s="38"/>
      <c r="L47" s="38"/>
      <c r="M47" s="66"/>
      <c r="N47" s="52"/>
      <c r="O47" s="52"/>
    </row>
    <row r="48" spans="1:15" ht="22.5">
      <c r="A48" s="38">
        <v>44</v>
      </c>
      <c r="B48" s="38" t="s">
        <v>164</v>
      </c>
      <c r="C48" s="39">
        <v>44140</v>
      </c>
      <c r="D48" s="38" t="s">
        <v>165</v>
      </c>
      <c r="E48" s="38" t="s">
        <v>85</v>
      </c>
      <c r="F48" s="38" t="s">
        <v>6</v>
      </c>
      <c r="G48" s="38"/>
      <c r="H48" s="40">
        <v>6000</v>
      </c>
      <c r="I48" s="65">
        <v>500</v>
      </c>
      <c r="J48" s="41" t="s">
        <v>166</v>
      </c>
      <c r="K48" s="38" t="s">
        <v>43</v>
      </c>
      <c r="L48" s="38"/>
      <c r="M48" s="66"/>
      <c r="N48" s="52"/>
      <c r="O48" s="52"/>
    </row>
    <row r="49" spans="1:15" ht="14.25">
      <c r="A49" s="38">
        <v>45</v>
      </c>
      <c r="B49" s="38" t="s">
        <v>167</v>
      </c>
      <c r="C49" s="39">
        <v>44145</v>
      </c>
      <c r="D49" s="38" t="s">
        <v>168</v>
      </c>
      <c r="E49" s="38" t="s">
        <v>92</v>
      </c>
      <c r="F49" s="38" t="s">
        <v>6</v>
      </c>
      <c r="G49" s="38"/>
      <c r="H49" s="40">
        <v>48388.44</v>
      </c>
      <c r="I49" s="65">
        <f>403.24</f>
        <v>403.24</v>
      </c>
      <c r="J49" s="38" t="s">
        <v>58</v>
      </c>
      <c r="K49" s="38" t="s">
        <v>43</v>
      </c>
      <c r="L49" s="38"/>
      <c r="M49" s="67"/>
      <c r="N49" s="52"/>
      <c r="O49" s="52"/>
    </row>
    <row r="50" spans="1:15" ht="14.25">
      <c r="A50" s="38">
        <v>46</v>
      </c>
      <c r="B50" s="38" t="s">
        <v>169</v>
      </c>
      <c r="C50" s="39">
        <v>44145</v>
      </c>
      <c r="D50" s="38" t="s">
        <v>170</v>
      </c>
      <c r="E50" s="38" t="s">
        <v>92</v>
      </c>
      <c r="F50" s="38" t="s">
        <v>6</v>
      </c>
      <c r="G50" s="38"/>
      <c r="H50" s="40">
        <v>25923.599999999999</v>
      </c>
      <c r="I50" s="65">
        <f>216.03</f>
        <v>216.03</v>
      </c>
      <c r="J50" s="38" t="s">
        <v>47</v>
      </c>
      <c r="K50" s="38" t="s">
        <v>43</v>
      </c>
      <c r="L50" s="38"/>
      <c r="M50" s="67"/>
      <c r="N50" s="52"/>
      <c r="O50" s="52"/>
    </row>
    <row r="51" spans="1:15">
      <c r="A51" s="38">
        <v>47</v>
      </c>
      <c r="B51" s="52" t="s">
        <v>171</v>
      </c>
      <c r="C51" s="53">
        <v>44132</v>
      </c>
      <c r="D51" s="52" t="s">
        <v>133</v>
      </c>
      <c r="E51" s="52" t="s">
        <v>82</v>
      </c>
      <c r="F51" s="52" t="s">
        <v>18</v>
      </c>
      <c r="G51" s="52"/>
      <c r="H51" s="54">
        <v>94020</v>
      </c>
      <c r="I51" s="68">
        <v>94020</v>
      </c>
      <c r="J51" s="52" t="s">
        <v>115</v>
      </c>
      <c r="K51" s="38" t="s">
        <v>134</v>
      </c>
      <c r="L51" s="52">
        <v>231</v>
      </c>
      <c r="M51" s="52"/>
      <c r="N51" s="52"/>
      <c r="O51" s="52"/>
    </row>
    <row r="52" spans="1:15" ht="38.25">
      <c r="A52" s="38">
        <v>48</v>
      </c>
      <c r="B52" s="52" t="s">
        <v>172</v>
      </c>
      <c r="C52" s="53">
        <v>44146</v>
      </c>
      <c r="D52" s="52" t="s">
        <v>173</v>
      </c>
      <c r="E52" s="52" t="s">
        <v>17</v>
      </c>
      <c r="F52" s="52" t="s">
        <v>18</v>
      </c>
      <c r="G52" s="52"/>
      <c r="H52" s="54">
        <v>32768.800000000003</v>
      </c>
      <c r="I52" s="68">
        <v>8139</v>
      </c>
      <c r="J52" s="52" t="s">
        <v>58</v>
      </c>
      <c r="K52" s="52" t="s">
        <v>20</v>
      </c>
      <c r="L52" s="52">
        <v>222</v>
      </c>
      <c r="M52" s="69" t="s">
        <v>174</v>
      </c>
      <c r="N52" s="52"/>
      <c r="O52" s="52"/>
    </row>
    <row r="53" spans="1:15">
      <c r="A53" s="38">
        <v>49</v>
      </c>
      <c r="B53" s="52" t="s">
        <v>175</v>
      </c>
      <c r="C53" s="53">
        <v>44151</v>
      </c>
      <c r="D53" s="52" t="s">
        <v>76</v>
      </c>
      <c r="E53" s="52" t="s">
        <v>82</v>
      </c>
      <c r="F53" s="52" t="s">
        <v>18</v>
      </c>
      <c r="G53" s="52"/>
      <c r="H53" s="54">
        <v>22230</v>
      </c>
      <c r="I53" s="68">
        <v>22230</v>
      </c>
      <c r="J53" s="52" t="s">
        <v>115</v>
      </c>
      <c r="K53" s="52" t="s">
        <v>20</v>
      </c>
      <c r="L53" s="52">
        <v>222</v>
      </c>
      <c r="M53" s="52" t="s">
        <v>176</v>
      </c>
      <c r="N53" s="52"/>
      <c r="O53" s="52"/>
    </row>
    <row r="54" spans="1:15" ht="38.25">
      <c r="A54" s="38">
        <v>50</v>
      </c>
      <c r="B54" s="52" t="s">
        <v>177</v>
      </c>
      <c r="C54" s="53">
        <v>44154</v>
      </c>
      <c r="D54" s="52" t="s">
        <v>178</v>
      </c>
      <c r="E54" s="52" t="s">
        <v>82</v>
      </c>
      <c r="F54" s="52" t="s">
        <v>18</v>
      </c>
      <c r="G54" s="52"/>
      <c r="H54" s="54">
        <v>6848</v>
      </c>
      <c r="I54" s="68">
        <v>6848</v>
      </c>
      <c r="J54" s="52" t="s">
        <v>115</v>
      </c>
      <c r="K54" s="52" t="s">
        <v>20</v>
      </c>
      <c r="L54" s="52">
        <v>222</v>
      </c>
      <c r="M54" s="69" t="s">
        <v>174</v>
      </c>
      <c r="N54" s="52"/>
      <c r="O54" s="52"/>
    </row>
    <row r="55" spans="1:15">
      <c r="A55" s="52">
        <v>51</v>
      </c>
      <c r="B55" s="52" t="s">
        <v>179</v>
      </c>
      <c r="C55" s="53">
        <v>44159</v>
      </c>
      <c r="D55" s="52" t="s">
        <v>180</v>
      </c>
      <c r="E55" s="52" t="s">
        <v>17</v>
      </c>
      <c r="F55" s="52" t="s">
        <v>18</v>
      </c>
      <c r="G55" s="52"/>
      <c r="H55" s="54">
        <v>1700</v>
      </c>
      <c r="I55" s="68">
        <v>1700</v>
      </c>
      <c r="J55" s="52" t="s">
        <v>115</v>
      </c>
      <c r="K55" s="52" t="s">
        <v>20</v>
      </c>
      <c r="L55" s="52">
        <v>121</v>
      </c>
      <c r="M55" s="52" t="s">
        <v>181</v>
      </c>
      <c r="N55" s="52"/>
      <c r="O55" s="52"/>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printOptions horizontalCentered="1" verticalCentered="1"/>
  <pageMargins left="0.196850393700787" right="0.196850393700787" top="0.59055118110236204" bottom="0.59055118110236204" header="0.511811023622047" footer="0.511811023622047"/>
  <pageSetup paperSize="9" scale="80" firstPageNumber="0" fitToWidth="0" fitToHeight="0" pageOrder="overThenDown" orientation="landscape" useFirstPageNumber="1" horizontalDpi="300" verticalDpi="300" r:id="rId1"/>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K19"/>
  <sheetViews>
    <sheetView showGridLines="0" topLeftCell="A3"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8" max="8" width="10.42578125" customWidth="1"/>
    <col min="9" max="9" width="12.28515625" customWidth="1"/>
    <col min="10" max="10" width="16.85546875" customWidth="1"/>
    <col min="11" max="11" width="14.85546875" customWidth="1"/>
  </cols>
  <sheetData>
    <row r="3" spans="2:11" ht="17.25">
      <c r="C3" s="513"/>
      <c r="D3" s="513"/>
      <c r="E3" s="513"/>
      <c r="F3" s="513"/>
      <c r="G3" s="513"/>
      <c r="H3" s="513"/>
      <c r="I3" s="513"/>
      <c r="J3" s="513"/>
    </row>
    <row r="4" spans="2:11">
      <c r="C4" s="150"/>
      <c r="D4" s="150"/>
      <c r="E4" s="150"/>
      <c r="F4" s="150"/>
      <c r="G4" s="150"/>
      <c r="H4" s="150"/>
      <c r="I4" s="150"/>
      <c r="J4" s="150"/>
    </row>
    <row r="5" spans="2:11" ht="15.75">
      <c r="B5" s="151"/>
      <c r="C5" s="514" t="s">
        <v>867</v>
      </c>
      <c r="D5" s="514"/>
      <c r="E5" s="514"/>
      <c r="F5" s="514"/>
      <c r="G5" s="514"/>
      <c r="H5" s="514"/>
      <c r="I5" s="514"/>
      <c r="J5" s="514"/>
      <c r="K5" s="151"/>
    </row>
    <row r="6" spans="2:11" ht="16.5" thickBot="1">
      <c r="B6" s="152"/>
      <c r="C6" s="152"/>
      <c r="D6" s="152"/>
      <c r="E6" s="152"/>
      <c r="F6" s="152"/>
      <c r="G6" s="152"/>
      <c r="H6" s="152"/>
      <c r="I6" s="152"/>
      <c r="J6" s="152"/>
      <c r="K6" s="152"/>
    </row>
    <row r="7" spans="2:11" ht="32.25" thickBot="1">
      <c r="B7" s="515" t="s">
        <v>802</v>
      </c>
      <c r="C7" s="516"/>
      <c r="D7" s="153"/>
      <c r="E7" s="515" t="s">
        <v>803</v>
      </c>
      <c r="F7" s="517"/>
      <c r="G7" s="516"/>
      <c r="H7" s="518" t="s">
        <v>804</v>
      </c>
      <c r="I7" s="519"/>
      <c r="J7" s="228" t="s">
        <v>805</v>
      </c>
      <c r="K7" s="228" t="s">
        <v>806</v>
      </c>
    </row>
    <row r="8" spans="2:11" ht="15.75">
      <c r="B8" s="236" t="s">
        <v>6</v>
      </c>
      <c r="C8" s="237" t="s">
        <v>807</v>
      </c>
      <c r="D8" s="154"/>
      <c r="E8" s="217" t="s">
        <v>808</v>
      </c>
      <c r="F8" s="155" t="s">
        <v>809</v>
      </c>
      <c r="G8" s="218" t="s">
        <v>810</v>
      </c>
      <c r="H8" s="222" t="s">
        <v>811</v>
      </c>
      <c r="I8" s="218" t="s">
        <v>812</v>
      </c>
      <c r="J8" s="229" t="s">
        <v>812</v>
      </c>
      <c r="K8" s="229" t="s">
        <v>812</v>
      </c>
    </row>
    <row r="9" spans="2:11" ht="16.5" thickBot="1">
      <c r="B9" s="238"/>
      <c r="C9" s="239"/>
      <c r="D9" s="156"/>
      <c r="E9" s="219"/>
      <c r="F9" s="157"/>
      <c r="G9" s="220"/>
      <c r="H9" s="219"/>
      <c r="I9" s="220"/>
      <c r="J9" s="230"/>
      <c r="K9" s="233"/>
    </row>
    <row r="10" spans="2:11" ht="32.25" thickBot="1">
      <c r="B10" s="158" t="s">
        <v>813</v>
      </c>
      <c r="C10" s="159">
        <v>975000</v>
      </c>
      <c r="D10" s="160"/>
      <c r="E10" s="161">
        <v>975000</v>
      </c>
      <c r="F10" s="162" t="s">
        <v>875</v>
      </c>
      <c r="G10" s="163">
        <v>1571</v>
      </c>
      <c r="H10" s="284" t="s">
        <v>880</v>
      </c>
      <c r="I10" s="223">
        <v>720000</v>
      </c>
      <c r="J10" s="274" t="s">
        <v>876</v>
      </c>
      <c r="K10" s="234">
        <f>E10-I10</f>
        <v>255000</v>
      </c>
    </row>
    <row r="11" spans="2:11" ht="15.75">
      <c r="B11" s="528"/>
      <c r="C11" s="566"/>
      <c r="D11" s="164"/>
      <c r="E11" s="534"/>
      <c r="F11" s="165"/>
      <c r="G11" s="569"/>
      <c r="H11" s="277"/>
      <c r="I11" s="224"/>
      <c r="J11" s="525"/>
      <c r="K11" s="520">
        <f>SUM(E11)-SUM(I11:I14)</f>
        <v>0</v>
      </c>
    </row>
    <row r="12" spans="2:11" ht="15.75">
      <c r="B12" s="529"/>
      <c r="C12" s="567"/>
      <c r="D12" s="164"/>
      <c r="E12" s="535"/>
      <c r="F12" s="166"/>
      <c r="G12" s="570"/>
      <c r="H12" s="276"/>
      <c r="I12" s="225"/>
      <c r="J12" s="526"/>
      <c r="K12" s="564"/>
    </row>
    <row r="13" spans="2:11" ht="15.75">
      <c r="B13" s="529"/>
      <c r="C13" s="567"/>
      <c r="D13" s="164"/>
      <c r="E13" s="535"/>
      <c r="F13" s="167"/>
      <c r="G13" s="570"/>
      <c r="H13" s="276"/>
      <c r="I13" s="225"/>
      <c r="J13" s="526"/>
      <c r="K13" s="564"/>
    </row>
    <row r="14" spans="2:11" ht="16.5" thickBot="1">
      <c r="B14" s="530"/>
      <c r="C14" s="568"/>
      <c r="D14" s="164"/>
      <c r="E14" s="536"/>
      <c r="F14" s="167"/>
      <c r="G14" s="571"/>
      <c r="H14" s="278"/>
      <c r="I14" s="279"/>
      <c r="J14" s="527"/>
      <c r="K14" s="565"/>
    </row>
    <row r="15" spans="2:11" ht="16.5" thickBot="1">
      <c r="B15" s="168" t="s">
        <v>826</v>
      </c>
      <c r="C15" s="169">
        <f>SUM(C10:C14)</f>
        <v>975000</v>
      </c>
      <c r="D15" s="170"/>
      <c r="E15" s="171">
        <f>SUM(E10:E14)</f>
        <v>975000</v>
      </c>
      <c r="F15" s="172"/>
      <c r="G15" s="240"/>
      <c r="H15" s="226"/>
      <c r="I15" s="227"/>
      <c r="J15" s="275"/>
      <c r="K15" s="235">
        <f>SUM(K10:K14)</f>
        <v>255000</v>
      </c>
    </row>
    <row r="18" spans="2:11" ht="32.25" thickBot="1">
      <c r="B18" s="214" t="s">
        <v>866</v>
      </c>
      <c r="C18" s="331">
        <f>SUM(C10:C14)</f>
        <v>975000</v>
      </c>
      <c r="D18" s="215"/>
      <c r="E18" s="215"/>
      <c r="F18" s="215"/>
      <c r="G18" s="215"/>
      <c r="H18" s="328" t="s">
        <v>890</v>
      </c>
      <c r="I18" s="215"/>
      <c r="J18" s="215"/>
      <c r="K18" s="332">
        <f>E15-K15</f>
        <v>720000</v>
      </c>
    </row>
    <row r="19" spans="2:11" ht="15.75" thickTop="1"/>
  </sheetData>
  <mergeCells count="11">
    <mergeCell ref="K11:K14"/>
    <mergeCell ref="C3:J3"/>
    <mergeCell ref="C5:J5"/>
    <mergeCell ref="B7:C7"/>
    <mergeCell ref="E7:G7"/>
    <mergeCell ref="H7:I7"/>
    <mergeCell ref="B11:B14"/>
    <mergeCell ref="C11:C14"/>
    <mergeCell ref="E11:E14"/>
    <mergeCell ref="G11:G14"/>
    <mergeCell ref="J11:J14"/>
  </mergeCells>
  <pageMargins left="0.511811024" right="0.511811024" top="0.78740157499999996" bottom="0.78740157499999996" header="0.31496062000000002" footer="0.3149606200000000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3:K17"/>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1.5703125" bestFit="1" customWidth="1"/>
    <col min="8" max="8" width="17.140625" customWidth="1"/>
    <col min="9" max="9" width="12.28515625" customWidth="1"/>
    <col min="10" max="10" width="16.85546875" customWidth="1"/>
    <col min="11" max="11" width="14.85546875" customWidth="1"/>
  </cols>
  <sheetData>
    <row r="3" spans="2:11" ht="17.25">
      <c r="C3" s="513"/>
      <c r="D3" s="513"/>
      <c r="E3" s="513"/>
      <c r="F3" s="513"/>
      <c r="G3" s="513"/>
      <c r="H3" s="513"/>
      <c r="I3" s="513"/>
      <c r="J3" s="513"/>
    </row>
    <row r="4" spans="2:11">
      <c r="C4" s="150"/>
      <c r="D4" s="150"/>
      <c r="E4" s="150"/>
      <c r="F4" s="150"/>
      <c r="G4" s="150"/>
      <c r="H4" s="150"/>
      <c r="I4" s="150"/>
      <c r="J4" s="150"/>
    </row>
    <row r="5" spans="2:11" ht="15.75">
      <c r="B5" s="151"/>
      <c r="C5" s="514" t="s">
        <v>874</v>
      </c>
      <c r="D5" s="514"/>
      <c r="E5" s="514"/>
      <c r="F5" s="514"/>
      <c r="G5" s="514"/>
      <c r="H5" s="514"/>
      <c r="I5" s="514"/>
      <c r="J5" s="514"/>
      <c r="K5" s="151"/>
    </row>
    <row r="6" spans="2:11" ht="16.5" thickBot="1">
      <c r="B6" s="152"/>
      <c r="C6" s="152"/>
      <c r="D6" s="152"/>
      <c r="E6" s="152"/>
      <c r="F6" s="152"/>
      <c r="G6" s="152"/>
      <c r="H6" s="152"/>
      <c r="I6" s="152"/>
      <c r="J6" s="152"/>
      <c r="K6" s="152"/>
    </row>
    <row r="7" spans="2:11" ht="32.25" thickBot="1">
      <c r="B7" s="515" t="s">
        <v>802</v>
      </c>
      <c r="C7" s="516"/>
      <c r="D7" s="153"/>
      <c r="E7" s="515" t="s">
        <v>803</v>
      </c>
      <c r="F7" s="517"/>
      <c r="G7" s="516"/>
      <c r="H7" s="518" t="s">
        <v>804</v>
      </c>
      <c r="I7" s="519"/>
      <c r="J7" s="228" t="s">
        <v>805</v>
      </c>
      <c r="K7" s="228" t="s">
        <v>806</v>
      </c>
    </row>
    <row r="8" spans="2:11" ht="15.75">
      <c r="B8" s="236" t="s">
        <v>6</v>
      </c>
      <c r="C8" s="237" t="s">
        <v>807</v>
      </c>
      <c r="D8" s="154"/>
      <c r="E8" s="217" t="s">
        <v>808</v>
      </c>
      <c r="F8" s="155" t="s">
        <v>809</v>
      </c>
      <c r="G8" s="218" t="s">
        <v>810</v>
      </c>
      <c r="H8" s="222" t="s">
        <v>811</v>
      </c>
      <c r="I8" s="218" t="s">
        <v>812</v>
      </c>
      <c r="J8" s="229" t="s">
        <v>812</v>
      </c>
      <c r="K8" s="229" t="s">
        <v>812</v>
      </c>
    </row>
    <row r="9" spans="2:11" ht="16.5" thickBot="1">
      <c r="B9" s="238"/>
      <c r="C9" s="239"/>
      <c r="D9" s="156"/>
      <c r="E9" s="219"/>
      <c r="F9" s="157"/>
      <c r="G9" s="220"/>
      <c r="H9" s="219"/>
      <c r="I9" s="220"/>
      <c r="J9" s="230"/>
      <c r="K9" s="233"/>
    </row>
    <row r="10" spans="2:11" ht="32.25" customHeight="1" thickBot="1">
      <c r="B10" s="528" t="s">
        <v>813</v>
      </c>
      <c r="C10" s="531">
        <v>228265.2</v>
      </c>
      <c r="D10" s="160"/>
      <c r="E10" s="317">
        <v>134245.20000000001</v>
      </c>
      <c r="F10" s="318" t="s">
        <v>814</v>
      </c>
      <c r="G10" s="319"/>
      <c r="H10" s="280" t="s">
        <v>886</v>
      </c>
      <c r="I10" s="315"/>
      <c r="J10" s="316" t="s">
        <v>889</v>
      </c>
      <c r="K10" s="572">
        <f>SUM(E10:E12)-SUM(I10:I12)</f>
        <v>134245.20000000001</v>
      </c>
    </row>
    <row r="11" spans="2:11" ht="15.75">
      <c r="B11" s="529"/>
      <c r="C11" s="532"/>
      <c r="D11" s="164"/>
      <c r="E11" s="320">
        <v>94020</v>
      </c>
      <c r="F11" s="321" t="s">
        <v>887</v>
      </c>
      <c r="G11" s="326" t="s">
        <v>888</v>
      </c>
      <c r="H11" s="325" t="s">
        <v>885</v>
      </c>
      <c r="I11" s="225">
        <f>87000+7020</f>
        <v>94020</v>
      </c>
      <c r="J11" s="323"/>
      <c r="K11" s="573"/>
    </row>
    <row r="12" spans="2:11" ht="16.5" thickBot="1">
      <c r="B12" s="529"/>
      <c r="C12" s="532"/>
      <c r="D12" s="164"/>
      <c r="E12" s="312"/>
      <c r="F12" s="313"/>
      <c r="G12" s="322"/>
      <c r="H12" s="314"/>
      <c r="I12" s="283"/>
      <c r="J12" s="324"/>
      <c r="K12" s="574"/>
    </row>
    <row r="13" spans="2:11" ht="16.5" thickBot="1">
      <c r="B13" s="168" t="s">
        <v>826</v>
      </c>
      <c r="C13" s="169">
        <f>SUM(C10:C12)</f>
        <v>228265.2</v>
      </c>
      <c r="D13" s="170"/>
      <c r="E13" s="305">
        <f>SUM(E10:E12)</f>
        <v>228265.2</v>
      </c>
      <c r="F13" s="306"/>
      <c r="G13" s="307"/>
      <c r="H13" s="308"/>
      <c r="I13" s="309">
        <f>SUM(I10:I12)</f>
        <v>94020</v>
      </c>
      <c r="J13" s="310"/>
      <c r="K13" s="311">
        <f>E13-I13</f>
        <v>134245.20000000001</v>
      </c>
    </row>
    <row r="15" spans="2:11">
      <c r="E15" s="327"/>
    </row>
    <row r="16" spans="2:11" ht="32.25" thickBot="1">
      <c r="B16" s="214" t="s">
        <v>866</v>
      </c>
      <c r="C16" s="331">
        <f>SUM(C10)</f>
        <v>228265.2</v>
      </c>
      <c r="D16" s="215"/>
      <c r="E16" s="215"/>
      <c r="F16" s="215"/>
      <c r="G16" s="215"/>
      <c r="H16" s="334" t="s">
        <v>890</v>
      </c>
      <c r="I16" s="215"/>
      <c r="J16" s="215"/>
      <c r="K16" s="333">
        <f>E13-K13</f>
        <v>94020</v>
      </c>
    </row>
    <row r="17" ht="15.75" thickTop="1"/>
  </sheetData>
  <mergeCells count="8">
    <mergeCell ref="B10:B12"/>
    <mergeCell ref="C10:C12"/>
    <mergeCell ref="K10:K12"/>
    <mergeCell ref="C3:J3"/>
    <mergeCell ref="C5:J5"/>
    <mergeCell ref="B7:C7"/>
    <mergeCell ref="E7:G7"/>
    <mergeCell ref="H7:I7"/>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3"/>
  <sheetViews>
    <sheetView workbookViewId="0">
      <selection activeCell="C21" sqref="C21"/>
    </sheetView>
  </sheetViews>
  <sheetFormatPr defaultRowHeight="15"/>
  <cols>
    <col min="2" max="2" width="18.42578125" customWidth="1"/>
    <col min="3" max="3" width="15.28515625" customWidth="1"/>
    <col min="6" max="6" width="35.85546875" customWidth="1"/>
    <col min="7" max="7" width="20.85546875" customWidth="1"/>
    <col min="9" max="10" width="15.140625" customWidth="1"/>
    <col min="11" max="11" width="18.42578125" customWidth="1"/>
    <col min="12" max="12" width="15.140625" customWidth="1"/>
    <col min="14" max="14" width="17.5703125" customWidth="1"/>
    <col min="15" max="15" width="23.42578125" customWidth="1"/>
    <col min="17" max="17" width="20.42578125" customWidth="1"/>
  </cols>
  <sheetData>
    <row r="1" spans="1:17">
      <c r="A1" t="s">
        <v>182</v>
      </c>
      <c r="B1" t="s">
        <v>183</v>
      </c>
      <c r="C1" t="s">
        <v>5</v>
      </c>
      <c r="D1" t="s">
        <v>184</v>
      </c>
      <c r="E1" t="s">
        <v>185</v>
      </c>
      <c r="F1" t="s">
        <v>186</v>
      </c>
      <c r="G1" t="s">
        <v>187</v>
      </c>
      <c r="H1" t="s">
        <v>1102</v>
      </c>
      <c r="I1" t="s">
        <v>188</v>
      </c>
      <c r="J1" t="s">
        <v>189</v>
      </c>
      <c r="K1" t="s">
        <v>190</v>
      </c>
      <c r="L1" t="s">
        <v>191</v>
      </c>
      <c r="M1" t="s">
        <v>192</v>
      </c>
      <c r="N1" t="s">
        <v>193</v>
      </c>
      <c r="O1" t="s">
        <v>194</v>
      </c>
      <c r="P1" t="s">
        <v>195</v>
      </c>
      <c r="Q1" t="s">
        <v>560</v>
      </c>
    </row>
    <row r="2" spans="1:17">
      <c r="A2">
        <v>167</v>
      </c>
      <c r="B2" t="s">
        <v>535</v>
      </c>
      <c r="C2" t="s">
        <v>69</v>
      </c>
      <c r="D2" t="s">
        <v>873</v>
      </c>
      <c r="E2" s="360">
        <v>44047</v>
      </c>
      <c r="F2" t="s">
        <v>262</v>
      </c>
      <c r="G2" t="s">
        <v>275</v>
      </c>
      <c r="H2" t="s">
        <v>363</v>
      </c>
      <c r="I2" t="s">
        <v>263</v>
      </c>
      <c r="J2">
        <v>3575000</v>
      </c>
      <c r="K2">
        <v>0.201398601398</v>
      </c>
      <c r="L2">
        <v>719999.99999785004</v>
      </c>
      <c r="M2" t="s">
        <v>6</v>
      </c>
      <c r="N2" s="360">
        <v>44266</v>
      </c>
      <c r="O2" t="s">
        <v>878</v>
      </c>
      <c r="P2" s="360">
        <v>44284</v>
      </c>
      <c r="Q2" t="s">
        <v>879</v>
      </c>
    </row>
    <row r="3" spans="1:17" ht="90">
      <c r="A3">
        <v>132</v>
      </c>
      <c r="B3" t="s">
        <v>196</v>
      </c>
      <c r="C3" t="s">
        <v>92</v>
      </c>
      <c r="D3" t="s">
        <v>985</v>
      </c>
      <c r="F3" t="s">
        <v>197</v>
      </c>
      <c r="G3" s="361" t="s">
        <v>198</v>
      </c>
      <c r="H3" t="s">
        <v>1103</v>
      </c>
      <c r="I3" t="s">
        <v>199</v>
      </c>
      <c r="J3">
        <v>1</v>
      </c>
      <c r="K3">
        <v>101223.12</v>
      </c>
      <c r="L3">
        <v>101223.12</v>
      </c>
      <c r="M3" t="s">
        <v>6</v>
      </c>
      <c r="N3" s="360">
        <v>44200</v>
      </c>
      <c r="O3" t="s">
        <v>397</v>
      </c>
      <c r="P3" s="360">
        <v>44237</v>
      </c>
      <c r="Q3" t="s">
        <v>877</v>
      </c>
    </row>
    <row r="4" spans="1:17" ht="90">
      <c r="A4">
        <v>277</v>
      </c>
      <c r="B4" t="s">
        <v>196</v>
      </c>
      <c r="C4" t="s">
        <v>92</v>
      </c>
      <c r="D4" t="s">
        <v>985</v>
      </c>
      <c r="F4" s="361" t="s">
        <v>1134</v>
      </c>
      <c r="G4" s="361" t="s">
        <v>198</v>
      </c>
      <c r="H4" t="s">
        <v>1103</v>
      </c>
      <c r="I4" t="s">
        <v>199</v>
      </c>
      <c r="J4">
        <v>1</v>
      </c>
      <c r="K4">
        <v>33741.040000000001</v>
      </c>
      <c r="L4">
        <v>33741.040000000001</v>
      </c>
      <c r="M4" t="s">
        <v>6</v>
      </c>
      <c r="N4" s="360">
        <v>44319</v>
      </c>
      <c r="O4" t="s">
        <v>1096</v>
      </c>
      <c r="P4" s="360">
        <v>44320</v>
      </c>
      <c r="Q4" t="s">
        <v>877</v>
      </c>
    </row>
    <row r="5" spans="1:17">
      <c r="A5">
        <v>78</v>
      </c>
      <c r="B5" t="s">
        <v>537</v>
      </c>
      <c r="C5" t="s">
        <v>69</v>
      </c>
      <c r="D5" t="s">
        <v>1107</v>
      </c>
      <c r="F5" t="s">
        <v>266</v>
      </c>
      <c r="G5" t="s">
        <v>267</v>
      </c>
      <c r="H5" t="s">
        <v>1106</v>
      </c>
      <c r="I5" t="s">
        <v>268</v>
      </c>
      <c r="J5">
        <v>1</v>
      </c>
      <c r="K5">
        <v>10600</v>
      </c>
      <c r="L5">
        <v>10600</v>
      </c>
      <c r="M5" t="s">
        <v>6</v>
      </c>
      <c r="N5" s="360">
        <v>44292</v>
      </c>
      <c r="O5" t="s">
        <v>980</v>
      </c>
      <c r="P5" s="360">
        <v>44298</v>
      </c>
      <c r="Q5" t="s">
        <v>877</v>
      </c>
    </row>
    <row r="6" spans="1:17">
      <c r="A6">
        <v>169</v>
      </c>
      <c r="B6" t="s">
        <v>537</v>
      </c>
      <c r="C6" t="s">
        <v>69</v>
      </c>
      <c r="D6" t="s">
        <v>1107</v>
      </c>
      <c r="F6" t="s">
        <v>266</v>
      </c>
      <c r="G6" t="s">
        <v>267</v>
      </c>
      <c r="H6" t="s">
        <v>1106</v>
      </c>
      <c r="I6" t="s">
        <v>268</v>
      </c>
      <c r="J6">
        <v>2.5</v>
      </c>
      <c r="K6">
        <v>10.6</v>
      </c>
      <c r="L6">
        <v>26.5</v>
      </c>
      <c r="M6" t="s">
        <v>6</v>
      </c>
      <c r="N6" s="360">
        <v>44200</v>
      </c>
      <c r="O6" t="s">
        <v>398</v>
      </c>
      <c r="P6" s="360">
        <v>44231</v>
      </c>
      <c r="Q6" t="s">
        <v>877</v>
      </c>
    </row>
    <row r="7" spans="1:17" ht="75">
      <c r="A7">
        <v>79</v>
      </c>
      <c r="B7" t="s">
        <v>536</v>
      </c>
      <c r="C7" t="s">
        <v>85</v>
      </c>
      <c r="D7" t="s">
        <v>981</v>
      </c>
      <c r="F7" s="361" t="s">
        <v>264</v>
      </c>
      <c r="G7" t="s">
        <v>429</v>
      </c>
      <c r="H7" t="s">
        <v>1105</v>
      </c>
      <c r="I7" s="361" t="s">
        <v>265</v>
      </c>
      <c r="J7">
        <v>1</v>
      </c>
      <c r="K7">
        <v>500</v>
      </c>
      <c r="L7">
        <v>500</v>
      </c>
      <c r="M7" t="s">
        <v>6</v>
      </c>
      <c r="N7" s="360">
        <v>44293</v>
      </c>
      <c r="O7" t="s">
        <v>982</v>
      </c>
      <c r="P7" s="360">
        <v>44298</v>
      </c>
      <c r="Q7" t="s">
        <v>877</v>
      </c>
    </row>
    <row r="8" spans="1:17" ht="75">
      <c r="A8">
        <v>168</v>
      </c>
      <c r="B8" t="s">
        <v>536</v>
      </c>
      <c r="C8" t="s">
        <v>85</v>
      </c>
      <c r="D8" t="s">
        <v>981</v>
      </c>
      <c r="F8" s="361" t="s">
        <v>264</v>
      </c>
      <c r="G8" t="s">
        <v>429</v>
      </c>
      <c r="H8" t="s">
        <v>1103</v>
      </c>
      <c r="I8" s="361" t="s">
        <v>265</v>
      </c>
      <c r="J8">
        <v>2.5</v>
      </c>
      <c r="K8">
        <v>500</v>
      </c>
      <c r="L8">
        <v>1250</v>
      </c>
      <c r="M8" t="s">
        <v>6</v>
      </c>
      <c r="N8" s="360">
        <v>44239</v>
      </c>
      <c r="O8" t="s">
        <v>430</v>
      </c>
      <c r="P8" s="360">
        <v>44243</v>
      </c>
      <c r="Q8" t="s">
        <v>877</v>
      </c>
    </row>
    <row r="9" spans="1:17">
      <c r="A9">
        <v>1</v>
      </c>
      <c r="B9" t="s">
        <v>539</v>
      </c>
      <c r="C9" t="s">
        <v>17</v>
      </c>
      <c r="E9" s="360">
        <v>44217</v>
      </c>
      <c r="F9" t="s">
        <v>315</v>
      </c>
      <c r="G9" t="s">
        <v>316</v>
      </c>
      <c r="H9" t="s">
        <v>1103</v>
      </c>
      <c r="I9" t="s">
        <v>576</v>
      </c>
      <c r="J9">
        <v>420</v>
      </c>
      <c r="K9">
        <v>0</v>
      </c>
      <c r="L9">
        <v>0</v>
      </c>
      <c r="M9" t="s">
        <v>6</v>
      </c>
      <c r="N9" t="s">
        <v>576</v>
      </c>
      <c r="O9" t="s">
        <v>576</v>
      </c>
      <c r="P9" t="s">
        <v>576</v>
      </c>
      <c r="Q9" t="s">
        <v>618</v>
      </c>
    </row>
    <row r="10" spans="1:17">
      <c r="A10">
        <v>2</v>
      </c>
      <c r="B10" t="s">
        <v>539</v>
      </c>
      <c r="C10" t="s">
        <v>17</v>
      </c>
      <c r="E10" s="360">
        <v>44217</v>
      </c>
      <c r="F10" t="s">
        <v>317</v>
      </c>
      <c r="G10" t="s">
        <v>316</v>
      </c>
      <c r="H10" t="s">
        <v>1103</v>
      </c>
      <c r="I10" t="s">
        <v>576</v>
      </c>
      <c r="J10">
        <v>100</v>
      </c>
      <c r="K10">
        <v>0</v>
      </c>
      <c r="L10">
        <v>0</v>
      </c>
      <c r="M10" t="s">
        <v>6</v>
      </c>
      <c r="N10" t="s">
        <v>576</v>
      </c>
      <c r="O10" t="s">
        <v>576</v>
      </c>
      <c r="P10" t="s">
        <v>576</v>
      </c>
      <c r="Q10" t="s">
        <v>618</v>
      </c>
    </row>
    <row r="11" spans="1:17">
      <c r="A11">
        <v>3</v>
      </c>
      <c r="B11" t="s">
        <v>539</v>
      </c>
      <c r="C11" t="s">
        <v>17</v>
      </c>
      <c r="E11" s="360">
        <v>44217</v>
      </c>
      <c r="F11" t="s">
        <v>318</v>
      </c>
      <c r="G11" t="s">
        <v>316</v>
      </c>
      <c r="H11" t="s">
        <v>1103</v>
      </c>
      <c r="I11" t="s">
        <v>576</v>
      </c>
      <c r="J11">
        <v>80</v>
      </c>
      <c r="K11">
        <v>0</v>
      </c>
      <c r="L11">
        <v>0</v>
      </c>
      <c r="M11" t="s">
        <v>6</v>
      </c>
      <c r="N11" t="s">
        <v>576</v>
      </c>
      <c r="O11" t="s">
        <v>576</v>
      </c>
      <c r="P11" t="s">
        <v>576</v>
      </c>
      <c r="Q11" t="s">
        <v>618</v>
      </c>
    </row>
    <row r="12" spans="1:17">
      <c r="A12">
        <v>4</v>
      </c>
      <c r="B12" t="s">
        <v>539</v>
      </c>
      <c r="C12" t="s">
        <v>17</v>
      </c>
      <c r="E12" s="360">
        <v>44217</v>
      </c>
      <c r="F12" t="s">
        <v>319</v>
      </c>
      <c r="G12" t="s">
        <v>316</v>
      </c>
      <c r="H12" t="s">
        <v>1103</v>
      </c>
      <c r="I12" t="s">
        <v>576</v>
      </c>
      <c r="J12">
        <v>60</v>
      </c>
      <c r="K12">
        <v>0</v>
      </c>
      <c r="L12">
        <v>0</v>
      </c>
      <c r="M12" t="s">
        <v>6</v>
      </c>
      <c r="N12" t="s">
        <v>576</v>
      </c>
      <c r="O12" t="s">
        <v>576</v>
      </c>
      <c r="P12" t="s">
        <v>576</v>
      </c>
      <c r="Q12" t="s">
        <v>618</v>
      </c>
    </row>
    <row r="13" spans="1:17">
      <c r="A13">
        <v>5</v>
      </c>
      <c r="B13" t="s">
        <v>539</v>
      </c>
      <c r="C13" t="s">
        <v>17</v>
      </c>
      <c r="E13" s="360">
        <v>44217</v>
      </c>
      <c r="F13" t="s">
        <v>320</v>
      </c>
      <c r="G13" t="s">
        <v>316</v>
      </c>
      <c r="H13" t="s">
        <v>1103</v>
      </c>
      <c r="I13" t="s">
        <v>576</v>
      </c>
      <c r="J13">
        <v>10</v>
      </c>
      <c r="K13">
        <v>0</v>
      </c>
      <c r="L13">
        <v>0</v>
      </c>
      <c r="M13" t="s">
        <v>6</v>
      </c>
      <c r="N13" t="s">
        <v>576</v>
      </c>
      <c r="O13" t="s">
        <v>576</v>
      </c>
      <c r="P13" t="s">
        <v>576</v>
      </c>
      <c r="Q13" t="s">
        <v>618</v>
      </c>
    </row>
    <row r="14" spans="1:17">
      <c r="A14">
        <v>6</v>
      </c>
      <c r="B14" t="s">
        <v>539</v>
      </c>
      <c r="C14" t="s">
        <v>17</v>
      </c>
      <c r="E14" s="360">
        <v>44217</v>
      </c>
      <c r="F14" t="s">
        <v>321</v>
      </c>
      <c r="G14" t="s">
        <v>316</v>
      </c>
      <c r="H14" t="s">
        <v>1103</v>
      </c>
      <c r="I14" t="s">
        <v>576</v>
      </c>
      <c r="J14">
        <v>100</v>
      </c>
      <c r="K14">
        <v>0</v>
      </c>
      <c r="L14">
        <v>0</v>
      </c>
      <c r="M14" t="s">
        <v>6</v>
      </c>
      <c r="N14" t="s">
        <v>576</v>
      </c>
      <c r="O14" t="s">
        <v>576</v>
      </c>
      <c r="P14" t="s">
        <v>576</v>
      </c>
      <c r="Q14" t="s">
        <v>618</v>
      </c>
    </row>
    <row r="15" spans="1:17">
      <c r="A15">
        <v>7</v>
      </c>
      <c r="B15" t="s">
        <v>539</v>
      </c>
      <c r="C15" t="s">
        <v>17</v>
      </c>
      <c r="E15" s="360">
        <v>44217</v>
      </c>
      <c r="F15" t="s">
        <v>322</v>
      </c>
      <c r="G15" t="s">
        <v>316</v>
      </c>
      <c r="H15" t="s">
        <v>1103</v>
      </c>
      <c r="I15" t="s">
        <v>576</v>
      </c>
      <c r="J15">
        <v>20</v>
      </c>
      <c r="K15">
        <v>0</v>
      </c>
      <c r="L15">
        <v>0</v>
      </c>
      <c r="M15" t="s">
        <v>6</v>
      </c>
      <c r="N15" t="s">
        <v>576</v>
      </c>
      <c r="O15" t="s">
        <v>576</v>
      </c>
      <c r="P15" t="s">
        <v>576</v>
      </c>
      <c r="Q15" t="s">
        <v>618</v>
      </c>
    </row>
    <row r="16" spans="1:17">
      <c r="A16">
        <v>188</v>
      </c>
      <c r="B16" t="s">
        <v>538</v>
      </c>
      <c r="C16" t="s">
        <v>69</v>
      </c>
      <c r="D16" t="s">
        <v>991</v>
      </c>
      <c r="E16" s="360">
        <v>44224</v>
      </c>
      <c r="F16" t="s">
        <v>1110</v>
      </c>
      <c r="G16" t="s">
        <v>267</v>
      </c>
      <c r="H16" t="s">
        <v>1106</v>
      </c>
      <c r="I16" t="s">
        <v>208</v>
      </c>
      <c r="J16">
        <v>1</v>
      </c>
      <c r="K16">
        <v>8000</v>
      </c>
      <c r="L16">
        <v>8000</v>
      </c>
      <c r="M16" t="s">
        <v>6</v>
      </c>
      <c r="N16" s="360">
        <v>44284</v>
      </c>
      <c r="O16" t="s">
        <v>894</v>
      </c>
      <c r="P16" s="360">
        <v>44291</v>
      </c>
      <c r="Q16" t="s">
        <v>892</v>
      </c>
    </row>
    <row r="17" spans="1:13">
      <c r="A17">
        <v>27</v>
      </c>
      <c r="B17" t="s">
        <v>543</v>
      </c>
      <c r="C17" t="s">
        <v>69</v>
      </c>
      <c r="D17" t="s">
        <v>974</v>
      </c>
      <c r="F17" t="s">
        <v>431</v>
      </c>
      <c r="G17" t="s">
        <v>432</v>
      </c>
      <c r="H17" t="s">
        <v>1103</v>
      </c>
      <c r="I17" t="s">
        <v>203</v>
      </c>
      <c r="L17">
        <v>0</v>
      </c>
      <c r="M17" t="s">
        <v>6</v>
      </c>
    </row>
    <row r="18" spans="1:13">
      <c r="A18">
        <v>9</v>
      </c>
      <c r="B18" t="s">
        <v>541</v>
      </c>
      <c r="C18" t="s">
        <v>69</v>
      </c>
      <c r="F18" t="s">
        <v>423</v>
      </c>
      <c r="G18" t="s">
        <v>409</v>
      </c>
      <c r="H18" t="s">
        <v>383</v>
      </c>
      <c r="J18">
        <v>1</v>
      </c>
      <c r="L18">
        <v>0</v>
      </c>
      <c r="M18" t="s">
        <v>410</v>
      </c>
    </row>
    <row r="19" spans="1:13" ht="75">
      <c r="A19">
        <v>10</v>
      </c>
      <c r="B19" t="s">
        <v>541</v>
      </c>
      <c r="C19" t="s">
        <v>69</v>
      </c>
      <c r="F19" s="361" t="s">
        <v>422</v>
      </c>
      <c r="G19" t="s">
        <v>409</v>
      </c>
      <c r="H19" t="s">
        <v>383</v>
      </c>
      <c r="J19" t="s">
        <v>418</v>
      </c>
      <c r="L19">
        <v>0</v>
      </c>
      <c r="M19" t="s">
        <v>410</v>
      </c>
    </row>
    <row r="20" spans="1:13" ht="75">
      <c r="A20">
        <v>11</v>
      </c>
      <c r="B20" t="s">
        <v>541</v>
      </c>
      <c r="C20" t="s">
        <v>69</v>
      </c>
      <c r="F20" s="361" t="s">
        <v>421</v>
      </c>
      <c r="G20" t="s">
        <v>409</v>
      </c>
      <c r="H20" t="s">
        <v>383</v>
      </c>
      <c r="J20">
        <v>1</v>
      </c>
      <c r="L20">
        <v>0</v>
      </c>
      <c r="M20" t="s">
        <v>410</v>
      </c>
    </row>
    <row r="21" spans="1:13" ht="75">
      <c r="A21">
        <v>12</v>
      </c>
      <c r="B21" t="s">
        <v>541</v>
      </c>
      <c r="C21" t="s">
        <v>69</v>
      </c>
      <c r="F21" s="361" t="s">
        <v>420</v>
      </c>
      <c r="G21" t="s">
        <v>409</v>
      </c>
      <c r="H21" t="s">
        <v>383</v>
      </c>
      <c r="J21">
        <v>1</v>
      </c>
      <c r="L21">
        <v>0</v>
      </c>
      <c r="M21" t="s">
        <v>410</v>
      </c>
    </row>
    <row r="22" spans="1:13">
      <c r="A22">
        <v>13</v>
      </c>
      <c r="B22" t="s">
        <v>541</v>
      </c>
      <c r="C22" t="s">
        <v>69</v>
      </c>
      <c r="F22" t="s">
        <v>419</v>
      </c>
      <c r="G22" t="s">
        <v>409</v>
      </c>
      <c r="H22" t="s">
        <v>383</v>
      </c>
      <c r="J22">
        <v>1</v>
      </c>
      <c r="L22">
        <v>0</v>
      </c>
      <c r="M22" t="s">
        <v>410</v>
      </c>
    </row>
    <row r="23" spans="1:13">
      <c r="A23">
        <v>14</v>
      </c>
      <c r="B23" t="s">
        <v>541</v>
      </c>
      <c r="C23" t="s">
        <v>69</v>
      </c>
      <c r="F23" t="s">
        <v>411</v>
      </c>
      <c r="G23" t="s">
        <v>409</v>
      </c>
      <c r="H23" t="s">
        <v>383</v>
      </c>
      <c r="J23">
        <v>30</v>
      </c>
      <c r="L23">
        <v>0</v>
      </c>
      <c r="M23" t="s">
        <v>410</v>
      </c>
    </row>
    <row r="24" spans="1:13">
      <c r="A24">
        <v>15</v>
      </c>
      <c r="B24" t="s">
        <v>541</v>
      </c>
      <c r="C24" t="s">
        <v>69</v>
      </c>
      <c r="F24" t="s">
        <v>412</v>
      </c>
      <c r="G24" t="s">
        <v>409</v>
      </c>
      <c r="H24" t="s">
        <v>383</v>
      </c>
      <c r="J24">
        <v>6</v>
      </c>
      <c r="L24">
        <v>0</v>
      </c>
      <c r="M24" t="s">
        <v>410</v>
      </c>
    </row>
    <row r="25" spans="1:13">
      <c r="A25">
        <v>16</v>
      </c>
      <c r="B25" t="s">
        <v>541</v>
      </c>
      <c r="C25" t="s">
        <v>69</v>
      </c>
      <c r="F25" t="s">
        <v>413</v>
      </c>
      <c r="G25" t="s">
        <v>409</v>
      </c>
      <c r="H25" t="s">
        <v>383</v>
      </c>
      <c r="J25">
        <v>60</v>
      </c>
      <c r="L25">
        <v>0</v>
      </c>
      <c r="M25" t="s">
        <v>410</v>
      </c>
    </row>
    <row r="26" spans="1:13">
      <c r="A26">
        <v>17</v>
      </c>
      <c r="B26" t="s">
        <v>541</v>
      </c>
      <c r="C26" t="s">
        <v>69</v>
      </c>
      <c r="F26" t="s">
        <v>414</v>
      </c>
      <c r="G26" t="s">
        <v>409</v>
      </c>
      <c r="H26" t="s">
        <v>383</v>
      </c>
      <c r="J26">
        <v>84</v>
      </c>
      <c r="L26">
        <v>0</v>
      </c>
      <c r="M26" t="s">
        <v>410</v>
      </c>
    </row>
    <row r="27" spans="1:13">
      <c r="A27">
        <v>18</v>
      </c>
      <c r="B27" t="s">
        <v>541</v>
      </c>
      <c r="C27" t="s">
        <v>69</v>
      </c>
      <c r="F27" t="s">
        <v>415</v>
      </c>
      <c r="G27" t="s">
        <v>409</v>
      </c>
      <c r="H27" t="s">
        <v>383</v>
      </c>
      <c r="J27">
        <v>84</v>
      </c>
      <c r="L27">
        <v>0</v>
      </c>
      <c r="M27" t="s">
        <v>410</v>
      </c>
    </row>
    <row r="28" spans="1:13" ht="90">
      <c r="A28">
        <v>19</v>
      </c>
      <c r="B28" t="s">
        <v>541</v>
      </c>
      <c r="C28" t="s">
        <v>69</v>
      </c>
      <c r="F28" s="361" t="s">
        <v>416</v>
      </c>
      <c r="G28" t="s">
        <v>409</v>
      </c>
      <c r="H28" t="s">
        <v>383</v>
      </c>
      <c r="J28">
        <v>2</v>
      </c>
      <c r="L28">
        <v>0</v>
      </c>
      <c r="M28" t="s">
        <v>410</v>
      </c>
    </row>
    <row r="29" spans="1:13">
      <c r="A29">
        <v>20</v>
      </c>
      <c r="B29" t="s">
        <v>541</v>
      </c>
      <c r="C29" t="s">
        <v>69</v>
      </c>
      <c r="F29" t="s">
        <v>417</v>
      </c>
      <c r="G29" t="s">
        <v>409</v>
      </c>
      <c r="H29" t="s">
        <v>383</v>
      </c>
      <c r="J29">
        <v>1</v>
      </c>
      <c r="L29">
        <v>0</v>
      </c>
      <c r="M29" t="s">
        <v>410</v>
      </c>
    </row>
    <row r="30" spans="1:13">
      <c r="A30">
        <v>8</v>
      </c>
      <c r="B30" t="s">
        <v>540</v>
      </c>
      <c r="C30" t="s">
        <v>69</v>
      </c>
      <c r="F30" t="s">
        <v>440</v>
      </c>
      <c r="G30" t="s">
        <v>385</v>
      </c>
      <c r="H30" t="s">
        <v>1103</v>
      </c>
      <c r="L30">
        <v>0</v>
      </c>
      <c r="M30" t="s">
        <v>6</v>
      </c>
    </row>
    <row r="31" spans="1:13">
      <c r="A31">
        <v>21</v>
      </c>
      <c r="B31" t="s">
        <v>542</v>
      </c>
      <c r="C31" t="s">
        <v>69</v>
      </c>
      <c r="F31" t="s">
        <v>1104</v>
      </c>
      <c r="G31" t="s">
        <v>785</v>
      </c>
      <c r="H31" t="s">
        <v>383</v>
      </c>
      <c r="J31">
        <v>2</v>
      </c>
      <c r="L31">
        <v>0</v>
      </c>
      <c r="M31" t="s">
        <v>410</v>
      </c>
    </row>
    <row r="32" spans="1:13">
      <c r="A32">
        <v>22</v>
      </c>
      <c r="B32" t="s">
        <v>542</v>
      </c>
      <c r="C32" t="s">
        <v>69</v>
      </c>
      <c r="F32" t="s">
        <v>424</v>
      </c>
      <c r="G32" t="s">
        <v>785</v>
      </c>
      <c r="H32" t="s">
        <v>383</v>
      </c>
      <c r="J32">
        <v>310</v>
      </c>
      <c r="L32">
        <v>0</v>
      </c>
      <c r="M32" t="s">
        <v>410</v>
      </c>
    </row>
    <row r="33" spans="1:17">
      <c r="A33">
        <v>23</v>
      </c>
      <c r="B33" t="s">
        <v>542</v>
      </c>
      <c r="C33" t="s">
        <v>69</v>
      </c>
      <c r="F33" t="s">
        <v>425</v>
      </c>
      <c r="G33" t="s">
        <v>785</v>
      </c>
      <c r="H33" t="s">
        <v>383</v>
      </c>
      <c r="J33">
        <v>890</v>
      </c>
      <c r="L33">
        <v>0</v>
      </c>
      <c r="M33" t="s">
        <v>410</v>
      </c>
    </row>
    <row r="34" spans="1:17">
      <c r="A34">
        <v>24</v>
      </c>
      <c r="B34" t="s">
        <v>542</v>
      </c>
      <c r="C34" t="s">
        <v>69</v>
      </c>
      <c r="F34" t="s">
        <v>426</v>
      </c>
      <c r="G34" t="s">
        <v>785</v>
      </c>
      <c r="H34" t="s">
        <v>383</v>
      </c>
      <c r="J34">
        <v>270</v>
      </c>
      <c r="L34">
        <v>0</v>
      </c>
      <c r="M34" t="s">
        <v>410</v>
      </c>
    </row>
    <row r="35" spans="1:17">
      <c r="A35">
        <v>25</v>
      </c>
      <c r="B35" t="s">
        <v>542</v>
      </c>
      <c r="C35" t="s">
        <v>69</v>
      </c>
      <c r="F35" t="s">
        <v>428</v>
      </c>
      <c r="G35" t="s">
        <v>785</v>
      </c>
      <c r="H35" t="s">
        <v>383</v>
      </c>
      <c r="J35">
        <v>31000</v>
      </c>
      <c r="L35">
        <v>0</v>
      </c>
      <c r="M35" t="s">
        <v>410</v>
      </c>
    </row>
    <row r="36" spans="1:17" ht="120">
      <c r="A36">
        <v>26</v>
      </c>
      <c r="B36" t="s">
        <v>542</v>
      </c>
      <c r="C36" t="s">
        <v>69</v>
      </c>
      <c r="F36" s="361" t="s">
        <v>427</v>
      </c>
      <c r="G36" t="s">
        <v>785</v>
      </c>
      <c r="H36" t="s">
        <v>383</v>
      </c>
      <c r="J36">
        <v>8400</v>
      </c>
      <c r="L36">
        <v>0</v>
      </c>
      <c r="M36" t="s">
        <v>410</v>
      </c>
    </row>
    <row r="37" spans="1:17">
      <c r="A37">
        <v>147</v>
      </c>
      <c r="B37" t="s">
        <v>227</v>
      </c>
      <c r="C37" t="s">
        <v>92</v>
      </c>
      <c r="D37" t="s">
        <v>986</v>
      </c>
      <c r="F37" t="s">
        <v>1108</v>
      </c>
      <c r="G37" t="s">
        <v>228</v>
      </c>
      <c r="H37" t="s">
        <v>363</v>
      </c>
      <c r="I37" t="s">
        <v>229</v>
      </c>
      <c r="J37">
        <v>3</v>
      </c>
      <c r="K37">
        <v>1050.1199999999999</v>
      </c>
      <c r="L37">
        <v>3150.3599999999997</v>
      </c>
      <c r="M37" t="s">
        <v>6</v>
      </c>
      <c r="N37" s="360">
        <v>44200</v>
      </c>
      <c r="O37" t="s">
        <v>392</v>
      </c>
      <c r="P37" s="360">
        <v>44229</v>
      </c>
      <c r="Q37" t="s">
        <v>877</v>
      </c>
    </row>
    <row r="38" spans="1:17" ht="409.5">
      <c r="A38">
        <v>240</v>
      </c>
      <c r="B38" t="s">
        <v>227</v>
      </c>
      <c r="C38" t="s">
        <v>92</v>
      </c>
      <c r="D38" t="s">
        <v>986</v>
      </c>
      <c r="E38" s="361" t="s">
        <v>251</v>
      </c>
      <c r="F38" s="361" t="s">
        <v>1135</v>
      </c>
      <c r="G38" t="s">
        <v>1044</v>
      </c>
      <c r="H38" t="s">
        <v>363</v>
      </c>
      <c r="I38" t="s">
        <v>272</v>
      </c>
      <c r="J38">
        <v>1</v>
      </c>
      <c r="K38">
        <v>1050.1199999999999</v>
      </c>
      <c r="L38">
        <v>1050.1199999999999</v>
      </c>
      <c r="M38" t="s">
        <v>6</v>
      </c>
      <c r="N38" s="360">
        <v>44298</v>
      </c>
      <c r="O38" t="s">
        <v>1045</v>
      </c>
      <c r="P38" s="360">
        <v>44309</v>
      </c>
      <c r="Q38" t="s">
        <v>877</v>
      </c>
    </row>
    <row r="39" spans="1:17" ht="195">
      <c r="A39">
        <v>180</v>
      </c>
      <c r="B39" s="361" t="s">
        <v>293</v>
      </c>
      <c r="C39" t="s">
        <v>989</v>
      </c>
      <c r="D39" t="s">
        <v>990</v>
      </c>
      <c r="F39" s="361" t="s">
        <v>294</v>
      </c>
      <c r="G39" t="s">
        <v>295</v>
      </c>
      <c r="H39" t="s">
        <v>363</v>
      </c>
      <c r="I39" t="s">
        <v>296</v>
      </c>
      <c r="J39" t="s">
        <v>297</v>
      </c>
      <c r="K39" t="s">
        <v>298</v>
      </c>
      <c r="L39">
        <v>7248.4632000000001</v>
      </c>
      <c r="M39" t="s">
        <v>6</v>
      </c>
      <c r="N39" s="360">
        <v>44200</v>
      </c>
      <c r="O39" t="s">
        <v>405</v>
      </c>
      <c r="P39" s="360">
        <v>44231</v>
      </c>
      <c r="Q39" t="s">
        <v>877</v>
      </c>
    </row>
    <row r="40" spans="1:17" ht="195">
      <c r="A40">
        <v>181</v>
      </c>
      <c r="B40" s="361" t="s">
        <v>293</v>
      </c>
      <c r="C40" t="s">
        <v>989</v>
      </c>
      <c r="D40" t="s">
        <v>990</v>
      </c>
      <c r="F40" s="361" t="s">
        <v>299</v>
      </c>
      <c r="G40" t="s">
        <v>295</v>
      </c>
      <c r="H40" t="s">
        <v>363</v>
      </c>
      <c r="I40" t="s">
        <v>296</v>
      </c>
      <c r="J40">
        <v>6</v>
      </c>
      <c r="K40">
        <v>559.29610000000002</v>
      </c>
      <c r="L40">
        <v>3355.7766000000001</v>
      </c>
      <c r="M40" t="s">
        <v>6</v>
      </c>
      <c r="N40" s="360">
        <v>44200</v>
      </c>
      <c r="O40" t="s">
        <v>405</v>
      </c>
      <c r="P40" s="360">
        <v>44231</v>
      </c>
      <c r="Q40" t="s">
        <v>877</v>
      </c>
    </row>
    <row r="41" spans="1:17" ht="180">
      <c r="A41">
        <v>182</v>
      </c>
      <c r="B41" s="361" t="s">
        <v>293</v>
      </c>
      <c r="C41" t="s">
        <v>989</v>
      </c>
      <c r="D41" t="s">
        <v>990</v>
      </c>
      <c r="F41" s="361" t="s">
        <v>300</v>
      </c>
      <c r="G41" t="s">
        <v>295</v>
      </c>
      <c r="H41" t="s">
        <v>363</v>
      </c>
      <c r="I41" t="s">
        <v>296</v>
      </c>
      <c r="J41">
        <v>18</v>
      </c>
      <c r="K41">
        <v>324.39109999999999</v>
      </c>
      <c r="L41">
        <v>5839.0397999999996</v>
      </c>
      <c r="M41" t="s">
        <v>6</v>
      </c>
      <c r="N41" s="360">
        <v>44200</v>
      </c>
      <c r="O41" t="s">
        <v>405</v>
      </c>
      <c r="P41" s="360">
        <v>44231</v>
      </c>
      <c r="Q41" t="s">
        <v>877</v>
      </c>
    </row>
    <row r="42" spans="1:17" ht="150">
      <c r="A42">
        <v>183</v>
      </c>
      <c r="B42" s="361" t="s">
        <v>293</v>
      </c>
      <c r="C42" t="s">
        <v>989</v>
      </c>
      <c r="D42" t="s">
        <v>990</v>
      </c>
      <c r="F42" s="361" t="s">
        <v>301</v>
      </c>
      <c r="G42" t="s">
        <v>295</v>
      </c>
      <c r="H42" t="s">
        <v>363</v>
      </c>
      <c r="I42" t="s">
        <v>296</v>
      </c>
      <c r="J42">
        <v>6</v>
      </c>
      <c r="K42">
        <v>813.52</v>
      </c>
      <c r="L42">
        <v>4881.12</v>
      </c>
      <c r="M42" t="s">
        <v>6</v>
      </c>
      <c r="N42" s="360">
        <v>44200</v>
      </c>
      <c r="O42" t="s">
        <v>405</v>
      </c>
      <c r="P42" s="360">
        <v>44231</v>
      </c>
      <c r="Q42" t="s">
        <v>877</v>
      </c>
    </row>
    <row r="43" spans="1:17" ht="45">
      <c r="A43">
        <v>184</v>
      </c>
      <c r="B43" s="361" t="s">
        <v>293</v>
      </c>
      <c r="C43" t="s">
        <v>989</v>
      </c>
      <c r="D43" t="s">
        <v>990</v>
      </c>
      <c r="F43" t="s">
        <v>302</v>
      </c>
      <c r="G43" t="s">
        <v>295</v>
      </c>
      <c r="H43" t="s">
        <v>363</v>
      </c>
      <c r="I43" t="s">
        <v>296</v>
      </c>
      <c r="J43" s="361" t="s">
        <v>303</v>
      </c>
      <c r="K43">
        <v>85.419600000000003</v>
      </c>
      <c r="L43">
        <v>9353.4699999999993</v>
      </c>
      <c r="M43" t="s">
        <v>6</v>
      </c>
      <c r="N43" s="360">
        <v>44200</v>
      </c>
      <c r="O43" t="s">
        <v>405</v>
      </c>
      <c r="P43" s="360">
        <v>44231</v>
      </c>
      <c r="Q43" t="s">
        <v>877</v>
      </c>
    </row>
    <row r="44" spans="1:17" ht="60">
      <c r="A44">
        <v>251</v>
      </c>
      <c r="B44" s="361" t="s">
        <v>293</v>
      </c>
      <c r="C44" t="s">
        <v>989</v>
      </c>
      <c r="D44" t="s">
        <v>990</v>
      </c>
      <c r="F44" s="361" t="s">
        <v>1136</v>
      </c>
      <c r="G44" t="s">
        <v>295</v>
      </c>
      <c r="H44" t="s">
        <v>363</v>
      </c>
      <c r="I44" t="s">
        <v>296</v>
      </c>
      <c r="J44">
        <v>1</v>
      </c>
      <c r="K44">
        <v>10225.950000000001</v>
      </c>
      <c r="L44">
        <v>10225.950000000001</v>
      </c>
      <c r="M44" t="s">
        <v>6</v>
      </c>
      <c r="N44" s="360">
        <v>44305</v>
      </c>
      <c r="O44" t="s">
        <v>1059</v>
      </c>
      <c r="P44" s="360">
        <v>44314</v>
      </c>
      <c r="Q44" t="s">
        <v>877</v>
      </c>
    </row>
    <row r="45" spans="1:17">
      <c r="A45">
        <v>68</v>
      </c>
      <c r="B45" t="s">
        <v>929</v>
      </c>
      <c r="C45" t="s">
        <v>930</v>
      </c>
      <c r="D45" t="s">
        <v>931</v>
      </c>
      <c r="F45" t="s">
        <v>932</v>
      </c>
      <c r="G45" t="s">
        <v>933</v>
      </c>
      <c r="H45" t="s">
        <v>1103</v>
      </c>
      <c r="I45" t="s">
        <v>934</v>
      </c>
      <c r="J45">
        <v>1</v>
      </c>
      <c r="K45">
        <v>16320.11</v>
      </c>
      <c r="L45">
        <v>16320.11</v>
      </c>
      <c r="M45" t="s">
        <v>6</v>
      </c>
      <c r="N45" s="360">
        <v>44284</v>
      </c>
      <c r="O45" t="s">
        <v>935</v>
      </c>
      <c r="P45" s="360">
        <v>44293</v>
      </c>
      <c r="Q45" t="s">
        <v>892</v>
      </c>
    </row>
    <row r="46" spans="1:17" ht="90">
      <c r="A46">
        <v>28</v>
      </c>
      <c r="B46" t="s">
        <v>544</v>
      </c>
      <c r="C46" t="s">
        <v>69</v>
      </c>
      <c r="F46" s="361" t="s">
        <v>434</v>
      </c>
      <c r="H46" t="s">
        <v>1105</v>
      </c>
      <c r="J46">
        <v>180</v>
      </c>
      <c r="L46">
        <v>0</v>
      </c>
      <c r="M46" t="s">
        <v>6</v>
      </c>
    </row>
    <row r="47" spans="1:17">
      <c r="A47">
        <v>29</v>
      </c>
      <c r="B47" t="s">
        <v>544</v>
      </c>
      <c r="C47" t="s">
        <v>69</v>
      </c>
      <c r="F47" t="s">
        <v>435</v>
      </c>
      <c r="H47" t="s">
        <v>1105</v>
      </c>
      <c r="J47">
        <v>180</v>
      </c>
      <c r="L47">
        <v>0</v>
      </c>
      <c r="M47" t="s">
        <v>6</v>
      </c>
    </row>
    <row r="48" spans="1:17" ht="105">
      <c r="A48">
        <v>30</v>
      </c>
      <c r="B48" t="s">
        <v>544</v>
      </c>
      <c r="C48" t="s">
        <v>69</v>
      </c>
      <c r="F48" s="361" t="s">
        <v>433</v>
      </c>
      <c r="H48" t="s">
        <v>1105</v>
      </c>
      <c r="J48">
        <v>50</v>
      </c>
      <c r="L48">
        <v>0</v>
      </c>
      <c r="M48" t="s">
        <v>6</v>
      </c>
    </row>
    <row r="49" spans="1:17" ht="105">
      <c r="A49">
        <v>31</v>
      </c>
      <c r="B49" t="s">
        <v>544</v>
      </c>
      <c r="C49" t="s">
        <v>69</v>
      </c>
      <c r="F49" s="361" t="s">
        <v>436</v>
      </c>
      <c r="H49" t="s">
        <v>1105</v>
      </c>
      <c r="J49">
        <v>50</v>
      </c>
      <c r="L49">
        <v>0</v>
      </c>
      <c r="M49" t="s">
        <v>6</v>
      </c>
    </row>
    <row r="50" spans="1:17" ht="75">
      <c r="A50">
        <v>32</v>
      </c>
      <c r="B50" t="s">
        <v>544</v>
      </c>
      <c r="C50" t="s">
        <v>69</v>
      </c>
      <c r="F50" s="361" t="s">
        <v>437</v>
      </c>
      <c r="H50" t="s">
        <v>1105</v>
      </c>
      <c r="J50">
        <v>60</v>
      </c>
      <c r="L50">
        <v>0</v>
      </c>
      <c r="M50" t="s">
        <v>6</v>
      </c>
    </row>
    <row r="51" spans="1:17" ht="120">
      <c r="A51">
        <v>33</v>
      </c>
      <c r="B51" t="s">
        <v>544</v>
      </c>
      <c r="C51" t="s">
        <v>69</v>
      </c>
      <c r="F51" s="361" t="s">
        <v>438</v>
      </c>
      <c r="H51" t="s">
        <v>1105</v>
      </c>
      <c r="J51">
        <v>60</v>
      </c>
      <c r="L51">
        <v>0</v>
      </c>
      <c r="M51" t="s">
        <v>6</v>
      </c>
    </row>
    <row r="52" spans="1:17">
      <c r="A52">
        <v>34</v>
      </c>
      <c r="B52" t="s">
        <v>545</v>
      </c>
      <c r="C52" t="s">
        <v>17</v>
      </c>
      <c r="F52" t="s">
        <v>439</v>
      </c>
      <c r="H52" t="s">
        <v>1106</v>
      </c>
      <c r="J52">
        <v>1</v>
      </c>
      <c r="L52">
        <v>0</v>
      </c>
      <c r="M52" t="s">
        <v>410</v>
      </c>
    </row>
    <row r="53" spans="1:17">
      <c r="A53">
        <v>35</v>
      </c>
      <c r="B53" t="s">
        <v>546</v>
      </c>
      <c r="C53" t="s">
        <v>82</v>
      </c>
      <c r="D53" t="s">
        <v>455</v>
      </c>
      <c r="F53" t="s">
        <v>453</v>
      </c>
      <c r="G53" t="s">
        <v>451</v>
      </c>
      <c r="H53" t="s">
        <v>383</v>
      </c>
      <c r="I53" t="s">
        <v>454</v>
      </c>
      <c r="J53">
        <v>4400</v>
      </c>
      <c r="K53">
        <v>0.3</v>
      </c>
      <c r="L53">
        <v>1320</v>
      </c>
      <c r="M53" t="s">
        <v>410</v>
      </c>
      <c r="N53" s="360">
        <v>44299</v>
      </c>
      <c r="O53" t="s">
        <v>1010</v>
      </c>
      <c r="P53" s="360">
        <v>44302</v>
      </c>
      <c r="Q53" t="s">
        <v>1005</v>
      </c>
    </row>
    <row r="54" spans="1:17">
      <c r="A54">
        <v>36</v>
      </c>
      <c r="B54" t="s">
        <v>546</v>
      </c>
      <c r="C54" t="s">
        <v>82</v>
      </c>
      <c r="D54" t="s">
        <v>456</v>
      </c>
      <c r="F54" t="s">
        <v>452</v>
      </c>
      <c r="G54" t="s">
        <v>451</v>
      </c>
      <c r="H54" t="s">
        <v>383</v>
      </c>
      <c r="I54" t="s">
        <v>457</v>
      </c>
      <c r="J54">
        <v>360</v>
      </c>
      <c r="K54">
        <v>1.4</v>
      </c>
      <c r="L54">
        <v>503.99999999999994</v>
      </c>
      <c r="M54" t="s">
        <v>410</v>
      </c>
      <c r="N54" s="360">
        <v>44299</v>
      </c>
      <c r="O54" t="s">
        <v>1006</v>
      </c>
      <c r="P54" s="360">
        <v>44302</v>
      </c>
      <c r="Q54" t="s">
        <v>1005</v>
      </c>
    </row>
    <row r="55" spans="1:17">
      <c r="A55">
        <v>37</v>
      </c>
      <c r="B55" t="s">
        <v>546</v>
      </c>
      <c r="C55" t="s">
        <v>82</v>
      </c>
      <c r="D55" t="s">
        <v>459</v>
      </c>
      <c r="F55" t="s">
        <v>458</v>
      </c>
      <c r="G55" t="s">
        <v>451</v>
      </c>
      <c r="H55" t="s">
        <v>383</v>
      </c>
      <c r="I55" t="s">
        <v>460</v>
      </c>
      <c r="J55">
        <v>7800</v>
      </c>
      <c r="K55">
        <v>0.2</v>
      </c>
      <c r="L55">
        <v>1560</v>
      </c>
      <c r="M55" t="s">
        <v>410</v>
      </c>
      <c r="N55" s="360">
        <v>44299</v>
      </c>
      <c r="O55" t="s">
        <v>1014</v>
      </c>
      <c r="P55" s="360">
        <v>44302</v>
      </c>
      <c r="Q55" t="s">
        <v>1005</v>
      </c>
    </row>
    <row r="56" spans="1:17">
      <c r="A56">
        <v>38</v>
      </c>
      <c r="B56" t="s">
        <v>546</v>
      </c>
      <c r="C56" t="s">
        <v>82</v>
      </c>
      <c r="D56" t="s">
        <v>462</v>
      </c>
      <c r="F56" t="s">
        <v>461</v>
      </c>
      <c r="G56" t="s">
        <v>451</v>
      </c>
      <c r="H56" t="s">
        <v>383</v>
      </c>
      <c r="I56" t="s">
        <v>463</v>
      </c>
      <c r="J56">
        <v>100</v>
      </c>
      <c r="K56">
        <v>5.68</v>
      </c>
      <c r="L56">
        <v>568</v>
      </c>
      <c r="M56" t="s">
        <v>410</v>
      </c>
      <c r="N56" s="360">
        <v>44299</v>
      </c>
      <c r="O56" t="s">
        <v>1015</v>
      </c>
      <c r="P56" s="360">
        <v>44302</v>
      </c>
      <c r="Q56" t="s">
        <v>1005</v>
      </c>
    </row>
    <row r="57" spans="1:17">
      <c r="A57">
        <v>39</v>
      </c>
      <c r="B57" t="s">
        <v>546</v>
      </c>
      <c r="C57" t="s">
        <v>82</v>
      </c>
      <c r="D57" t="s">
        <v>466</v>
      </c>
      <c r="F57" t="s">
        <v>464</v>
      </c>
      <c r="G57" t="s">
        <v>451</v>
      </c>
      <c r="H57" t="s">
        <v>383</v>
      </c>
      <c r="I57" t="s">
        <v>465</v>
      </c>
      <c r="J57">
        <v>700</v>
      </c>
      <c r="K57">
        <v>7.71</v>
      </c>
      <c r="L57">
        <v>5397</v>
      </c>
      <c r="M57" t="s">
        <v>410</v>
      </c>
      <c r="N57" s="360">
        <v>44299</v>
      </c>
      <c r="O57" t="s">
        <v>1013</v>
      </c>
      <c r="P57" s="360">
        <v>44302</v>
      </c>
      <c r="Q57" t="s">
        <v>1005</v>
      </c>
    </row>
    <row r="58" spans="1:17">
      <c r="A58">
        <v>40</v>
      </c>
      <c r="B58" t="s">
        <v>546</v>
      </c>
      <c r="C58" t="s">
        <v>82</v>
      </c>
      <c r="D58" t="s">
        <v>469</v>
      </c>
      <c r="F58" t="s">
        <v>467</v>
      </c>
      <c r="G58" t="s">
        <v>451</v>
      </c>
      <c r="H58" t="s">
        <v>383</v>
      </c>
      <c r="I58" t="s">
        <v>468</v>
      </c>
      <c r="J58">
        <v>80</v>
      </c>
      <c r="K58">
        <v>7.84</v>
      </c>
      <c r="L58">
        <v>627.20000000000005</v>
      </c>
      <c r="M58" t="s">
        <v>410</v>
      </c>
      <c r="N58" s="360">
        <v>44299</v>
      </c>
      <c r="O58" t="s">
        <v>1016</v>
      </c>
      <c r="P58" s="360">
        <v>44302</v>
      </c>
      <c r="Q58" t="s">
        <v>1005</v>
      </c>
    </row>
    <row r="59" spans="1:17">
      <c r="A59">
        <v>41</v>
      </c>
      <c r="B59" t="s">
        <v>546</v>
      </c>
      <c r="C59" t="s">
        <v>82</v>
      </c>
      <c r="D59" t="s">
        <v>472</v>
      </c>
      <c r="F59" t="s">
        <v>470</v>
      </c>
      <c r="G59" t="s">
        <v>451</v>
      </c>
      <c r="H59" t="s">
        <v>383</v>
      </c>
      <c r="I59" t="s">
        <v>471</v>
      </c>
      <c r="J59">
        <v>1800</v>
      </c>
      <c r="K59">
        <v>2.4</v>
      </c>
      <c r="L59">
        <v>4320</v>
      </c>
      <c r="M59" t="s">
        <v>410</v>
      </c>
      <c r="N59" s="360">
        <v>44299</v>
      </c>
      <c r="O59" t="s">
        <v>1017</v>
      </c>
      <c r="P59" s="360">
        <v>44302</v>
      </c>
      <c r="Q59" t="s">
        <v>1005</v>
      </c>
    </row>
    <row r="60" spans="1:17">
      <c r="A60">
        <v>42</v>
      </c>
      <c r="B60" t="s">
        <v>546</v>
      </c>
      <c r="C60" t="s">
        <v>82</v>
      </c>
      <c r="D60" t="s">
        <v>474</v>
      </c>
      <c r="F60" t="s">
        <v>473</v>
      </c>
      <c r="G60" t="s">
        <v>451</v>
      </c>
      <c r="H60" t="s">
        <v>383</v>
      </c>
      <c r="I60" t="s">
        <v>471</v>
      </c>
      <c r="J60">
        <v>3600</v>
      </c>
      <c r="K60">
        <v>1.1200000000000001</v>
      </c>
      <c r="L60">
        <v>4032.0000000000005</v>
      </c>
      <c r="M60" t="s">
        <v>410</v>
      </c>
      <c r="N60" s="360">
        <v>44299</v>
      </c>
      <c r="O60" t="s">
        <v>1017</v>
      </c>
      <c r="P60" s="360">
        <v>44302</v>
      </c>
      <c r="Q60" t="s">
        <v>1005</v>
      </c>
    </row>
    <row r="61" spans="1:17">
      <c r="A61">
        <v>43</v>
      </c>
      <c r="B61" t="s">
        <v>546</v>
      </c>
      <c r="C61" t="s">
        <v>82</v>
      </c>
      <c r="D61" t="s">
        <v>462</v>
      </c>
      <c r="F61" t="s">
        <v>475</v>
      </c>
      <c r="G61" t="s">
        <v>451</v>
      </c>
      <c r="H61" t="s">
        <v>383</v>
      </c>
      <c r="I61" t="s">
        <v>478</v>
      </c>
      <c r="J61">
        <v>600</v>
      </c>
      <c r="K61">
        <v>0.43</v>
      </c>
      <c r="L61">
        <v>258</v>
      </c>
      <c r="M61" t="s">
        <v>410</v>
      </c>
      <c r="N61" s="360">
        <v>44299</v>
      </c>
      <c r="O61" t="s">
        <v>1018</v>
      </c>
      <c r="P61" s="360">
        <v>44302</v>
      </c>
      <c r="Q61" t="s">
        <v>1005</v>
      </c>
    </row>
    <row r="62" spans="1:17">
      <c r="A62">
        <v>44</v>
      </c>
      <c r="B62" t="s">
        <v>546</v>
      </c>
      <c r="C62" t="s">
        <v>82</v>
      </c>
      <c r="D62" t="s">
        <v>462</v>
      </c>
      <c r="F62" t="s">
        <v>477</v>
      </c>
      <c r="G62" t="s">
        <v>451</v>
      </c>
      <c r="H62" t="s">
        <v>383</v>
      </c>
      <c r="I62" t="s">
        <v>476</v>
      </c>
      <c r="J62">
        <v>2400</v>
      </c>
      <c r="K62">
        <v>2.59</v>
      </c>
      <c r="L62">
        <v>6216</v>
      </c>
      <c r="M62" t="s">
        <v>410</v>
      </c>
      <c r="N62" s="360">
        <v>44299</v>
      </c>
      <c r="O62" t="s">
        <v>1012</v>
      </c>
      <c r="P62" s="360">
        <v>44302</v>
      </c>
      <c r="Q62" t="s">
        <v>1005</v>
      </c>
    </row>
    <row r="63" spans="1:17">
      <c r="A63">
        <v>45</v>
      </c>
      <c r="B63" t="s">
        <v>546</v>
      </c>
      <c r="C63" t="s">
        <v>82</v>
      </c>
      <c r="D63" t="s">
        <v>472</v>
      </c>
      <c r="F63" t="s">
        <v>479</v>
      </c>
      <c r="G63" t="s">
        <v>451</v>
      </c>
      <c r="H63" t="s">
        <v>383</v>
      </c>
      <c r="I63" t="s">
        <v>480</v>
      </c>
      <c r="J63">
        <v>58500</v>
      </c>
      <c r="K63">
        <v>0.38</v>
      </c>
      <c r="L63">
        <v>22230</v>
      </c>
      <c r="M63" t="s">
        <v>410</v>
      </c>
    </row>
    <row r="64" spans="1:17">
      <c r="A64">
        <v>46</v>
      </c>
      <c r="B64" t="s">
        <v>546</v>
      </c>
      <c r="C64" t="s">
        <v>82</v>
      </c>
      <c r="D64" t="s">
        <v>483</v>
      </c>
      <c r="F64" t="s">
        <v>481</v>
      </c>
      <c r="G64" t="s">
        <v>451</v>
      </c>
      <c r="H64" t="s">
        <v>383</v>
      </c>
      <c r="I64" t="s">
        <v>482</v>
      </c>
      <c r="J64">
        <v>1250</v>
      </c>
      <c r="K64">
        <v>3.65</v>
      </c>
      <c r="L64">
        <v>4562.5</v>
      </c>
      <c r="M64" t="s">
        <v>410</v>
      </c>
      <c r="N64" s="360">
        <v>44299</v>
      </c>
      <c r="O64" t="s">
        <v>1021</v>
      </c>
      <c r="P64" s="360">
        <v>44302</v>
      </c>
      <c r="Q64" t="s">
        <v>1005</v>
      </c>
    </row>
    <row r="65" spans="1:17">
      <c r="A65">
        <v>47</v>
      </c>
      <c r="B65" t="s">
        <v>546</v>
      </c>
      <c r="C65" t="s">
        <v>82</v>
      </c>
      <c r="D65" t="s">
        <v>485</v>
      </c>
      <c r="F65" t="s">
        <v>484</v>
      </c>
      <c r="G65" t="s">
        <v>451</v>
      </c>
      <c r="H65" t="s">
        <v>383</v>
      </c>
      <c r="I65" t="s">
        <v>482</v>
      </c>
      <c r="J65">
        <v>10400</v>
      </c>
      <c r="K65">
        <v>0.9</v>
      </c>
      <c r="L65">
        <v>9360</v>
      </c>
      <c r="M65" t="s">
        <v>410</v>
      </c>
      <c r="N65" s="360">
        <v>44299</v>
      </c>
      <c r="O65" t="s">
        <v>1011</v>
      </c>
      <c r="P65" s="360">
        <v>44302</v>
      </c>
      <c r="Q65" t="s">
        <v>1005</v>
      </c>
    </row>
    <row r="66" spans="1:17">
      <c r="A66">
        <v>48</v>
      </c>
      <c r="B66" t="s">
        <v>546</v>
      </c>
      <c r="C66" t="s">
        <v>82</v>
      </c>
      <c r="D66" t="s">
        <v>488</v>
      </c>
      <c r="F66" t="s">
        <v>486</v>
      </c>
      <c r="G66" t="s">
        <v>451</v>
      </c>
      <c r="H66" t="s">
        <v>383</v>
      </c>
      <c r="I66" t="s">
        <v>487</v>
      </c>
      <c r="J66">
        <v>1800</v>
      </c>
      <c r="K66">
        <v>3</v>
      </c>
      <c r="L66">
        <v>5400</v>
      </c>
      <c r="M66" t="s">
        <v>410</v>
      </c>
      <c r="N66" s="360">
        <v>44299</v>
      </c>
      <c r="O66" t="s">
        <v>1007</v>
      </c>
      <c r="P66" s="360">
        <v>44302</v>
      </c>
      <c r="Q66" t="s">
        <v>1005</v>
      </c>
    </row>
    <row r="67" spans="1:17" ht="75">
      <c r="A67">
        <v>49</v>
      </c>
      <c r="B67" t="s">
        <v>546</v>
      </c>
      <c r="C67" t="s">
        <v>82</v>
      </c>
      <c r="D67" t="s">
        <v>456</v>
      </c>
      <c r="F67" s="361" t="s">
        <v>489</v>
      </c>
      <c r="G67" t="s">
        <v>451</v>
      </c>
      <c r="H67" t="s">
        <v>383</v>
      </c>
      <c r="I67" t="s">
        <v>490</v>
      </c>
      <c r="J67">
        <v>700</v>
      </c>
      <c r="K67">
        <v>3.51</v>
      </c>
      <c r="L67">
        <v>2457</v>
      </c>
      <c r="M67" t="s">
        <v>410</v>
      </c>
      <c r="N67" s="360">
        <v>44299</v>
      </c>
      <c r="O67" t="s">
        <v>1006</v>
      </c>
      <c r="P67" s="360">
        <v>44302</v>
      </c>
      <c r="Q67" t="s">
        <v>1005</v>
      </c>
    </row>
    <row r="68" spans="1:17">
      <c r="A68">
        <v>50</v>
      </c>
      <c r="B68" t="s">
        <v>546</v>
      </c>
      <c r="C68" t="s">
        <v>82</v>
      </c>
      <c r="D68" t="s">
        <v>485</v>
      </c>
      <c r="F68" t="s">
        <v>491</v>
      </c>
      <c r="G68" t="s">
        <v>451</v>
      </c>
      <c r="H68" t="s">
        <v>383</v>
      </c>
      <c r="I68" t="s">
        <v>492</v>
      </c>
      <c r="J68">
        <v>7000</v>
      </c>
      <c r="K68">
        <v>0.5</v>
      </c>
      <c r="L68">
        <v>3500</v>
      </c>
      <c r="M68" t="s">
        <v>410</v>
      </c>
      <c r="N68" s="360">
        <v>44299</v>
      </c>
      <c r="O68" t="s">
        <v>1020</v>
      </c>
      <c r="P68" s="360">
        <v>44302</v>
      </c>
      <c r="Q68" t="s">
        <v>1005</v>
      </c>
    </row>
    <row r="69" spans="1:17">
      <c r="A69">
        <v>51</v>
      </c>
      <c r="B69" t="s">
        <v>546</v>
      </c>
      <c r="C69" t="s">
        <v>82</v>
      </c>
      <c r="D69" t="s">
        <v>494</v>
      </c>
      <c r="F69" t="s">
        <v>493</v>
      </c>
      <c r="G69" t="s">
        <v>451</v>
      </c>
      <c r="H69" t="s">
        <v>383</v>
      </c>
      <c r="I69" t="s">
        <v>487</v>
      </c>
      <c r="J69">
        <v>2400</v>
      </c>
      <c r="K69">
        <v>2.0499999999999998</v>
      </c>
      <c r="L69">
        <v>4920</v>
      </c>
      <c r="M69" t="s">
        <v>410</v>
      </c>
      <c r="N69" s="360">
        <v>44299</v>
      </c>
      <c r="O69" t="s">
        <v>1008</v>
      </c>
      <c r="P69" s="360">
        <v>44302</v>
      </c>
      <c r="Q69" t="s">
        <v>1005</v>
      </c>
    </row>
    <row r="70" spans="1:17">
      <c r="A70">
        <v>52</v>
      </c>
      <c r="B70" t="s">
        <v>546</v>
      </c>
      <c r="C70" t="s">
        <v>82</v>
      </c>
      <c r="D70" t="s">
        <v>462</v>
      </c>
      <c r="F70" t="s">
        <v>495</v>
      </c>
      <c r="G70" t="s">
        <v>451</v>
      </c>
      <c r="H70" t="s">
        <v>383</v>
      </c>
      <c r="I70" t="s">
        <v>496</v>
      </c>
      <c r="J70">
        <v>780</v>
      </c>
      <c r="K70">
        <v>3.25</v>
      </c>
      <c r="L70">
        <v>2535</v>
      </c>
      <c r="M70" t="s">
        <v>410</v>
      </c>
      <c r="N70" s="360">
        <v>44299</v>
      </c>
      <c r="O70" t="s">
        <v>1007</v>
      </c>
      <c r="P70" s="360">
        <v>44302</v>
      </c>
      <c r="Q70" t="s">
        <v>1005</v>
      </c>
    </row>
    <row r="71" spans="1:17">
      <c r="A71">
        <v>53</v>
      </c>
      <c r="B71" t="s">
        <v>546</v>
      </c>
      <c r="C71" t="s">
        <v>82</v>
      </c>
      <c r="D71" t="s">
        <v>500</v>
      </c>
      <c r="F71" t="s">
        <v>497</v>
      </c>
      <c r="G71" t="s">
        <v>451</v>
      </c>
      <c r="H71" t="s">
        <v>383</v>
      </c>
      <c r="I71" t="s">
        <v>463</v>
      </c>
      <c r="J71">
        <v>100</v>
      </c>
      <c r="K71">
        <v>2.59</v>
      </c>
      <c r="L71">
        <v>259</v>
      </c>
      <c r="M71" t="s">
        <v>410</v>
      </c>
    </row>
    <row r="72" spans="1:17">
      <c r="A72">
        <v>54</v>
      </c>
      <c r="B72" t="s">
        <v>546</v>
      </c>
      <c r="C72" t="s">
        <v>82</v>
      </c>
      <c r="D72" t="s">
        <v>501</v>
      </c>
      <c r="F72" t="s">
        <v>498</v>
      </c>
      <c r="G72" t="s">
        <v>451</v>
      </c>
      <c r="H72" t="s">
        <v>383</v>
      </c>
      <c r="I72" t="s">
        <v>499</v>
      </c>
      <c r="J72">
        <v>5900</v>
      </c>
      <c r="K72">
        <v>0.04</v>
      </c>
      <c r="L72">
        <v>236</v>
      </c>
      <c r="M72" t="s">
        <v>410</v>
      </c>
      <c r="N72" s="360">
        <v>44308</v>
      </c>
      <c r="O72" t="s">
        <v>1093</v>
      </c>
      <c r="P72" s="360">
        <v>44320</v>
      </c>
      <c r="Q72" t="s">
        <v>1005</v>
      </c>
    </row>
    <row r="73" spans="1:17">
      <c r="A73">
        <v>55</v>
      </c>
      <c r="B73" t="s">
        <v>546</v>
      </c>
      <c r="C73" t="s">
        <v>82</v>
      </c>
      <c r="D73" t="s">
        <v>469</v>
      </c>
      <c r="F73" t="s">
        <v>502</v>
      </c>
      <c r="G73" t="s">
        <v>451</v>
      </c>
      <c r="H73" t="s">
        <v>383</v>
      </c>
      <c r="I73" t="s">
        <v>503</v>
      </c>
      <c r="J73">
        <v>50</v>
      </c>
      <c r="K73">
        <v>6.06</v>
      </c>
      <c r="L73">
        <v>303</v>
      </c>
      <c r="M73" t="s">
        <v>410</v>
      </c>
      <c r="N73" s="360">
        <v>44299</v>
      </c>
      <c r="O73" t="s">
        <v>1009</v>
      </c>
      <c r="P73" s="360">
        <v>44302</v>
      </c>
      <c r="Q73" t="s">
        <v>1005</v>
      </c>
    </row>
    <row r="74" spans="1:17">
      <c r="A74">
        <v>56</v>
      </c>
      <c r="B74" t="s">
        <v>546</v>
      </c>
      <c r="C74" t="s">
        <v>82</v>
      </c>
      <c r="D74" t="s">
        <v>505</v>
      </c>
      <c r="F74" t="s">
        <v>504</v>
      </c>
      <c r="G74" t="s">
        <v>451</v>
      </c>
      <c r="H74" t="s">
        <v>383</v>
      </c>
      <c r="I74" t="s">
        <v>506</v>
      </c>
      <c r="J74">
        <v>50</v>
      </c>
      <c r="K74">
        <v>6.39</v>
      </c>
      <c r="L74">
        <v>319.5</v>
      </c>
      <c r="M74" t="s">
        <v>410</v>
      </c>
      <c r="N74" s="360">
        <v>44299</v>
      </c>
      <c r="O74" t="s">
        <v>1019</v>
      </c>
      <c r="P74" s="360">
        <v>44302</v>
      </c>
      <c r="Q74" t="s">
        <v>1005</v>
      </c>
    </row>
    <row r="75" spans="1:17">
      <c r="A75">
        <v>76</v>
      </c>
      <c r="B75" t="s">
        <v>200</v>
      </c>
      <c r="C75" t="s">
        <v>69</v>
      </c>
      <c r="D75" t="s">
        <v>974</v>
      </c>
      <c r="F75" t="s">
        <v>975</v>
      </c>
      <c r="G75" t="s">
        <v>976</v>
      </c>
      <c r="H75" t="s">
        <v>1103</v>
      </c>
      <c r="I75" t="s">
        <v>203</v>
      </c>
      <c r="J75">
        <v>1</v>
      </c>
      <c r="K75">
        <v>3890</v>
      </c>
      <c r="L75">
        <v>3890</v>
      </c>
      <c r="M75" t="s">
        <v>6</v>
      </c>
      <c r="N75" s="360">
        <v>44291</v>
      </c>
      <c r="O75" t="s">
        <v>977</v>
      </c>
      <c r="P75" s="360">
        <v>44298</v>
      </c>
      <c r="Q75" t="s">
        <v>877</v>
      </c>
    </row>
    <row r="76" spans="1:17" ht="60">
      <c r="A76">
        <v>77</v>
      </c>
      <c r="B76" t="s">
        <v>200</v>
      </c>
      <c r="C76" t="s">
        <v>69</v>
      </c>
      <c r="D76" t="s">
        <v>978</v>
      </c>
      <c r="F76" s="361" t="s">
        <v>231</v>
      </c>
      <c r="G76" t="s">
        <v>232</v>
      </c>
      <c r="H76" t="s">
        <v>1103</v>
      </c>
      <c r="I76" t="s">
        <v>233</v>
      </c>
      <c r="J76">
        <v>1</v>
      </c>
      <c r="K76">
        <v>4655</v>
      </c>
      <c r="L76">
        <v>4655</v>
      </c>
      <c r="M76" t="s">
        <v>6</v>
      </c>
      <c r="N76" s="360">
        <v>44292</v>
      </c>
      <c r="O76" t="s">
        <v>979</v>
      </c>
      <c r="P76" s="360">
        <v>44298</v>
      </c>
      <c r="Q76" t="s">
        <v>877</v>
      </c>
    </row>
    <row r="77" spans="1:17">
      <c r="A77">
        <v>133</v>
      </c>
      <c r="B77" t="s">
        <v>200</v>
      </c>
      <c r="C77" t="s">
        <v>69</v>
      </c>
      <c r="D77" t="s">
        <v>974</v>
      </c>
      <c r="F77" t="s">
        <v>201</v>
      </c>
      <c r="G77" t="s">
        <v>202</v>
      </c>
      <c r="H77" t="s">
        <v>1103</v>
      </c>
      <c r="I77" t="s">
        <v>203</v>
      </c>
      <c r="J77">
        <v>3</v>
      </c>
      <c r="K77">
        <v>3890</v>
      </c>
      <c r="L77">
        <v>11670</v>
      </c>
      <c r="M77" t="s">
        <v>6</v>
      </c>
      <c r="N77" s="360">
        <v>44200</v>
      </c>
      <c r="O77" t="s">
        <v>396</v>
      </c>
      <c r="P77" s="360">
        <v>44229</v>
      </c>
      <c r="Q77" t="s">
        <v>877</v>
      </c>
    </row>
    <row r="78" spans="1:17">
      <c r="A78">
        <v>69</v>
      </c>
      <c r="B78" t="s">
        <v>936</v>
      </c>
      <c r="C78" t="s">
        <v>930</v>
      </c>
      <c r="D78" t="s">
        <v>937</v>
      </c>
      <c r="F78" t="s">
        <v>938</v>
      </c>
      <c r="G78" t="s">
        <v>933</v>
      </c>
      <c r="H78" t="s">
        <v>1103</v>
      </c>
      <c r="I78" t="s">
        <v>934</v>
      </c>
      <c r="J78">
        <v>1</v>
      </c>
      <c r="K78">
        <v>16320.11</v>
      </c>
      <c r="L78">
        <v>16320.11</v>
      </c>
      <c r="M78" t="s">
        <v>6</v>
      </c>
      <c r="N78" s="360">
        <v>44284</v>
      </c>
      <c r="O78" t="s">
        <v>939</v>
      </c>
      <c r="P78" s="360">
        <v>44293</v>
      </c>
      <c r="Q78" t="s">
        <v>892</v>
      </c>
    </row>
    <row r="79" spans="1:17">
      <c r="A79">
        <v>80</v>
      </c>
      <c r="B79" t="s">
        <v>714</v>
      </c>
      <c r="C79" t="s">
        <v>69</v>
      </c>
      <c r="D79" t="s">
        <v>983</v>
      </c>
      <c r="F79" t="s">
        <v>715</v>
      </c>
      <c r="G79" t="s">
        <v>720</v>
      </c>
      <c r="H79" t="s">
        <v>1103</v>
      </c>
      <c r="I79" t="s">
        <v>728</v>
      </c>
      <c r="L79">
        <v>0</v>
      </c>
      <c r="M79" t="s">
        <v>6</v>
      </c>
    </row>
    <row r="80" spans="1:17">
      <c r="A80">
        <v>81</v>
      </c>
      <c r="B80" t="s">
        <v>714</v>
      </c>
      <c r="C80" t="s">
        <v>69</v>
      </c>
      <c r="D80" t="s">
        <v>983</v>
      </c>
      <c r="F80" t="s">
        <v>716</v>
      </c>
      <c r="G80" t="s">
        <v>720</v>
      </c>
      <c r="H80" t="s">
        <v>1103</v>
      </c>
      <c r="I80" t="s">
        <v>728</v>
      </c>
      <c r="L80">
        <v>0</v>
      </c>
      <c r="M80" t="s">
        <v>6</v>
      </c>
    </row>
    <row r="81" spans="1:17">
      <c r="A81">
        <v>82</v>
      </c>
      <c r="B81" t="s">
        <v>714</v>
      </c>
      <c r="C81" t="s">
        <v>69</v>
      </c>
      <c r="D81" t="s">
        <v>983</v>
      </c>
      <c r="F81" t="s">
        <v>717</v>
      </c>
      <c r="G81" t="s">
        <v>720</v>
      </c>
      <c r="H81" t="s">
        <v>1103</v>
      </c>
      <c r="I81" t="s">
        <v>728</v>
      </c>
      <c r="L81">
        <v>0</v>
      </c>
      <c r="M81" t="s">
        <v>6</v>
      </c>
    </row>
    <row r="82" spans="1:17">
      <c r="A82">
        <v>83</v>
      </c>
      <c r="B82" t="s">
        <v>714</v>
      </c>
      <c r="C82" t="s">
        <v>69</v>
      </c>
      <c r="D82" t="s">
        <v>983</v>
      </c>
      <c r="F82" t="s">
        <v>718</v>
      </c>
      <c r="G82" t="s">
        <v>720</v>
      </c>
      <c r="H82" t="s">
        <v>1103</v>
      </c>
      <c r="I82" t="s">
        <v>728</v>
      </c>
      <c r="L82">
        <v>0</v>
      </c>
      <c r="M82" t="s">
        <v>6</v>
      </c>
    </row>
    <row r="83" spans="1:17">
      <c r="A83">
        <v>84</v>
      </c>
      <c r="B83" t="s">
        <v>714</v>
      </c>
      <c r="C83" t="s">
        <v>69</v>
      </c>
      <c r="D83" t="s">
        <v>983</v>
      </c>
      <c r="F83" t="s">
        <v>719</v>
      </c>
      <c r="G83" t="s">
        <v>720</v>
      </c>
      <c r="H83" t="s">
        <v>1103</v>
      </c>
      <c r="I83" t="s">
        <v>728</v>
      </c>
      <c r="L83">
        <v>0</v>
      </c>
      <c r="M83" t="s">
        <v>6</v>
      </c>
    </row>
    <row r="84" spans="1:17">
      <c r="A84">
        <v>192</v>
      </c>
      <c r="B84" t="s">
        <v>547</v>
      </c>
      <c r="C84" t="s">
        <v>82</v>
      </c>
      <c r="D84" t="s">
        <v>512</v>
      </c>
      <c r="F84" t="s">
        <v>508</v>
      </c>
      <c r="G84" t="s">
        <v>507</v>
      </c>
      <c r="H84" t="s">
        <v>358</v>
      </c>
      <c r="I84" t="s">
        <v>509</v>
      </c>
      <c r="J84">
        <v>900</v>
      </c>
      <c r="K84">
        <v>2</v>
      </c>
      <c r="L84">
        <v>1800</v>
      </c>
      <c r="M84" t="s">
        <v>410</v>
      </c>
      <c r="N84" s="360">
        <v>44283</v>
      </c>
      <c r="O84" t="s">
        <v>891</v>
      </c>
      <c r="P84" s="360">
        <v>44291</v>
      </c>
      <c r="Q84" t="s">
        <v>892</v>
      </c>
    </row>
    <row r="85" spans="1:17" ht="135">
      <c r="A85">
        <v>193</v>
      </c>
      <c r="B85" t="s">
        <v>547</v>
      </c>
      <c r="C85" t="s">
        <v>82</v>
      </c>
      <c r="D85" t="s">
        <v>513</v>
      </c>
      <c r="F85" s="361" t="s">
        <v>532</v>
      </c>
      <c r="G85" t="s">
        <v>507</v>
      </c>
      <c r="H85" t="s">
        <v>358</v>
      </c>
      <c r="I85" t="s">
        <v>510</v>
      </c>
      <c r="J85">
        <v>83</v>
      </c>
      <c r="K85">
        <v>8</v>
      </c>
      <c r="L85">
        <v>664</v>
      </c>
      <c r="M85" t="s">
        <v>410</v>
      </c>
      <c r="N85" t="s">
        <v>576</v>
      </c>
      <c r="O85" t="s">
        <v>576</v>
      </c>
      <c r="P85" t="s">
        <v>576</v>
      </c>
      <c r="Q85" t="s">
        <v>533</v>
      </c>
    </row>
    <row r="86" spans="1:17">
      <c r="A86">
        <v>194</v>
      </c>
      <c r="B86" t="s">
        <v>547</v>
      </c>
      <c r="C86" t="s">
        <v>82</v>
      </c>
      <c r="D86" t="s">
        <v>514</v>
      </c>
      <c r="F86" t="s">
        <v>884</v>
      </c>
      <c r="G86" t="s">
        <v>507</v>
      </c>
      <c r="H86" t="s">
        <v>358</v>
      </c>
      <c r="I86" t="s">
        <v>511</v>
      </c>
      <c r="J86">
        <v>200</v>
      </c>
      <c r="K86">
        <v>2.6</v>
      </c>
      <c r="L86">
        <v>520</v>
      </c>
      <c r="M86" t="s">
        <v>410</v>
      </c>
      <c r="N86" s="360">
        <v>44286</v>
      </c>
      <c r="O86" t="s">
        <v>895</v>
      </c>
      <c r="P86" s="360">
        <v>44291</v>
      </c>
      <c r="Q86" t="s">
        <v>892</v>
      </c>
    </row>
    <row r="87" spans="1:17">
      <c r="A87">
        <v>85</v>
      </c>
      <c r="B87" t="s">
        <v>577</v>
      </c>
      <c r="C87" t="s">
        <v>17</v>
      </c>
      <c r="D87" t="s">
        <v>1099</v>
      </c>
      <c r="F87" t="s">
        <v>721</v>
      </c>
      <c r="G87" t="s">
        <v>725</v>
      </c>
      <c r="H87" t="s">
        <v>1103</v>
      </c>
      <c r="I87" t="s">
        <v>1098</v>
      </c>
      <c r="J87">
        <v>250</v>
      </c>
      <c r="K87">
        <v>35</v>
      </c>
      <c r="L87">
        <v>8750</v>
      </c>
      <c r="M87" t="s">
        <v>6</v>
      </c>
      <c r="N87" t="s">
        <v>1101</v>
      </c>
      <c r="O87" t="s">
        <v>1100</v>
      </c>
      <c r="P87" s="360">
        <v>44320</v>
      </c>
      <c r="Q87" t="s">
        <v>877</v>
      </c>
    </row>
    <row r="88" spans="1:17">
      <c r="A88">
        <v>86</v>
      </c>
      <c r="B88" t="s">
        <v>577</v>
      </c>
      <c r="C88" t="s">
        <v>17</v>
      </c>
      <c r="D88" t="s">
        <v>1099</v>
      </c>
      <c r="F88" t="s">
        <v>722</v>
      </c>
      <c r="G88" t="s">
        <v>725</v>
      </c>
      <c r="H88" t="s">
        <v>1103</v>
      </c>
      <c r="I88" t="s">
        <v>1098</v>
      </c>
      <c r="J88">
        <v>60</v>
      </c>
      <c r="K88">
        <v>35</v>
      </c>
      <c r="L88">
        <v>2100</v>
      </c>
      <c r="M88" t="s">
        <v>6</v>
      </c>
      <c r="N88" t="s">
        <v>1101</v>
      </c>
      <c r="O88" t="s">
        <v>1100</v>
      </c>
      <c r="P88" s="360">
        <v>44320</v>
      </c>
      <c r="Q88" t="s">
        <v>877</v>
      </c>
    </row>
    <row r="89" spans="1:17">
      <c r="A89">
        <v>87</v>
      </c>
      <c r="B89" t="s">
        <v>577</v>
      </c>
      <c r="C89" t="s">
        <v>17</v>
      </c>
      <c r="D89" t="s">
        <v>1099</v>
      </c>
      <c r="F89" t="s">
        <v>723</v>
      </c>
      <c r="G89" t="s">
        <v>725</v>
      </c>
      <c r="H89" t="s">
        <v>1103</v>
      </c>
      <c r="I89" t="s">
        <v>1098</v>
      </c>
      <c r="J89">
        <v>60</v>
      </c>
      <c r="K89">
        <v>46</v>
      </c>
      <c r="L89">
        <v>2760</v>
      </c>
      <c r="M89" t="s">
        <v>6</v>
      </c>
      <c r="N89" t="s">
        <v>1101</v>
      </c>
      <c r="O89" t="s">
        <v>1100</v>
      </c>
      <c r="P89" s="360">
        <v>44320</v>
      </c>
      <c r="Q89" t="s">
        <v>877</v>
      </c>
    </row>
    <row r="90" spans="1:17">
      <c r="A90">
        <v>88</v>
      </c>
      <c r="B90" t="s">
        <v>577</v>
      </c>
      <c r="C90" t="s">
        <v>17</v>
      </c>
      <c r="D90" t="s">
        <v>1099</v>
      </c>
      <c r="F90" t="s">
        <v>724</v>
      </c>
      <c r="G90" t="s">
        <v>725</v>
      </c>
      <c r="H90" t="s">
        <v>1103</v>
      </c>
      <c r="I90" t="s">
        <v>1098</v>
      </c>
      <c r="J90">
        <v>60</v>
      </c>
      <c r="K90">
        <v>46</v>
      </c>
      <c r="L90">
        <v>2760</v>
      </c>
      <c r="M90" t="s">
        <v>6</v>
      </c>
      <c r="N90" t="s">
        <v>1101</v>
      </c>
      <c r="O90" t="s">
        <v>1100</v>
      </c>
      <c r="P90" s="360">
        <v>44320</v>
      </c>
      <c r="Q90" t="s">
        <v>877</v>
      </c>
    </row>
    <row r="91" spans="1:17" ht="75">
      <c r="A91">
        <v>200</v>
      </c>
      <c r="B91" t="s">
        <v>565</v>
      </c>
      <c r="C91" t="s">
        <v>82</v>
      </c>
      <c r="D91" t="s">
        <v>868</v>
      </c>
      <c r="F91" t="s">
        <v>566</v>
      </c>
      <c r="G91" t="s">
        <v>569</v>
      </c>
      <c r="H91" t="s">
        <v>358</v>
      </c>
      <c r="I91" s="361" t="s">
        <v>570</v>
      </c>
      <c r="J91">
        <v>120</v>
      </c>
      <c r="K91">
        <v>1.03</v>
      </c>
      <c r="L91">
        <v>123.60000000000001</v>
      </c>
      <c r="M91" t="s">
        <v>410</v>
      </c>
      <c r="Q91" t="s">
        <v>572</v>
      </c>
    </row>
    <row r="92" spans="1:17">
      <c r="A92">
        <v>201</v>
      </c>
      <c r="B92" t="s">
        <v>565</v>
      </c>
      <c r="C92" t="s">
        <v>82</v>
      </c>
      <c r="D92" t="s">
        <v>869</v>
      </c>
      <c r="F92" t="s">
        <v>567</v>
      </c>
      <c r="G92" t="s">
        <v>569</v>
      </c>
      <c r="H92" t="s">
        <v>358</v>
      </c>
      <c r="I92" t="s">
        <v>571</v>
      </c>
      <c r="J92">
        <v>300</v>
      </c>
      <c r="K92">
        <v>4.9000000000000004</v>
      </c>
      <c r="L92">
        <v>1470</v>
      </c>
      <c r="M92" t="s">
        <v>410</v>
      </c>
      <c r="N92" s="360">
        <v>44283</v>
      </c>
      <c r="O92" t="s">
        <v>893</v>
      </c>
      <c r="P92" s="360">
        <v>44291</v>
      </c>
      <c r="Q92" t="s">
        <v>892</v>
      </c>
    </row>
    <row r="93" spans="1:17">
      <c r="A93">
        <v>202</v>
      </c>
      <c r="B93" t="s">
        <v>565</v>
      </c>
      <c r="C93" t="s">
        <v>82</v>
      </c>
      <c r="D93" t="s">
        <v>870</v>
      </c>
      <c r="F93" t="s">
        <v>568</v>
      </c>
      <c r="G93" t="s">
        <v>569</v>
      </c>
      <c r="H93" t="s">
        <v>358</v>
      </c>
      <c r="I93" t="s">
        <v>526</v>
      </c>
      <c r="J93">
        <v>30</v>
      </c>
      <c r="K93">
        <v>61</v>
      </c>
      <c r="L93">
        <v>1830</v>
      </c>
      <c r="M93" t="s">
        <v>410</v>
      </c>
      <c r="Q93" t="s">
        <v>573</v>
      </c>
    </row>
    <row r="94" spans="1:17">
      <c r="A94">
        <v>57</v>
      </c>
      <c r="B94" t="s">
        <v>548</v>
      </c>
      <c r="C94" t="s">
        <v>82</v>
      </c>
      <c r="D94" t="s">
        <v>515</v>
      </c>
      <c r="F94" t="s">
        <v>519</v>
      </c>
      <c r="G94" t="s">
        <v>524</v>
      </c>
      <c r="H94" t="s">
        <v>358</v>
      </c>
      <c r="I94" t="s">
        <v>525</v>
      </c>
      <c r="J94">
        <v>600</v>
      </c>
      <c r="K94">
        <v>6.3</v>
      </c>
      <c r="L94">
        <v>3780</v>
      </c>
      <c r="M94" t="s">
        <v>410</v>
      </c>
      <c r="N94" s="360">
        <v>44278</v>
      </c>
      <c r="O94" t="s">
        <v>923</v>
      </c>
      <c r="P94" s="360">
        <v>44293</v>
      </c>
      <c r="Q94" t="s">
        <v>892</v>
      </c>
    </row>
    <row r="95" spans="1:17">
      <c r="A95">
        <v>58</v>
      </c>
      <c r="B95" t="s">
        <v>548</v>
      </c>
      <c r="C95" t="s">
        <v>82</v>
      </c>
      <c r="D95" t="s">
        <v>516</v>
      </c>
      <c r="F95" t="s">
        <v>521</v>
      </c>
      <c r="G95" t="s">
        <v>524</v>
      </c>
      <c r="H95" t="s">
        <v>358</v>
      </c>
      <c r="I95" t="s">
        <v>527</v>
      </c>
      <c r="J95">
        <v>120</v>
      </c>
      <c r="K95">
        <v>0.57999999999999996</v>
      </c>
      <c r="L95">
        <v>69.599999999999994</v>
      </c>
      <c r="M95" t="s">
        <v>410</v>
      </c>
      <c r="N95" s="360">
        <v>44278</v>
      </c>
      <c r="O95" t="s">
        <v>922</v>
      </c>
      <c r="P95" s="360">
        <v>44293</v>
      </c>
      <c r="Q95" t="s">
        <v>892</v>
      </c>
    </row>
    <row r="96" spans="1:17">
      <c r="A96">
        <v>59</v>
      </c>
      <c r="B96" t="s">
        <v>548</v>
      </c>
      <c r="C96" t="s">
        <v>82</v>
      </c>
      <c r="D96" t="s">
        <v>517</v>
      </c>
      <c r="F96" t="s">
        <v>522</v>
      </c>
      <c r="G96" t="s">
        <v>524</v>
      </c>
      <c r="H96" t="s">
        <v>358</v>
      </c>
      <c r="I96" t="s">
        <v>527</v>
      </c>
      <c r="J96">
        <v>120</v>
      </c>
      <c r="K96">
        <v>1.89</v>
      </c>
      <c r="L96">
        <v>226.79999999999998</v>
      </c>
      <c r="M96" t="s">
        <v>410</v>
      </c>
      <c r="N96" s="360">
        <v>44278</v>
      </c>
      <c r="O96" t="s">
        <v>922</v>
      </c>
      <c r="P96" s="360">
        <v>44293</v>
      </c>
      <c r="Q96" t="s">
        <v>892</v>
      </c>
    </row>
    <row r="97" spans="1:17">
      <c r="A97">
        <v>60</v>
      </c>
      <c r="B97" t="s">
        <v>548</v>
      </c>
      <c r="C97" t="s">
        <v>82</v>
      </c>
      <c r="D97" t="s">
        <v>518</v>
      </c>
      <c r="F97" t="s">
        <v>523</v>
      </c>
      <c r="G97" t="s">
        <v>524</v>
      </c>
      <c r="H97" t="s">
        <v>358</v>
      </c>
      <c r="I97" t="s">
        <v>526</v>
      </c>
      <c r="J97">
        <v>60</v>
      </c>
      <c r="K97">
        <v>1.66</v>
      </c>
      <c r="L97">
        <v>99.6</v>
      </c>
      <c r="M97" t="s">
        <v>410</v>
      </c>
      <c r="N97" s="360">
        <v>44278</v>
      </c>
      <c r="O97" t="s">
        <v>924</v>
      </c>
      <c r="P97" s="360">
        <v>44293</v>
      </c>
      <c r="Q97" t="s">
        <v>892</v>
      </c>
    </row>
    <row r="98" spans="1:17">
      <c r="A98">
        <v>195</v>
      </c>
      <c r="B98" t="s">
        <v>548</v>
      </c>
      <c r="C98" t="s">
        <v>82</v>
      </c>
      <c r="D98" t="s">
        <v>516</v>
      </c>
      <c r="F98" t="s">
        <v>520</v>
      </c>
      <c r="G98" t="s">
        <v>524</v>
      </c>
      <c r="H98" t="s">
        <v>358</v>
      </c>
      <c r="I98" t="s">
        <v>526</v>
      </c>
      <c r="J98">
        <v>700</v>
      </c>
      <c r="K98">
        <v>0.28999999999999998</v>
      </c>
      <c r="L98">
        <v>203</v>
      </c>
      <c r="M98" t="s">
        <v>410</v>
      </c>
      <c r="N98" t="s">
        <v>576</v>
      </c>
      <c r="O98" t="s">
        <v>576</v>
      </c>
      <c r="P98" t="s">
        <v>576</v>
      </c>
      <c r="Q98" t="s">
        <v>534</v>
      </c>
    </row>
    <row r="99" spans="1:17">
      <c r="A99">
        <v>196</v>
      </c>
      <c r="B99" t="s">
        <v>549</v>
      </c>
      <c r="C99" t="s">
        <v>82</v>
      </c>
      <c r="D99" t="s">
        <v>529</v>
      </c>
      <c r="F99" t="s">
        <v>530</v>
      </c>
      <c r="G99" t="s">
        <v>531</v>
      </c>
      <c r="H99" t="s">
        <v>363</v>
      </c>
      <c r="I99" t="s">
        <v>528</v>
      </c>
      <c r="J99">
        <v>108</v>
      </c>
      <c r="K99">
        <v>64</v>
      </c>
      <c r="L99">
        <v>6912</v>
      </c>
      <c r="M99" t="s">
        <v>410</v>
      </c>
      <c r="N99" s="360">
        <v>44266</v>
      </c>
      <c r="O99" t="s">
        <v>554</v>
      </c>
      <c r="P99" s="360">
        <v>44266</v>
      </c>
      <c r="Q99" t="s">
        <v>877</v>
      </c>
    </row>
    <row r="100" spans="1:17">
      <c r="A100">
        <v>203</v>
      </c>
      <c r="B100" t="s">
        <v>579</v>
      </c>
      <c r="C100" t="s">
        <v>82</v>
      </c>
      <c r="D100" t="s">
        <v>588</v>
      </c>
      <c r="F100" t="s">
        <v>580</v>
      </c>
      <c r="G100" t="s">
        <v>603</v>
      </c>
      <c r="H100" t="s">
        <v>358</v>
      </c>
      <c r="I100" t="s">
        <v>604</v>
      </c>
      <c r="J100">
        <v>51</v>
      </c>
      <c r="K100">
        <v>2.06</v>
      </c>
      <c r="L100">
        <v>105.06</v>
      </c>
      <c r="M100" t="s">
        <v>410</v>
      </c>
      <c r="Q100" t="s">
        <v>618</v>
      </c>
    </row>
    <row r="101" spans="1:17">
      <c r="A101">
        <v>204</v>
      </c>
      <c r="B101" t="s">
        <v>579</v>
      </c>
      <c r="C101" t="s">
        <v>82</v>
      </c>
      <c r="D101" t="s">
        <v>588</v>
      </c>
      <c r="F101" t="s">
        <v>581</v>
      </c>
      <c r="G101" t="s">
        <v>603</v>
      </c>
      <c r="H101" t="s">
        <v>358</v>
      </c>
      <c r="I101" t="s">
        <v>604</v>
      </c>
      <c r="J101">
        <v>12</v>
      </c>
      <c r="K101">
        <v>2.2000000000000002</v>
      </c>
      <c r="L101">
        <v>26.400000000000002</v>
      </c>
      <c r="M101" t="s">
        <v>410</v>
      </c>
      <c r="Q101" t="s">
        <v>618</v>
      </c>
    </row>
    <row r="102" spans="1:17">
      <c r="A102">
        <v>205</v>
      </c>
      <c r="B102" t="s">
        <v>579</v>
      </c>
      <c r="C102" t="s">
        <v>82</v>
      </c>
      <c r="D102" t="s">
        <v>589</v>
      </c>
      <c r="F102" t="s">
        <v>582</v>
      </c>
      <c r="G102" t="s">
        <v>603</v>
      </c>
      <c r="H102" t="s">
        <v>358</v>
      </c>
      <c r="I102" t="s">
        <v>606</v>
      </c>
      <c r="J102" t="s">
        <v>592</v>
      </c>
      <c r="K102" t="s">
        <v>593</v>
      </c>
      <c r="L102">
        <v>785</v>
      </c>
      <c r="M102" t="s">
        <v>410</v>
      </c>
      <c r="Q102" t="s">
        <v>618</v>
      </c>
    </row>
    <row r="103" spans="1:17" ht="90">
      <c r="A103">
        <v>206</v>
      </c>
      <c r="B103" t="s">
        <v>579</v>
      </c>
      <c r="C103" t="s">
        <v>82</v>
      </c>
      <c r="D103" t="s">
        <v>590</v>
      </c>
      <c r="F103" s="361" t="s">
        <v>583</v>
      </c>
      <c r="G103" t="s">
        <v>603</v>
      </c>
      <c r="H103" t="s">
        <v>358</v>
      </c>
      <c r="I103" t="s">
        <v>606</v>
      </c>
      <c r="J103" t="s">
        <v>594</v>
      </c>
      <c r="K103" t="s">
        <v>595</v>
      </c>
      <c r="L103">
        <v>4302</v>
      </c>
      <c r="M103" t="s">
        <v>410</v>
      </c>
      <c r="Q103" t="s">
        <v>618</v>
      </c>
    </row>
    <row r="104" spans="1:17">
      <c r="A104">
        <v>207</v>
      </c>
      <c r="B104" t="s">
        <v>579</v>
      </c>
      <c r="C104" t="s">
        <v>82</v>
      </c>
      <c r="D104" t="s">
        <v>591</v>
      </c>
      <c r="F104" t="s">
        <v>600</v>
      </c>
      <c r="G104" t="s">
        <v>603</v>
      </c>
      <c r="H104" t="s">
        <v>358</v>
      </c>
      <c r="I104" t="s">
        <v>605</v>
      </c>
      <c r="J104" t="s">
        <v>596</v>
      </c>
      <c r="K104" t="s">
        <v>597</v>
      </c>
      <c r="L104">
        <v>58.44</v>
      </c>
      <c r="M104" t="s">
        <v>410</v>
      </c>
      <c r="Q104" t="s">
        <v>618</v>
      </c>
    </row>
    <row r="105" spans="1:17">
      <c r="A105">
        <v>208</v>
      </c>
      <c r="B105" t="s">
        <v>579</v>
      </c>
      <c r="C105" t="s">
        <v>82</v>
      </c>
      <c r="D105" t="s">
        <v>591</v>
      </c>
      <c r="F105" t="s">
        <v>584</v>
      </c>
      <c r="G105" t="s">
        <v>603</v>
      </c>
      <c r="H105" t="s">
        <v>358</v>
      </c>
      <c r="I105" t="s">
        <v>605</v>
      </c>
      <c r="J105" t="s">
        <v>596</v>
      </c>
      <c r="K105" t="s">
        <v>598</v>
      </c>
      <c r="L105">
        <v>168</v>
      </c>
      <c r="M105" t="s">
        <v>410</v>
      </c>
      <c r="Q105" t="s">
        <v>618</v>
      </c>
    </row>
    <row r="106" spans="1:17">
      <c r="A106">
        <v>209</v>
      </c>
      <c r="B106" t="s">
        <v>579</v>
      </c>
      <c r="C106" t="s">
        <v>82</v>
      </c>
      <c r="D106" t="s">
        <v>591</v>
      </c>
      <c r="F106" t="s">
        <v>585</v>
      </c>
      <c r="G106" t="s">
        <v>603</v>
      </c>
      <c r="H106" t="s">
        <v>358</v>
      </c>
      <c r="I106" t="s">
        <v>605</v>
      </c>
      <c r="J106" t="s">
        <v>596</v>
      </c>
      <c r="K106" t="s">
        <v>599</v>
      </c>
      <c r="L106">
        <v>24.839999999999996</v>
      </c>
      <c r="M106" t="s">
        <v>410</v>
      </c>
      <c r="Q106" t="s">
        <v>618</v>
      </c>
    </row>
    <row r="107" spans="1:17">
      <c r="A107">
        <v>210</v>
      </c>
      <c r="B107" t="s">
        <v>579</v>
      </c>
      <c r="C107" t="s">
        <v>82</v>
      </c>
      <c r="D107" t="s">
        <v>591</v>
      </c>
      <c r="F107" t="s">
        <v>586</v>
      </c>
      <c r="G107" t="s">
        <v>603</v>
      </c>
      <c r="H107" t="s">
        <v>358</v>
      </c>
      <c r="I107" t="s">
        <v>605</v>
      </c>
      <c r="J107" t="s">
        <v>596</v>
      </c>
      <c r="K107" t="s">
        <v>601</v>
      </c>
      <c r="L107">
        <v>46.44</v>
      </c>
      <c r="M107" t="s">
        <v>410</v>
      </c>
      <c r="Q107" t="s">
        <v>618</v>
      </c>
    </row>
    <row r="108" spans="1:17">
      <c r="A108">
        <v>211</v>
      </c>
      <c r="B108" t="s">
        <v>579</v>
      </c>
      <c r="C108" t="s">
        <v>82</v>
      </c>
      <c r="D108" t="s">
        <v>591</v>
      </c>
      <c r="F108" t="s">
        <v>587</v>
      </c>
      <c r="G108" t="s">
        <v>603</v>
      </c>
      <c r="H108" t="s">
        <v>358</v>
      </c>
      <c r="I108" t="s">
        <v>605</v>
      </c>
      <c r="J108" t="s">
        <v>596</v>
      </c>
      <c r="K108" t="s">
        <v>602</v>
      </c>
      <c r="L108">
        <v>126</v>
      </c>
      <c r="M108" t="s">
        <v>410</v>
      </c>
      <c r="Q108" t="s">
        <v>618</v>
      </c>
    </row>
    <row r="109" spans="1:17">
      <c r="A109">
        <v>61</v>
      </c>
      <c r="B109" t="s">
        <v>607</v>
      </c>
      <c r="C109" t="s">
        <v>82</v>
      </c>
      <c r="D109" t="s">
        <v>609</v>
      </c>
      <c r="F109" t="s">
        <v>608</v>
      </c>
      <c r="G109" t="s">
        <v>610</v>
      </c>
      <c r="H109" t="s">
        <v>363</v>
      </c>
      <c r="I109" t="s">
        <v>611</v>
      </c>
      <c r="J109">
        <v>5</v>
      </c>
      <c r="K109">
        <v>659</v>
      </c>
      <c r="L109">
        <v>3295</v>
      </c>
      <c r="M109" t="s">
        <v>410</v>
      </c>
    </row>
    <row r="110" spans="1:17">
      <c r="A110">
        <v>89</v>
      </c>
      <c r="B110" t="s">
        <v>726</v>
      </c>
      <c r="C110" t="s">
        <v>82</v>
      </c>
      <c r="D110" t="s">
        <v>761</v>
      </c>
      <c r="F110" t="s">
        <v>727</v>
      </c>
      <c r="G110" t="s">
        <v>785</v>
      </c>
      <c r="H110" t="s">
        <v>383</v>
      </c>
      <c r="I110" t="s">
        <v>786</v>
      </c>
      <c r="J110">
        <v>60</v>
      </c>
      <c r="K110">
        <v>3.3</v>
      </c>
      <c r="L110">
        <v>198</v>
      </c>
      <c r="M110" t="s">
        <v>410</v>
      </c>
      <c r="N110" s="360">
        <v>44301</v>
      </c>
      <c r="O110" t="s">
        <v>1025</v>
      </c>
      <c r="P110" s="360">
        <v>44308</v>
      </c>
      <c r="Q110" t="s">
        <v>1005</v>
      </c>
    </row>
    <row r="111" spans="1:17" ht="60">
      <c r="A111">
        <v>90</v>
      </c>
      <c r="B111" t="s">
        <v>726</v>
      </c>
      <c r="C111" t="s">
        <v>82</v>
      </c>
      <c r="D111" t="s">
        <v>762</v>
      </c>
      <c r="F111" s="361" t="s">
        <v>729</v>
      </c>
      <c r="G111" t="s">
        <v>785</v>
      </c>
      <c r="H111" t="s">
        <v>383</v>
      </c>
      <c r="I111" t="s">
        <v>490</v>
      </c>
      <c r="J111">
        <v>60</v>
      </c>
      <c r="K111">
        <v>6.06</v>
      </c>
      <c r="L111">
        <v>363.59999999999997</v>
      </c>
      <c r="M111" t="s">
        <v>410</v>
      </c>
      <c r="N111" s="360">
        <v>44301</v>
      </c>
      <c r="O111" t="s">
        <v>1023</v>
      </c>
      <c r="P111" s="360">
        <v>44308</v>
      </c>
      <c r="Q111" t="s">
        <v>1005</v>
      </c>
    </row>
    <row r="112" spans="1:17">
      <c r="A112">
        <v>91</v>
      </c>
      <c r="B112" t="s">
        <v>726</v>
      </c>
      <c r="C112" t="s">
        <v>82</v>
      </c>
      <c r="D112" t="s">
        <v>762</v>
      </c>
      <c r="F112" t="s">
        <v>730</v>
      </c>
      <c r="G112" t="s">
        <v>785</v>
      </c>
      <c r="H112" t="s">
        <v>383</v>
      </c>
      <c r="I112" t="s">
        <v>490</v>
      </c>
      <c r="J112">
        <v>150</v>
      </c>
      <c r="K112">
        <v>8.7799999999999994</v>
      </c>
      <c r="L112">
        <v>1317</v>
      </c>
      <c r="M112" t="s">
        <v>410</v>
      </c>
      <c r="N112" s="360">
        <v>44301</v>
      </c>
      <c r="O112" t="s">
        <v>1023</v>
      </c>
      <c r="P112" s="360">
        <v>44308</v>
      </c>
      <c r="Q112" t="s">
        <v>1005</v>
      </c>
    </row>
    <row r="113" spans="1:17">
      <c r="A113">
        <v>92</v>
      </c>
      <c r="B113" t="s">
        <v>726</v>
      </c>
      <c r="C113" t="s">
        <v>82</v>
      </c>
      <c r="D113" t="s">
        <v>763</v>
      </c>
      <c r="F113" t="s">
        <v>731</v>
      </c>
      <c r="G113" t="s">
        <v>785</v>
      </c>
      <c r="H113" t="s">
        <v>383</v>
      </c>
      <c r="I113" t="s">
        <v>787</v>
      </c>
      <c r="J113">
        <v>14000</v>
      </c>
      <c r="K113">
        <v>2.39</v>
      </c>
      <c r="L113">
        <v>33460</v>
      </c>
      <c r="M113" t="s">
        <v>410</v>
      </c>
      <c r="N113" s="360">
        <v>44302</v>
      </c>
      <c r="O113" t="s">
        <v>1035</v>
      </c>
      <c r="P113" s="360">
        <v>44308</v>
      </c>
      <c r="Q113" t="s">
        <v>1005</v>
      </c>
    </row>
    <row r="114" spans="1:17">
      <c r="A114">
        <v>93</v>
      </c>
      <c r="B114" t="s">
        <v>726</v>
      </c>
      <c r="C114" t="s">
        <v>82</v>
      </c>
      <c r="D114" t="s">
        <v>762</v>
      </c>
      <c r="F114" t="s">
        <v>732</v>
      </c>
      <c r="G114" t="s">
        <v>785</v>
      </c>
      <c r="H114" t="s">
        <v>383</v>
      </c>
      <c r="I114" t="s">
        <v>490</v>
      </c>
      <c r="J114">
        <v>1160</v>
      </c>
      <c r="K114">
        <v>19.66</v>
      </c>
      <c r="L114">
        <v>22805.599999999999</v>
      </c>
      <c r="M114" t="s">
        <v>410</v>
      </c>
      <c r="N114" s="360">
        <v>44301</v>
      </c>
      <c r="O114" t="s">
        <v>1023</v>
      </c>
      <c r="P114" s="360">
        <v>44308</v>
      </c>
      <c r="Q114" t="s">
        <v>1005</v>
      </c>
    </row>
    <row r="115" spans="1:17">
      <c r="A115">
        <v>94</v>
      </c>
      <c r="B115" t="s">
        <v>726</v>
      </c>
      <c r="C115" t="s">
        <v>82</v>
      </c>
      <c r="D115" t="s">
        <v>765</v>
      </c>
      <c r="F115" t="s">
        <v>734</v>
      </c>
      <c r="G115" t="s">
        <v>785</v>
      </c>
      <c r="H115" t="s">
        <v>383</v>
      </c>
      <c r="I115" t="s">
        <v>490</v>
      </c>
      <c r="J115">
        <v>120</v>
      </c>
      <c r="K115">
        <v>5.44</v>
      </c>
      <c r="L115">
        <v>652.80000000000007</v>
      </c>
      <c r="M115" t="s">
        <v>410</v>
      </c>
      <c r="N115" s="360">
        <v>44301</v>
      </c>
      <c r="O115" t="s">
        <v>1023</v>
      </c>
      <c r="P115" s="360">
        <v>44308</v>
      </c>
      <c r="Q115" t="s">
        <v>1005</v>
      </c>
    </row>
    <row r="116" spans="1:17">
      <c r="A116">
        <v>95</v>
      </c>
      <c r="B116" t="s">
        <v>726</v>
      </c>
      <c r="C116" t="s">
        <v>82</v>
      </c>
      <c r="D116" t="s">
        <v>766</v>
      </c>
      <c r="F116" t="s">
        <v>735</v>
      </c>
      <c r="G116" t="s">
        <v>785</v>
      </c>
      <c r="H116" t="s">
        <v>383</v>
      </c>
      <c r="I116" t="s">
        <v>787</v>
      </c>
      <c r="J116">
        <v>240</v>
      </c>
      <c r="K116">
        <v>3.19</v>
      </c>
      <c r="L116">
        <v>765.6</v>
      </c>
      <c r="M116" t="s">
        <v>410</v>
      </c>
      <c r="Q116" t="s">
        <v>533</v>
      </c>
    </row>
    <row r="117" spans="1:17">
      <c r="A117">
        <v>96</v>
      </c>
      <c r="B117" t="s">
        <v>726</v>
      </c>
      <c r="C117" t="s">
        <v>82</v>
      </c>
      <c r="D117" t="s">
        <v>767</v>
      </c>
      <c r="F117" t="s">
        <v>736</v>
      </c>
      <c r="G117" t="s">
        <v>785</v>
      </c>
      <c r="H117" t="s">
        <v>383</v>
      </c>
      <c r="I117" t="s">
        <v>788</v>
      </c>
      <c r="J117">
        <v>12480</v>
      </c>
      <c r="K117">
        <v>0.18</v>
      </c>
      <c r="L117">
        <v>2246.4</v>
      </c>
      <c r="M117" t="s">
        <v>410</v>
      </c>
      <c r="N117" s="360">
        <v>44301</v>
      </c>
      <c r="O117" t="s">
        <v>1033</v>
      </c>
      <c r="P117" s="360">
        <v>44308</v>
      </c>
      <c r="Q117" t="s">
        <v>1005</v>
      </c>
    </row>
    <row r="118" spans="1:17">
      <c r="A118">
        <v>97</v>
      </c>
      <c r="B118" t="s">
        <v>726</v>
      </c>
      <c r="C118" t="s">
        <v>82</v>
      </c>
      <c r="D118" t="s">
        <v>768</v>
      </c>
      <c r="F118" t="s">
        <v>737</v>
      </c>
      <c r="G118" t="s">
        <v>785</v>
      </c>
      <c r="H118" t="s">
        <v>383</v>
      </c>
      <c r="I118" t="s">
        <v>490</v>
      </c>
      <c r="J118">
        <v>120</v>
      </c>
      <c r="K118">
        <v>0.7</v>
      </c>
      <c r="L118">
        <v>84</v>
      </c>
      <c r="M118" t="s">
        <v>410</v>
      </c>
      <c r="N118" s="360">
        <v>44301</v>
      </c>
      <c r="O118" t="s">
        <v>1024</v>
      </c>
      <c r="P118" s="360">
        <v>44308</v>
      </c>
      <c r="Q118" t="s">
        <v>1005</v>
      </c>
    </row>
    <row r="119" spans="1:17">
      <c r="A119">
        <v>98</v>
      </c>
      <c r="B119" t="s">
        <v>726</v>
      </c>
      <c r="C119" t="s">
        <v>82</v>
      </c>
      <c r="D119" t="s">
        <v>769</v>
      </c>
      <c r="F119" t="s">
        <v>738</v>
      </c>
      <c r="G119" t="s">
        <v>785</v>
      </c>
      <c r="H119" t="s">
        <v>383</v>
      </c>
      <c r="I119" t="s">
        <v>789</v>
      </c>
      <c r="J119">
        <v>200</v>
      </c>
      <c r="K119">
        <v>23.3</v>
      </c>
      <c r="L119">
        <v>4660</v>
      </c>
      <c r="M119" t="s">
        <v>410</v>
      </c>
      <c r="N119" s="360">
        <v>44301</v>
      </c>
      <c r="O119" t="s">
        <v>1034</v>
      </c>
      <c r="P119" s="360">
        <v>44308</v>
      </c>
      <c r="Q119" t="s">
        <v>1005</v>
      </c>
    </row>
    <row r="120" spans="1:17">
      <c r="A120">
        <v>99</v>
      </c>
      <c r="B120" t="s">
        <v>726</v>
      </c>
      <c r="C120" t="s">
        <v>82</v>
      </c>
      <c r="D120" t="s">
        <v>770</v>
      </c>
      <c r="F120" t="s">
        <v>739</v>
      </c>
      <c r="G120" t="s">
        <v>785</v>
      </c>
      <c r="H120" t="s">
        <v>383</v>
      </c>
      <c r="I120" t="s">
        <v>790</v>
      </c>
      <c r="J120">
        <v>280</v>
      </c>
      <c r="K120">
        <v>7</v>
      </c>
      <c r="L120">
        <v>1960</v>
      </c>
      <c r="M120" t="s">
        <v>410</v>
      </c>
      <c r="N120" s="360">
        <v>44319</v>
      </c>
      <c r="O120" t="s">
        <v>1112</v>
      </c>
      <c r="P120" s="360">
        <v>44322</v>
      </c>
      <c r="Q120" t="s">
        <v>1005</v>
      </c>
    </row>
    <row r="121" spans="1:17">
      <c r="A121">
        <v>100</v>
      </c>
      <c r="B121" t="s">
        <v>726</v>
      </c>
      <c r="C121" t="s">
        <v>82</v>
      </c>
      <c r="D121" t="s">
        <v>771</v>
      </c>
      <c r="F121" t="s">
        <v>741</v>
      </c>
      <c r="G121" t="s">
        <v>785</v>
      </c>
      <c r="H121" t="s">
        <v>383</v>
      </c>
      <c r="I121" t="s">
        <v>792</v>
      </c>
      <c r="J121">
        <v>576</v>
      </c>
      <c r="K121">
        <v>8.36</v>
      </c>
      <c r="L121">
        <v>4815.3599999999997</v>
      </c>
      <c r="M121" t="s">
        <v>410</v>
      </c>
      <c r="N121" s="360">
        <v>44301</v>
      </c>
      <c r="O121" t="s">
        <v>1031</v>
      </c>
      <c r="P121" s="360">
        <v>44308</v>
      </c>
      <c r="Q121" t="s">
        <v>1005</v>
      </c>
    </row>
    <row r="122" spans="1:17">
      <c r="A122">
        <v>101</v>
      </c>
      <c r="B122" t="s">
        <v>726</v>
      </c>
      <c r="C122" t="s">
        <v>82</v>
      </c>
      <c r="D122" t="s">
        <v>772</v>
      </c>
      <c r="F122" t="s">
        <v>742</v>
      </c>
      <c r="G122" t="s">
        <v>785</v>
      </c>
      <c r="H122" t="s">
        <v>383</v>
      </c>
      <c r="I122" t="s">
        <v>490</v>
      </c>
      <c r="J122">
        <v>252</v>
      </c>
      <c r="K122">
        <v>4.9800000000000004</v>
      </c>
      <c r="L122">
        <v>1254.96</v>
      </c>
      <c r="M122" t="s">
        <v>410</v>
      </c>
      <c r="N122" s="360">
        <v>44301</v>
      </c>
      <c r="O122" t="s">
        <v>1024</v>
      </c>
      <c r="P122" s="360">
        <v>44308</v>
      </c>
      <c r="Q122" t="s">
        <v>1005</v>
      </c>
    </row>
    <row r="123" spans="1:17">
      <c r="A123">
        <v>102</v>
      </c>
      <c r="B123" t="s">
        <v>726</v>
      </c>
      <c r="C123" t="s">
        <v>82</v>
      </c>
      <c r="D123" t="s">
        <v>773</v>
      </c>
      <c r="F123" t="s">
        <v>743</v>
      </c>
      <c r="G123" t="s">
        <v>785</v>
      </c>
      <c r="H123" t="s">
        <v>383</v>
      </c>
      <c r="I123" t="s">
        <v>490</v>
      </c>
      <c r="J123" t="s">
        <v>798</v>
      </c>
      <c r="K123" t="s">
        <v>799</v>
      </c>
      <c r="L123">
        <v>1425.6000000000001</v>
      </c>
      <c r="M123" t="s">
        <v>410</v>
      </c>
      <c r="N123" s="360">
        <v>44301</v>
      </c>
      <c r="O123" t="s">
        <v>1024</v>
      </c>
      <c r="P123" s="360">
        <v>44308</v>
      </c>
      <c r="Q123" t="s">
        <v>1005</v>
      </c>
    </row>
    <row r="124" spans="1:17">
      <c r="A124">
        <v>103</v>
      </c>
      <c r="B124" t="s">
        <v>726</v>
      </c>
      <c r="C124" t="s">
        <v>82</v>
      </c>
      <c r="D124" t="s">
        <v>761</v>
      </c>
      <c r="F124" t="s">
        <v>744</v>
      </c>
      <c r="G124" t="s">
        <v>785</v>
      </c>
      <c r="H124" t="s">
        <v>383</v>
      </c>
      <c r="I124" t="s">
        <v>786</v>
      </c>
      <c r="J124">
        <v>24</v>
      </c>
      <c r="K124">
        <v>6.84</v>
      </c>
      <c r="L124">
        <v>164.16</v>
      </c>
      <c r="M124" t="s">
        <v>410</v>
      </c>
      <c r="N124" s="360">
        <v>44301</v>
      </c>
      <c r="O124" t="s">
        <v>1025</v>
      </c>
      <c r="P124" s="360">
        <v>44308</v>
      </c>
      <c r="Q124" t="s">
        <v>1005</v>
      </c>
    </row>
    <row r="125" spans="1:17">
      <c r="A125">
        <v>104</v>
      </c>
      <c r="B125" t="s">
        <v>726</v>
      </c>
      <c r="C125" t="s">
        <v>82</v>
      </c>
      <c r="D125" t="s">
        <v>774</v>
      </c>
      <c r="F125" t="s">
        <v>745</v>
      </c>
      <c r="G125" t="s">
        <v>785</v>
      </c>
      <c r="H125" t="s">
        <v>383</v>
      </c>
      <c r="I125" t="s">
        <v>490</v>
      </c>
      <c r="J125">
        <v>276</v>
      </c>
      <c r="K125">
        <v>78.3</v>
      </c>
      <c r="L125">
        <v>21610.799999999999</v>
      </c>
      <c r="M125" t="s">
        <v>410</v>
      </c>
      <c r="N125" s="360">
        <v>44301</v>
      </c>
      <c r="O125" t="s">
        <v>1023</v>
      </c>
      <c r="P125" s="360">
        <v>44308</v>
      </c>
      <c r="Q125" t="s">
        <v>1005</v>
      </c>
    </row>
    <row r="126" spans="1:17">
      <c r="A126">
        <v>105</v>
      </c>
      <c r="B126" t="s">
        <v>726</v>
      </c>
      <c r="C126" t="s">
        <v>82</v>
      </c>
      <c r="D126" t="s">
        <v>775</v>
      </c>
      <c r="F126" t="s">
        <v>746</v>
      </c>
      <c r="G126" t="s">
        <v>785</v>
      </c>
      <c r="H126" t="s">
        <v>383</v>
      </c>
      <c r="I126" t="s">
        <v>793</v>
      </c>
      <c r="J126">
        <v>9100</v>
      </c>
      <c r="K126">
        <v>1.3</v>
      </c>
      <c r="L126">
        <v>11830</v>
      </c>
      <c r="M126" t="s">
        <v>410</v>
      </c>
      <c r="N126" s="360">
        <v>44301</v>
      </c>
      <c r="O126" t="s">
        <v>1029</v>
      </c>
      <c r="P126" s="360">
        <v>44308</v>
      </c>
      <c r="Q126" t="s">
        <v>1005</v>
      </c>
    </row>
    <row r="127" spans="1:17">
      <c r="A127">
        <v>106</v>
      </c>
      <c r="B127" t="s">
        <v>726</v>
      </c>
      <c r="C127" t="s">
        <v>82</v>
      </c>
      <c r="D127" t="s">
        <v>776</v>
      </c>
      <c r="F127" t="s">
        <v>747</v>
      </c>
      <c r="G127" t="s">
        <v>785</v>
      </c>
      <c r="H127" t="s">
        <v>383</v>
      </c>
      <c r="I127" t="s">
        <v>443</v>
      </c>
      <c r="J127">
        <v>8000</v>
      </c>
      <c r="K127">
        <v>0.23</v>
      </c>
      <c r="L127">
        <v>1840</v>
      </c>
      <c r="M127" t="s">
        <v>410</v>
      </c>
      <c r="N127" s="360">
        <v>44301</v>
      </c>
      <c r="O127" t="s">
        <v>1026</v>
      </c>
      <c r="P127" s="360">
        <v>44308</v>
      </c>
      <c r="Q127" t="s">
        <v>1005</v>
      </c>
    </row>
    <row r="128" spans="1:17">
      <c r="A128">
        <v>107</v>
      </c>
      <c r="B128" t="s">
        <v>726</v>
      </c>
      <c r="C128" t="s">
        <v>82</v>
      </c>
      <c r="D128" t="s">
        <v>776</v>
      </c>
      <c r="F128" t="s">
        <v>748</v>
      </c>
      <c r="G128" t="s">
        <v>785</v>
      </c>
      <c r="H128" t="s">
        <v>383</v>
      </c>
      <c r="I128" t="s">
        <v>443</v>
      </c>
      <c r="J128">
        <v>14400</v>
      </c>
      <c r="K128">
        <v>0.22</v>
      </c>
      <c r="L128">
        <v>3168</v>
      </c>
      <c r="M128" t="s">
        <v>410</v>
      </c>
      <c r="N128" s="360">
        <v>44301</v>
      </c>
      <c r="O128" t="s">
        <v>1026</v>
      </c>
      <c r="P128" s="360">
        <v>44308</v>
      </c>
      <c r="Q128" t="s">
        <v>1005</v>
      </c>
    </row>
    <row r="129" spans="1:17">
      <c r="A129">
        <v>108</v>
      </c>
      <c r="B129" t="s">
        <v>726</v>
      </c>
      <c r="C129" t="s">
        <v>82</v>
      </c>
      <c r="D129" t="s">
        <v>776</v>
      </c>
      <c r="F129" t="s">
        <v>749</v>
      </c>
      <c r="G129" t="s">
        <v>785</v>
      </c>
      <c r="H129" t="s">
        <v>383</v>
      </c>
      <c r="I129" t="s">
        <v>443</v>
      </c>
      <c r="J129">
        <v>3600</v>
      </c>
      <c r="K129">
        <v>0.23</v>
      </c>
      <c r="L129">
        <v>828</v>
      </c>
      <c r="M129" t="s">
        <v>410</v>
      </c>
      <c r="N129" s="360">
        <v>44301</v>
      </c>
      <c r="O129" t="s">
        <v>1026</v>
      </c>
      <c r="P129" s="360">
        <v>44308</v>
      </c>
      <c r="Q129" t="s">
        <v>1005</v>
      </c>
    </row>
    <row r="130" spans="1:17">
      <c r="A130">
        <v>109</v>
      </c>
      <c r="B130" t="s">
        <v>726</v>
      </c>
      <c r="C130" t="s">
        <v>82</v>
      </c>
      <c r="D130" t="s">
        <v>776</v>
      </c>
      <c r="F130" t="s">
        <v>750</v>
      </c>
      <c r="G130" t="s">
        <v>785</v>
      </c>
      <c r="H130" t="s">
        <v>383</v>
      </c>
      <c r="I130" t="s">
        <v>443</v>
      </c>
      <c r="J130">
        <v>16500</v>
      </c>
      <c r="K130">
        <v>0.21</v>
      </c>
      <c r="L130">
        <v>3465</v>
      </c>
      <c r="M130" t="s">
        <v>410</v>
      </c>
      <c r="N130" s="360">
        <v>44301</v>
      </c>
      <c r="O130" t="s">
        <v>1026</v>
      </c>
      <c r="P130" s="360">
        <v>44308</v>
      </c>
      <c r="Q130" t="s">
        <v>1005</v>
      </c>
    </row>
    <row r="131" spans="1:17">
      <c r="A131">
        <v>110</v>
      </c>
      <c r="B131" t="s">
        <v>726</v>
      </c>
      <c r="C131" t="s">
        <v>82</v>
      </c>
      <c r="D131" t="s">
        <v>777</v>
      </c>
      <c r="F131" t="s">
        <v>751</v>
      </c>
      <c r="G131" t="s">
        <v>785</v>
      </c>
      <c r="H131" t="s">
        <v>383</v>
      </c>
      <c r="I131" t="s">
        <v>786</v>
      </c>
      <c r="J131">
        <v>900</v>
      </c>
      <c r="K131">
        <v>7.92</v>
      </c>
      <c r="L131">
        <v>7128</v>
      </c>
      <c r="M131" t="s">
        <v>410</v>
      </c>
      <c r="N131" s="360">
        <v>44301</v>
      </c>
      <c r="O131" t="s">
        <v>1025</v>
      </c>
      <c r="P131" s="360">
        <v>44308</v>
      </c>
      <c r="Q131" t="s">
        <v>1005</v>
      </c>
    </row>
    <row r="132" spans="1:17">
      <c r="A132">
        <v>111</v>
      </c>
      <c r="B132" t="s">
        <v>726</v>
      </c>
      <c r="C132" t="s">
        <v>82</v>
      </c>
      <c r="D132" t="s">
        <v>777</v>
      </c>
      <c r="F132" t="s">
        <v>752</v>
      </c>
      <c r="G132" t="s">
        <v>785</v>
      </c>
      <c r="H132" t="s">
        <v>383</v>
      </c>
      <c r="I132" t="s">
        <v>795</v>
      </c>
      <c r="J132">
        <v>60</v>
      </c>
      <c r="K132">
        <v>4</v>
      </c>
      <c r="L132">
        <v>240</v>
      </c>
      <c r="M132" t="s">
        <v>410</v>
      </c>
      <c r="N132" s="360">
        <v>44301</v>
      </c>
      <c r="O132" t="s">
        <v>1030</v>
      </c>
      <c r="P132" s="360">
        <v>44308</v>
      </c>
      <c r="Q132" t="s">
        <v>1005</v>
      </c>
    </row>
    <row r="133" spans="1:17">
      <c r="A133">
        <v>112</v>
      </c>
      <c r="B133" t="s">
        <v>726</v>
      </c>
      <c r="C133" t="s">
        <v>82</v>
      </c>
      <c r="D133" t="s">
        <v>778</v>
      </c>
      <c r="F133" t="s">
        <v>753</v>
      </c>
      <c r="G133" t="s">
        <v>785</v>
      </c>
      <c r="H133" t="s">
        <v>383</v>
      </c>
      <c r="I133" t="s">
        <v>796</v>
      </c>
      <c r="J133">
        <v>1500</v>
      </c>
      <c r="K133">
        <v>14.5</v>
      </c>
      <c r="L133">
        <v>21750</v>
      </c>
      <c r="M133" t="s">
        <v>410</v>
      </c>
      <c r="N133" s="360">
        <v>44301</v>
      </c>
      <c r="O133" t="s">
        <v>1027</v>
      </c>
      <c r="P133" s="360">
        <v>44308</v>
      </c>
      <c r="Q133" t="s">
        <v>1005</v>
      </c>
    </row>
    <row r="134" spans="1:17">
      <c r="A134">
        <v>113</v>
      </c>
      <c r="B134" t="s">
        <v>726</v>
      </c>
      <c r="C134" t="s">
        <v>82</v>
      </c>
      <c r="D134" t="s">
        <v>779</v>
      </c>
      <c r="F134" t="s">
        <v>754</v>
      </c>
      <c r="G134" t="s">
        <v>785</v>
      </c>
      <c r="H134" t="s">
        <v>383</v>
      </c>
      <c r="I134" t="s">
        <v>446</v>
      </c>
      <c r="J134">
        <v>80</v>
      </c>
      <c r="K134">
        <v>13</v>
      </c>
      <c r="L134">
        <v>1040</v>
      </c>
      <c r="M134" t="s">
        <v>410</v>
      </c>
      <c r="N134" s="360">
        <v>44301</v>
      </c>
      <c r="O134" t="s">
        <v>1028</v>
      </c>
      <c r="P134" s="360">
        <v>44308</v>
      </c>
      <c r="Q134" t="s">
        <v>1005</v>
      </c>
    </row>
    <row r="135" spans="1:17">
      <c r="A135">
        <v>114</v>
      </c>
      <c r="B135" t="s">
        <v>726</v>
      </c>
      <c r="C135" t="s">
        <v>82</v>
      </c>
      <c r="D135" t="s">
        <v>780</v>
      </c>
      <c r="F135" t="s">
        <v>755</v>
      </c>
      <c r="G135" t="s">
        <v>785</v>
      </c>
      <c r="H135" t="s">
        <v>383</v>
      </c>
      <c r="I135" t="s">
        <v>788</v>
      </c>
      <c r="J135">
        <v>3000</v>
      </c>
      <c r="K135">
        <v>0.88</v>
      </c>
      <c r="L135">
        <v>2640</v>
      </c>
      <c r="M135" t="s">
        <v>410</v>
      </c>
      <c r="N135" s="360">
        <v>44301</v>
      </c>
      <c r="O135" t="s">
        <v>1033</v>
      </c>
      <c r="P135" s="360">
        <v>44308</v>
      </c>
      <c r="Q135" t="s">
        <v>1005</v>
      </c>
    </row>
    <row r="136" spans="1:17">
      <c r="A136">
        <v>115</v>
      </c>
      <c r="B136" t="s">
        <v>726</v>
      </c>
      <c r="C136" t="s">
        <v>82</v>
      </c>
      <c r="D136" t="s">
        <v>780</v>
      </c>
      <c r="F136" t="s">
        <v>756</v>
      </c>
      <c r="G136" t="s">
        <v>785</v>
      </c>
      <c r="H136" t="s">
        <v>383</v>
      </c>
      <c r="I136" t="s">
        <v>446</v>
      </c>
      <c r="J136">
        <v>3000</v>
      </c>
      <c r="K136">
        <v>0.16</v>
      </c>
      <c r="L136">
        <v>480</v>
      </c>
      <c r="M136" t="s">
        <v>410</v>
      </c>
      <c r="N136" s="360">
        <v>44301</v>
      </c>
      <c r="O136" t="s">
        <v>1028</v>
      </c>
      <c r="P136" s="360">
        <v>44308</v>
      </c>
      <c r="Q136" t="s">
        <v>1005</v>
      </c>
    </row>
    <row r="137" spans="1:17">
      <c r="A137">
        <v>116</v>
      </c>
      <c r="B137" t="s">
        <v>726</v>
      </c>
      <c r="C137" t="s">
        <v>82</v>
      </c>
      <c r="D137" t="s">
        <v>781</v>
      </c>
      <c r="F137" t="s">
        <v>757</v>
      </c>
      <c r="G137" t="s">
        <v>785</v>
      </c>
      <c r="H137" t="s">
        <v>383</v>
      </c>
      <c r="I137" t="s">
        <v>788</v>
      </c>
      <c r="J137">
        <v>2700</v>
      </c>
      <c r="K137">
        <v>0.25</v>
      </c>
      <c r="L137">
        <v>675</v>
      </c>
      <c r="M137" t="s">
        <v>410</v>
      </c>
      <c r="N137" s="360">
        <v>44301</v>
      </c>
      <c r="O137" t="s">
        <v>1033</v>
      </c>
      <c r="P137" s="360">
        <v>44308</v>
      </c>
      <c r="Q137" t="s">
        <v>1005</v>
      </c>
    </row>
    <row r="138" spans="1:17">
      <c r="A138">
        <v>117</v>
      </c>
      <c r="B138" t="s">
        <v>726</v>
      </c>
      <c r="C138" t="s">
        <v>82</v>
      </c>
      <c r="D138" t="s">
        <v>782</v>
      </c>
      <c r="F138" t="s">
        <v>758</v>
      </c>
      <c r="G138" t="s">
        <v>785</v>
      </c>
      <c r="H138" t="s">
        <v>383</v>
      </c>
      <c r="I138" t="s">
        <v>786</v>
      </c>
      <c r="J138">
        <v>10</v>
      </c>
      <c r="K138">
        <v>13.1</v>
      </c>
      <c r="L138">
        <v>131</v>
      </c>
      <c r="M138" t="s">
        <v>410</v>
      </c>
      <c r="N138" s="360">
        <v>44301</v>
      </c>
      <c r="O138" t="s">
        <v>1025</v>
      </c>
      <c r="P138" s="360">
        <v>44308</v>
      </c>
      <c r="Q138" t="s">
        <v>1005</v>
      </c>
    </row>
    <row r="139" spans="1:17">
      <c r="A139">
        <v>118</v>
      </c>
      <c r="B139" t="s">
        <v>726</v>
      </c>
      <c r="C139" t="s">
        <v>82</v>
      </c>
      <c r="D139" t="s">
        <v>783</v>
      </c>
      <c r="F139" t="s">
        <v>759</v>
      </c>
      <c r="G139" t="s">
        <v>785</v>
      </c>
      <c r="H139" t="s">
        <v>383</v>
      </c>
      <c r="I139" t="s">
        <v>794</v>
      </c>
      <c r="J139">
        <v>10000</v>
      </c>
      <c r="K139">
        <v>0.09</v>
      </c>
      <c r="L139">
        <v>900</v>
      </c>
      <c r="M139" t="s">
        <v>410</v>
      </c>
      <c r="N139" s="360">
        <v>44301</v>
      </c>
      <c r="O139" t="s">
        <v>1032</v>
      </c>
      <c r="P139" s="360">
        <v>44308</v>
      </c>
      <c r="Q139" t="s">
        <v>1005</v>
      </c>
    </row>
    <row r="140" spans="1:17">
      <c r="A140">
        <v>119</v>
      </c>
      <c r="B140" t="s">
        <v>726</v>
      </c>
      <c r="C140" t="s">
        <v>82</v>
      </c>
      <c r="D140" t="s">
        <v>784</v>
      </c>
      <c r="F140" t="s">
        <v>760</v>
      </c>
      <c r="G140" t="s">
        <v>785</v>
      </c>
      <c r="H140" t="s">
        <v>383</v>
      </c>
      <c r="I140" t="s">
        <v>797</v>
      </c>
      <c r="J140">
        <v>3000</v>
      </c>
      <c r="K140">
        <v>0.3</v>
      </c>
      <c r="L140">
        <v>900</v>
      </c>
      <c r="M140" t="s">
        <v>410</v>
      </c>
    </row>
    <row r="141" spans="1:17">
      <c r="A141">
        <v>212</v>
      </c>
      <c r="B141" t="s">
        <v>726</v>
      </c>
      <c r="C141" t="s">
        <v>82</v>
      </c>
      <c r="D141" t="s">
        <v>764</v>
      </c>
      <c r="F141" t="s">
        <v>733</v>
      </c>
      <c r="G141" t="s">
        <v>785</v>
      </c>
      <c r="H141" t="s">
        <v>358</v>
      </c>
      <c r="I141" t="s">
        <v>794</v>
      </c>
      <c r="J141">
        <v>1800</v>
      </c>
      <c r="K141">
        <v>1.96</v>
      </c>
      <c r="L141">
        <v>3528</v>
      </c>
      <c r="M141" t="s">
        <v>410</v>
      </c>
      <c r="Q141" t="s">
        <v>800</v>
      </c>
    </row>
    <row r="142" spans="1:17">
      <c r="A142">
        <v>213</v>
      </c>
      <c r="B142" t="s">
        <v>726</v>
      </c>
      <c r="C142" t="s">
        <v>82</v>
      </c>
      <c r="D142" t="s">
        <v>765</v>
      </c>
      <c r="F142" t="s">
        <v>740</v>
      </c>
      <c r="G142" t="s">
        <v>785</v>
      </c>
      <c r="H142" t="s">
        <v>358</v>
      </c>
      <c r="I142" t="s">
        <v>791</v>
      </c>
      <c r="J142">
        <v>180</v>
      </c>
      <c r="K142">
        <v>4.4000000000000004</v>
      </c>
      <c r="L142">
        <v>792.00000000000011</v>
      </c>
      <c r="M142" t="s">
        <v>410</v>
      </c>
      <c r="Q142" t="s">
        <v>533</v>
      </c>
    </row>
    <row r="143" spans="1:17">
      <c r="A143">
        <v>62</v>
      </c>
      <c r="B143" t="s">
        <v>612</v>
      </c>
      <c r="C143" t="s">
        <v>17</v>
      </c>
      <c r="F143" t="s">
        <v>613</v>
      </c>
      <c r="G143" t="s">
        <v>409</v>
      </c>
      <c r="H143" t="s">
        <v>383</v>
      </c>
      <c r="J143">
        <v>1</v>
      </c>
      <c r="L143">
        <v>0</v>
      </c>
      <c r="M143" t="s">
        <v>410</v>
      </c>
    </row>
    <row r="144" spans="1:17">
      <c r="A144">
        <v>63</v>
      </c>
      <c r="B144" t="s">
        <v>612</v>
      </c>
      <c r="C144" t="s">
        <v>17</v>
      </c>
      <c r="F144" t="s">
        <v>413</v>
      </c>
      <c r="G144" t="s">
        <v>409</v>
      </c>
      <c r="H144" t="s">
        <v>383</v>
      </c>
      <c r="J144">
        <v>15</v>
      </c>
      <c r="L144">
        <v>0</v>
      </c>
      <c r="M144" t="s">
        <v>410</v>
      </c>
    </row>
    <row r="145" spans="1:17">
      <c r="A145">
        <v>64</v>
      </c>
      <c r="B145" t="s">
        <v>612</v>
      </c>
      <c r="C145" t="s">
        <v>17</v>
      </c>
      <c r="F145" t="s">
        <v>614</v>
      </c>
      <c r="G145" t="s">
        <v>409</v>
      </c>
      <c r="H145" t="s">
        <v>383</v>
      </c>
      <c r="J145">
        <v>21</v>
      </c>
      <c r="L145">
        <v>0</v>
      </c>
      <c r="M145" t="s">
        <v>410</v>
      </c>
    </row>
    <row r="146" spans="1:17">
      <c r="A146">
        <v>65</v>
      </c>
      <c r="B146" t="s">
        <v>612</v>
      </c>
      <c r="C146" t="s">
        <v>17</v>
      </c>
      <c r="F146" t="s">
        <v>615</v>
      </c>
      <c r="G146" t="s">
        <v>409</v>
      </c>
      <c r="H146" t="s">
        <v>383</v>
      </c>
      <c r="J146">
        <v>6</v>
      </c>
      <c r="L146">
        <v>0</v>
      </c>
      <c r="M146" t="s">
        <v>410</v>
      </c>
    </row>
    <row r="147" spans="1:17">
      <c r="A147">
        <v>66</v>
      </c>
      <c r="B147" t="s">
        <v>612</v>
      </c>
      <c r="C147" t="s">
        <v>17</v>
      </c>
      <c r="F147" t="s">
        <v>616</v>
      </c>
      <c r="G147" t="s">
        <v>409</v>
      </c>
      <c r="H147" t="s">
        <v>383</v>
      </c>
      <c r="J147">
        <v>21</v>
      </c>
      <c r="L147">
        <v>0</v>
      </c>
      <c r="M147" t="s">
        <v>410</v>
      </c>
    </row>
    <row r="148" spans="1:17" ht="90">
      <c r="A148">
        <v>152</v>
      </c>
      <c r="B148" t="s">
        <v>239</v>
      </c>
      <c r="C148" t="s">
        <v>92</v>
      </c>
      <c r="D148" t="s">
        <v>946</v>
      </c>
      <c r="F148" s="361" t="s">
        <v>240</v>
      </c>
      <c r="G148" t="s">
        <v>241</v>
      </c>
      <c r="H148" t="s">
        <v>363</v>
      </c>
      <c r="I148" t="s">
        <v>242</v>
      </c>
      <c r="J148">
        <v>3</v>
      </c>
      <c r="K148">
        <v>9545</v>
      </c>
      <c r="L148">
        <v>28635</v>
      </c>
      <c r="M148" t="s">
        <v>6</v>
      </c>
      <c r="N148" s="360">
        <v>44200</v>
      </c>
      <c r="O148" t="s">
        <v>389</v>
      </c>
      <c r="P148" s="360">
        <v>44229</v>
      </c>
      <c r="Q148" t="s">
        <v>877</v>
      </c>
    </row>
    <row r="149" spans="1:17" ht="30">
      <c r="A149">
        <v>247</v>
      </c>
      <c r="B149" t="s">
        <v>239</v>
      </c>
      <c r="C149" t="s">
        <v>92</v>
      </c>
      <c r="D149" t="s">
        <v>946</v>
      </c>
      <c r="F149" s="361" t="s">
        <v>1137</v>
      </c>
      <c r="G149" t="s">
        <v>241</v>
      </c>
      <c r="H149" t="s">
        <v>1105</v>
      </c>
      <c r="I149" t="s">
        <v>242</v>
      </c>
      <c r="J149">
        <v>1</v>
      </c>
      <c r="K149">
        <v>9545</v>
      </c>
      <c r="L149">
        <v>9545</v>
      </c>
      <c r="M149" t="s">
        <v>6</v>
      </c>
      <c r="N149" s="360">
        <v>44305</v>
      </c>
      <c r="O149" t="s">
        <v>1055</v>
      </c>
      <c r="P149" s="360">
        <v>44314</v>
      </c>
      <c r="Q149" t="s">
        <v>877</v>
      </c>
    </row>
    <row r="150" spans="1:17">
      <c r="A150">
        <v>219</v>
      </c>
      <c r="B150" t="s">
        <v>949</v>
      </c>
      <c r="C150" t="s">
        <v>17</v>
      </c>
      <c r="F150" t="s">
        <v>950</v>
      </c>
      <c r="G150" t="s">
        <v>957</v>
      </c>
      <c r="H150" t="s">
        <v>1103</v>
      </c>
      <c r="J150">
        <v>1</v>
      </c>
      <c r="L150">
        <v>0</v>
      </c>
    </row>
    <row r="151" spans="1:17" ht="150">
      <c r="A151">
        <v>179</v>
      </c>
      <c r="B151" t="s">
        <v>290</v>
      </c>
      <c r="C151" t="s">
        <v>85</v>
      </c>
      <c r="D151" t="s">
        <v>988</v>
      </c>
      <c r="F151" s="361" t="s">
        <v>291</v>
      </c>
      <c r="G151" t="s">
        <v>202</v>
      </c>
      <c r="H151" t="s">
        <v>1109</v>
      </c>
      <c r="I151" t="s">
        <v>292</v>
      </c>
      <c r="J151">
        <v>3</v>
      </c>
      <c r="K151">
        <v>660</v>
      </c>
      <c r="L151">
        <v>1980</v>
      </c>
      <c r="M151" t="s">
        <v>6</v>
      </c>
      <c r="N151" s="360">
        <v>44200</v>
      </c>
      <c r="O151" t="s">
        <v>404</v>
      </c>
      <c r="P151" s="360">
        <v>44231</v>
      </c>
      <c r="Q151" t="s">
        <v>877</v>
      </c>
    </row>
    <row r="152" spans="1:17" ht="45">
      <c r="A152">
        <v>274</v>
      </c>
      <c r="B152" t="s">
        <v>290</v>
      </c>
      <c r="C152" t="s">
        <v>85</v>
      </c>
      <c r="D152" t="s">
        <v>988</v>
      </c>
      <c r="F152" s="361" t="s">
        <v>1138</v>
      </c>
      <c r="G152" t="s">
        <v>202</v>
      </c>
      <c r="H152" t="s">
        <v>1109</v>
      </c>
      <c r="I152" t="s">
        <v>292</v>
      </c>
      <c r="J152">
        <v>1</v>
      </c>
      <c r="K152">
        <v>660</v>
      </c>
      <c r="L152">
        <v>660</v>
      </c>
      <c r="M152" t="s">
        <v>6</v>
      </c>
      <c r="N152" s="360">
        <v>44306</v>
      </c>
      <c r="O152" t="s">
        <v>1092</v>
      </c>
      <c r="P152" s="360">
        <v>44320</v>
      </c>
      <c r="Q152" t="s">
        <v>877</v>
      </c>
    </row>
    <row r="153" spans="1:17">
      <c r="A153">
        <v>120</v>
      </c>
      <c r="B153" t="s">
        <v>908</v>
      </c>
      <c r="C153" t="s">
        <v>82</v>
      </c>
      <c r="D153" t="s">
        <v>911</v>
      </c>
      <c r="F153" t="s">
        <v>896</v>
      </c>
      <c r="G153" t="s">
        <v>909</v>
      </c>
      <c r="H153" t="s">
        <v>383</v>
      </c>
      <c r="I153" t="s">
        <v>910</v>
      </c>
      <c r="J153">
        <v>100</v>
      </c>
      <c r="K153">
        <v>9.2200000000000006</v>
      </c>
      <c r="L153">
        <v>922.00000000000011</v>
      </c>
      <c r="M153" t="s">
        <v>410</v>
      </c>
    </row>
    <row r="154" spans="1:17">
      <c r="A154">
        <v>121</v>
      </c>
      <c r="B154" t="s">
        <v>908</v>
      </c>
      <c r="C154" t="s">
        <v>82</v>
      </c>
      <c r="D154" t="s">
        <v>912</v>
      </c>
      <c r="F154" t="s">
        <v>897</v>
      </c>
      <c r="G154" t="s">
        <v>909</v>
      </c>
      <c r="H154" t="s">
        <v>383</v>
      </c>
      <c r="I154" t="s">
        <v>910</v>
      </c>
      <c r="J154">
        <v>1</v>
      </c>
      <c r="K154">
        <v>38.89</v>
      </c>
      <c r="L154">
        <v>38.89</v>
      </c>
      <c r="M154" t="s">
        <v>410</v>
      </c>
    </row>
    <row r="155" spans="1:17">
      <c r="A155">
        <v>122</v>
      </c>
      <c r="B155" t="s">
        <v>908</v>
      </c>
      <c r="C155" t="s">
        <v>82</v>
      </c>
      <c r="D155" t="s">
        <v>913</v>
      </c>
      <c r="F155" t="s">
        <v>898</v>
      </c>
      <c r="G155" t="s">
        <v>909</v>
      </c>
      <c r="H155" t="s">
        <v>383</v>
      </c>
      <c r="I155" t="s">
        <v>910</v>
      </c>
      <c r="J155">
        <v>65</v>
      </c>
      <c r="K155">
        <v>26</v>
      </c>
      <c r="L155">
        <v>1690</v>
      </c>
      <c r="M155" t="s">
        <v>410</v>
      </c>
    </row>
    <row r="156" spans="1:17">
      <c r="A156">
        <v>123</v>
      </c>
      <c r="B156" t="s">
        <v>908</v>
      </c>
      <c r="C156" t="s">
        <v>82</v>
      </c>
      <c r="D156" t="s">
        <v>912</v>
      </c>
      <c r="F156" t="s">
        <v>899</v>
      </c>
      <c r="G156" t="s">
        <v>909</v>
      </c>
      <c r="H156" t="s">
        <v>383</v>
      </c>
      <c r="I156" t="s">
        <v>910</v>
      </c>
      <c r="J156">
        <v>60</v>
      </c>
      <c r="K156">
        <v>38.36</v>
      </c>
      <c r="L156">
        <v>2301.6</v>
      </c>
      <c r="M156" t="s">
        <v>410</v>
      </c>
    </row>
    <row r="157" spans="1:17" ht="90">
      <c r="A157">
        <v>124</v>
      </c>
      <c r="B157" t="s">
        <v>908</v>
      </c>
      <c r="C157" t="s">
        <v>82</v>
      </c>
      <c r="D157" t="s">
        <v>914</v>
      </c>
      <c r="F157" s="361" t="s">
        <v>900</v>
      </c>
      <c r="G157" t="s">
        <v>909</v>
      </c>
      <c r="H157" t="s">
        <v>383</v>
      </c>
      <c r="I157" t="s">
        <v>910</v>
      </c>
      <c r="J157">
        <v>4000</v>
      </c>
      <c r="K157">
        <v>0.87</v>
      </c>
      <c r="L157">
        <v>3480</v>
      </c>
      <c r="M157" t="s">
        <v>410</v>
      </c>
    </row>
    <row r="158" spans="1:17">
      <c r="A158">
        <v>125</v>
      </c>
      <c r="B158" t="s">
        <v>908</v>
      </c>
      <c r="C158" t="s">
        <v>82</v>
      </c>
      <c r="D158" t="s">
        <v>915</v>
      </c>
      <c r="F158" t="s">
        <v>901</v>
      </c>
      <c r="G158" t="s">
        <v>909</v>
      </c>
      <c r="H158" t="s">
        <v>383</v>
      </c>
      <c r="I158" t="s">
        <v>910</v>
      </c>
      <c r="J158">
        <v>13500</v>
      </c>
      <c r="K158">
        <v>0.1</v>
      </c>
      <c r="L158">
        <v>1350</v>
      </c>
      <c r="M158" t="s">
        <v>410</v>
      </c>
    </row>
    <row r="159" spans="1:17">
      <c r="A159">
        <v>126</v>
      </c>
      <c r="B159" t="s">
        <v>908</v>
      </c>
      <c r="C159" t="s">
        <v>82</v>
      </c>
      <c r="D159" t="s">
        <v>916</v>
      </c>
      <c r="F159" t="s">
        <v>902</v>
      </c>
      <c r="G159" t="s">
        <v>909</v>
      </c>
      <c r="H159" t="s">
        <v>383</v>
      </c>
      <c r="I159" t="s">
        <v>910</v>
      </c>
      <c r="J159">
        <v>35</v>
      </c>
      <c r="K159">
        <v>45</v>
      </c>
      <c r="L159">
        <v>1575</v>
      </c>
      <c r="M159" t="s">
        <v>410</v>
      </c>
    </row>
    <row r="160" spans="1:17">
      <c r="A160">
        <v>127</v>
      </c>
      <c r="B160" t="s">
        <v>908</v>
      </c>
      <c r="C160" t="s">
        <v>82</v>
      </c>
      <c r="D160" t="s">
        <v>917</v>
      </c>
      <c r="F160" t="s">
        <v>903</v>
      </c>
      <c r="G160" t="s">
        <v>909</v>
      </c>
      <c r="H160" t="s">
        <v>383</v>
      </c>
      <c r="I160" t="s">
        <v>910</v>
      </c>
      <c r="J160">
        <v>12</v>
      </c>
      <c r="K160">
        <v>15.72</v>
      </c>
      <c r="L160">
        <v>188.64000000000001</v>
      </c>
      <c r="M160" t="s">
        <v>410</v>
      </c>
    </row>
    <row r="161" spans="1:17">
      <c r="A161">
        <v>128</v>
      </c>
      <c r="B161" t="s">
        <v>908</v>
      </c>
      <c r="C161" t="s">
        <v>82</v>
      </c>
      <c r="D161" t="s">
        <v>918</v>
      </c>
      <c r="F161" t="s">
        <v>904</v>
      </c>
      <c r="G161" t="s">
        <v>909</v>
      </c>
      <c r="H161" t="s">
        <v>383</v>
      </c>
      <c r="I161" t="s">
        <v>910</v>
      </c>
      <c r="J161">
        <v>12</v>
      </c>
      <c r="K161">
        <v>15</v>
      </c>
      <c r="L161">
        <v>180</v>
      </c>
      <c r="M161" t="s">
        <v>410</v>
      </c>
    </row>
    <row r="162" spans="1:17">
      <c r="A162">
        <v>129</v>
      </c>
      <c r="B162" t="s">
        <v>908</v>
      </c>
      <c r="C162" t="s">
        <v>82</v>
      </c>
      <c r="D162" t="s">
        <v>919</v>
      </c>
      <c r="F162" t="s">
        <v>905</v>
      </c>
      <c r="G162" t="s">
        <v>909</v>
      </c>
      <c r="H162" t="s">
        <v>383</v>
      </c>
      <c r="I162" t="s">
        <v>910</v>
      </c>
      <c r="J162">
        <v>12</v>
      </c>
      <c r="K162">
        <v>26.99</v>
      </c>
      <c r="L162">
        <v>323.88</v>
      </c>
      <c r="M162" t="s">
        <v>410</v>
      </c>
    </row>
    <row r="163" spans="1:17">
      <c r="A163">
        <v>130</v>
      </c>
      <c r="B163" t="s">
        <v>908</v>
      </c>
      <c r="C163" t="s">
        <v>82</v>
      </c>
      <c r="D163" t="s">
        <v>916</v>
      </c>
      <c r="F163" t="s">
        <v>906</v>
      </c>
      <c r="G163" t="s">
        <v>909</v>
      </c>
      <c r="H163" t="s">
        <v>383</v>
      </c>
      <c r="I163" t="s">
        <v>910</v>
      </c>
      <c r="J163">
        <v>17600</v>
      </c>
      <c r="K163">
        <v>0.36</v>
      </c>
      <c r="L163">
        <v>6336</v>
      </c>
      <c r="M163" t="s">
        <v>410</v>
      </c>
    </row>
    <row r="164" spans="1:17" ht="120">
      <c r="A164">
        <v>131</v>
      </c>
      <c r="B164" t="s">
        <v>908</v>
      </c>
      <c r="C164" t="s">
        <v>82</v>
      </c>
      <c r="D164" t="s">
        <v>920</v>
      </c>
      <c r="F164" s="361" t="s">
        <v>907</v>
      </c>
      <c r="G164" t="s">
        <v>909</v>
      </c>
      <c r="H164" t="s">
        <v>383</v>
      </c>
      <c r="I164" t="s">
        <v>910</v>
      </c>
      <c r="J164">
        <v>17600</v>
      </c>
      <c r="K164">
        <v>0.72</v>
      </c>
      <c r="L164">
        <v>12672</v>
      </c>
      <c r="M164" t="s">
        <v>410</v>
      </c>
    </row>
    <row r="165" spans="1:17" ht="45">
      <c r="A165">
        <v>252</v>
      </c>
      <c r="B165" s="361" t="s">
        <v>1060</v>
      </c>
      <c r="C165" t="s">
        <v>69</v>
      </c>
      <c r="F165" t="s">
        <v>1061</v>
      </c>
      <c r="H165" t="s">
        <v>354</v>
      </c>
      <c r="J165">
        <v>2</v>
      </c>
      <c r="L165">
        <v>0</v>
      </c>
      <c r="M165" t="s">
        <v>6</v>
      </c>
    </row>
    <row r="166" spans="1:17" ht="45">
      <c r="A166">
        <v>253</v>
      </c>
      <c r="B166" s="361" t="s">
        <v>1060</v>
      </c>
      <c r="C166" t="s">
        <v>69</v>
      </c>
      <c r="F166" t="s">
        <v>1062</v>
      </c>
      <c r="H166" t="s">
        <v>354</v>
      </c>
      <c r="J166">
        <v>3</v>
      </c>
      <c r="L166">
        <v>0</v>
      </c>
      <c r="M166" t="s">
        <v>6</v>
      </c>
    </row>
    <row r="167" spans="1:17" ht="45">
      <c r="A167">
        <v>254</v>
      </c>
      <c r="B167" s="361" t="s">
        <v>1060</v>
      </c>
      <c r="C167" t="s">
        <v>69</v>
      </c>
      <c r="F167" t="s">
        <v>1063</v>
      </c>
      <c r="H167" t="s">
        <v>354</v>
      </c>
      <c r="J167">
        <v>13</v>
      </c>
      <c r="L167">
        <v>0</v>
      </c>
      <c r="M167" t="s">
        <v>6</v>
      </c>
    </row>
    <row r="168" spans="1:17" ht="45">
      <c r="A168">
        <v>255</v>
      </c>
      <c r="B168" s="361" t="s">
        <v>1060</v>
      </c>
      <c r="C168" t="s">
        <v>69</v>
      </c>
      <c r="F168" t="s">
        <v>1064</v>
      </c>
      <c r="H168" t="s">
        <v>354</v>
      </c>
      <c r="J168">
        <v>13</v>
      </c>
      <c r="L168">
        <v>0</v>
      </c>
      <c r="M168" t="s">
        <v>6</v>
      </c>
    </row>
    <row r="169" spans="1:17" ht="45">
      <c r="A169">
        <v>256</v>
      </c>
      <c r="B169" s="361" t="s">
        <v>1060</v>
      </c>
      <c r="C169" t="s">
        <v>69</v>
      </c>
      <c r="F169" t="s">
        <v>1065</v>
      </c>
      <c r="H169" t="s">
        <v>354</v>
      </c>
      <c r="J169">
        <v>1</v>
      </c>
      <c r="L169">
        <v>0</v>
      </c>
      <c r="M169" t="s">
        <v>6</v>
      </c>
    </row>
    <row r="170" spans="1:17" ht="45">
      <c r="A170">
        <v>257</v>
      </c>
      <c r="B170" s="361" t="s">
        <v>1060</v>
      </c>
      <c r="C170" t="s">
        <v>69</v>
      </c>
      <c r="F170" t="s">
        <v>1066</v>
      </c>
      <c r="H170" t="s">
        <v>354</v>
      </c>
      <c r="J170">
        <v>1</v>
      </c>
      <c r="L170">
        <v>0</v>
      </c>
      <c r="M170" t="s">
        <v>6</v>
      </c>
    </row>
    <row r="171" spans="1:17">
      <c r="A171">
        <v>218</v>
      </c>
      <c r="B171" t="s">
        <v>944</v>
      </c>
      <c r="C171" t="s">
        <v>92</v>
      </c>
      <c r="D171" t="s">
        <v>946</v>
      </c>
      <c r="F171" t="s">
        <v>947</v>
      </c>
      <c r="G171" t="s">
        <v>948</v>
      </c>
      <c r="H171" t="s">
        <v>1105</v>
      </c>
      <c r="I171" t="s">
        <v>242</v>
      </c>
      <c r="L171">
        <v>0</v>
      </c>
    </row>
    <row r="172" spans="1:17" ht="150">
      <c r="A172">
        <v>159</v>
      </c>
      <c r="B172" t="s">
        <v>248</v>
      </c>
      <c r="C172" t="s">
        <v>69</v>
      </c>
      <c r="D172" t="s">
        <v>983</v>
      </c>
      <c r="F172" s="361" t="s">
        <v>1086</v>
      </c>
      <c r="G172" t="s">
        <v>250</v>
      </c>
      <c r="H172" t="s">
        <v>1103</v>
      </c>
      <c r="I172" t="s">
        <v>728</v>
      </c>
      <c r="J172">
        <v>2079.46</v>
      </c>
      <c r="K172">
        <v>10.29</v>
      </c>
      <c r="L172">
        <v>21397.643399999997</v>
      </c>
      <c r="M172" t="s">
        <v>6</v>
      </c>
      <c r="N172" s="360">
        <v>44200</v>
      </c>
      <c r="O172" t="s">
        <v>386</v>
      </c>
      <c r="P172" s="360">
        <v>44231</v>
      </c>
      <c r="Q172" t="s">
        <v>877</v>
      </c>
    </row>
    <row r="173" spans="1:17" ht="165">
      <c r="A173">
        <v>160</v>
      </c>
      <c r="B173" t="s">
        <v>248</v>
      </c>
      <c r="C173" t="s">
        <v>69</v>
      </c>
      <c r="D173" t="s">
        <v>983</v>
      </c>
      <c r="F173" s="361" t="s">
        <v>1087</v>
      </c>
      <c r="G173" t="s">
        <v>250</v>
      </c>
      <c r="H173" t="s">
        <v>1103</v>
      </c>
      <c r="I173" t="s">
        <v>728</v>
      </c>
      <c r="J173">
        <v>2574</v>
      </c>
      <c r="K173">
        <v>7.9</v>
      </c>
      <c r="L173">
        <v>20334.600000000002</v>
      </c>
      <c r="M173" t="s">
        <v>6</v>
      </c>
      <c r="N173" s="360">
        <v>44200</v>
      </c>
      <c r="O173" t="s">
        <v>386</v>
      </c>
      <c r="P173" s="360">
        <v>44231</v>
      </c>
      <c r="Q173" t="s">
        <v>877</v>
      </c>
    </row>
    <row r="174" spans="1:17" ht="165">
      <c r="A174">
        <v>161</v>
      </c>
      <c r="B174" t="s">
        <v>248</v>
      </c>
      <c r="C174" t="s">
        <v>69</v>
      </c>
      <c r="D174" t="s">
        <v>983</v>
      </c>
      <c r="F174" s="361" t="s">
        <v>252</v>
      </c>
      <c r="G174" t="s">
        <v>250</v>
      </c>
      <c r="H174" t="s">
        <v>1103</v>
      </c>
      <c r="I174" t="s">
        <v>728</v>
      </c>
      <c r="J174">
        <v>5212.8419999999996</v>
      </c>
      <c r="K174">
        <v>2.83</v>
      </c>
      <c r="L174">
        <v>14752.342859999999</v>
      </c>
      <c r="M174" t="s">
        <v>6</v>
      </c>
      <c r="N174" s="360">
        <v>44200</v>
      </c>
      <c r="O174" t="s">
        <v>386</v>
      </c>
      <c r="P174" s="360">
        <v>44231</v>
      </c>
      <c r="Q174" t="s">
        <v>877</v>
      </c>
    </row>
    <row r="175" spans="1:17" ht="180">
      <c r="A175">
        <v>162</v>
      </c>
      <c r="B175" t="s">
        <v>248</v>
      </c>
      <c r="C175" t="s">
        <v>69</v>
      </c>
      <c r="D175" t="s">
        <v>983</v>
      </c>
      <c r="F175" s="361" t="s">
        <v>253</v>
      </c>
      <c r="G175" t="s">
        <v>250</v>
      </c>
      <c r="H175" t="s">
        <v>1103</v>
      </c>
      <c r="I175" t="s">
        <v>728</v>
      </c>
      <c r="J175">
        <v>3184.84</v>
      </c>
      <c r="K175">
        <v>5.66</v>
      </c>
      <c r="L175">
        <v>18026.1944</v>
      </c>
      <c r="M175" t="s">
        <v>6</v>
      </c>
      <c r="N175" s="360">
        <v>44200</v>
      </c>
      <c r="O175" t="s">
        <v>386</v>
      </c>
      <c r="P175" s="360">
        <v>44231</v>
      </c>
      <c r="Q175" t="s">
        <v>877</v>
      </c>
    </row>
    <row r="176" spans="1:17" ht="240">
      <c r="A176">
        <v>163</v>
      </c>
      <c r="B176" t="s">
        <v>248</v>
      </c>
      <c r="C176" t="s">
        <v>69</v>
      </c>
      <c r="D176" t="s">
        <v>983</v>
      </c>
      <c r="F176" s="361" t="s">
        <v>254</v>
      </c>
      <c r="G176" t="s">
        <v>250</v>
      </c>
      <c r="H176" t="s">
        <v>1103</v>
      </c>
      <c r="I176" t="s">
        <v>728</v>
      </c>
      <c r="J176">
        <v>940.64</v>
      </c>
      <c r="K176">
        <v>0.11</v>
      </c>
      <c r="L176">
        <v>103.4704</v>
      </c>
      <c r="M176" t="s">
        <v>6</v>
      </c>
      <c r="N176" s="360">
        <v>44200</v>
      </c>
      <c r="O176" t="s">
        <v>386</v>
      </c>
      <c r="P176" s="360">
        <v>44231</v>
      </c>
      <c r="Q176" t="s">
        <v>877</v>
      </c>
    </row>
    <row r="177" spans="1:17" ht="409.5">
      <c r="A177">
        <v>234</v>
      </c>
      <c r="B177" t="s">
        <v>248</v>
      </c>
      <c r="C177" t="s">
        <v>69</v>
      </c>
      <c r="D177" t="s">
        <v>983</v>
      </c>
      <c r="E177" s="361" t="s">
        <v>249</v>
      </c>
      <c r="F177" s="361" t="s">
        <v>1037</v>
      </c>
      <c r="G177" t="s">
        <v>250</v>
      </c>
      <c r="H177" t="s">
        <v>1103</v>
      </c>
      <c r="I177" t="s">
        <v>728</v>
      </c>
      <c r="J177">
        <v>622.82000000000005</v>
      </c>
      <c r="K177">
        <v>10.29</v>
      </c>
      <c r="L177">
        <v>6408.8177999999998</v>
      </c>
      <c r="M177" t="s">
        <v>6</v>
      </c>
      <c r="N177" s="360">
        <v>44295</v>
      </c>
      <c r="O177" t="s">
        <v>1041</v>
      </c>
      <c r="P177" s="360">
        <v>44309</v>
      </c>
      <c r="Q177" t="s">
        <v>1042</v>
      </c>
    </row>
    <row r="178" spans="1:17" ht="409.5">
      <c r="A178">
        <v>235</v>
      </c>
      <c r="B178" t="s">
        <v>248</v>
      </c>
      <c r="C178" t="s">
        <v>69</v>
      </c>
      <c r="D178" t="s">
        <v>983</v>
      </c>
      <c r="E178" s="361" t="s">
        <v>251</v>
      </c>
      <c r="F178" t="s">
        <v>1089</v>
      </c>
      <c r="G178" t="s">
        <v>250</v>
      </c>
      <c r="H178" t="s">
        <v>1103</v>
      </c>
      <c r="I178" t="s">
        <v>728</v>
      </c>
      <c r="J178">
        <v>772.5</v>
      </c>
      <c r="K178">
        <v>7.9</v>
      </c>
      <c r="L178">
        <v>6102.75</v>
      </c>
      <c r="M178" t="s">
        <v>6</v>
      </c>
      <c r="N178" s="360">
        <v>44295</v>
      </c>
      <c r="O178" t="s">
        <v>1041</v>
      </c>
      <c r="P178" s="360">
        <v>44309</v>
      </c>
      <c r="Q178" t="s">
        <v>1042</v>
      </c>
    </row>
    <row r="179" spans="1:17" ht="409.5">
      <c r="A179">
        <v>236</v>
      </c>
      <c r="B179" t="s">
        <v>248</v>
      </c>
      <c r="C179" t="s">
        <v>69</v>
      </c>
      <c r="D179" t="s">
        <v>983</v>
      </c>
      <c r="E179" s="361" t="s">
        <v>252</v>
      </c>
      <c r="F179" s="361" t="s">
        <v>1038</v>
      </c>
      <c r="G179" t="s">
        <v>250</v>
      </c>
      <c r="H179" t="s">
        <v>1103</v>
      </c>
      <c r="I179" t="s">
        <v>728</v>
      </c>
      <c r="J179">
        <v>1564.73</v>
      </c>
      <c r="K179">
        <v>2.83</v>
      </c>
      <c r="L179">
        <v>4428.1859000000004</v>
      </c>
      <c r="M179" t="s">
        <v>6</v>
      </c>
      <c r="N179" s="360">
        <v>44295</v>
      </c>
      <c r="O179" t="s">
        <v>1041</v>
      </c>
      <c r="P179" s="360">
        <v>44309</v>
      </c>
      <c r="Q179" t="s">
        <v>1042</v>
      </c>
    </row>
    <row r="180" spans="1:17" ht="409.5">
      <c r="A180">
        <v>237</v>
      </c>
      <c r="B180" t="s">
        <v>248</v>
      </c>
      <c r="C180" t="s">
        <v>69</v>
      </c>
      <c r="D180" t="s">
        <v>983</v>
      </c>
      <c r="E180" s="361" t="s">
        <v>253</v>
      </c>
      <c r="F180" s="361" t="s">
        <v>1039</v>
      </c>
      <c r="G180" t="s">
        <v>250</v>
      </c>
      <c r="H180" t="s">
        <v>1103</v>
      </c>
      <c r="I180" t="s">
        <v>728</v>
      </c>
      <c r="J180">
        <v>956.45</v>
      </c>
      <c r="K180">
        <v>5.66</v>
      </c>
      <c r="L180">
        <v>5413.5070000000005</v>
      </c>
      <c r="M180" t="s">
        <v>6</v>
      </c>
      <c r="N180" s="360">
        <v>44295</v>
      </c>
      <c r="O180" t="s">
        <v>1041</v>
      </c>
      <c r="P180" s="360">
        <v>44309</v>
      </c>
      <c r="Q180" t="s">
        <v>1042</v>
      </c>
    </row>
    <row r="181" spans="1:17" ht="409.5">
      <c r="A181">
        <v>238</v>
      </c>
      <c r="B181" t="s">
        <v>248</v>
      </c>
      <c r="C181" t="s">
        <v>69</v>
      </c>
      <c r="D181" t="s">
        <v>983</v>
      </c>
      <c r="E181" s="361" t="s">
        <v>254</v>
      </c>
      <c r="F181" s="361" t="s">
        <v>1040</v>
      </c>
      <c r="G181" t="s">
        <v>250</v>
      </c>
      <c r="H181" t="s">
        <v>1103</v>
      </c>
      <c r="I181" t="s">
        <v>728</v>
      </c>
      <c r="J181">
        <v>282.25</v>
      </c>
      <c r="K181">
        <v>0.11</v>
      </c>
      <c r="L181">
        <v>31.047499999999999</v>
      </c>
      <c r="M181" t="s">
        <v>6</v>
      </c>
      <c r="N181" s="360">
        <v>44295</v>
      </c>
      <c r="O181" t="s">
        <v>1041</v>
      </c>
      <c r="P181" s="360">
        <v>44309</v>
      </c>
      <c r="Q181" t="s">
        <v>1042</v>
      </c>
    </row>
    <row r="182" spans="1:17" ht="409.5">
      <c r="A182">
        <v>239</v>
      </c>
      <c r="B182" t="s">
        <v>248</v>
      </c>
      <c r="C182" t="s">
        <v>69</v>
      </c>
      <c r="D182" t="s">
        <v>983</v>
      </c>
      <c r="E182" s="361" t="s">
        <v>249</v>
      </c>
      <c r="F182" s="361" t="s">
        <v>1139</v>
      </c>
      <c r="G182" t="s">
        <v>250</v>
      </c>
      <c r="H182" t="s">
        <v>1103</v>
      </c>
      <c r="I182" t="s">
        <v>728</v>
      </c>
      <c r="J182">
        <v>1</v>
      </c>
      <c r="K182">
        <v>14922.84</v>
      </c>
      <c r="L182">
        <v>14922.84</v>
      </c>
      <c r="M182" t="s">
        <v>6</v>
      </c>
      <c r="N182" s="360">
        <v>44298</v>
      </c>
      <c r="O182" t="s">
        <v>1043</v>
      </c>
      <c r="P182" s="360">
        <v>44309</v>
      </c>
      <c r="Q182" t="s">
        <v>877</v>
      </c>
    </row>
    <row r="183" spans="1:17" ht="30">
      <c r="A183">
        <v>280</v>
      </c>
      <c r="B183" t="s">
        <v>248</v>
      </c>
      <c r="C183" t="s">
        <v>69</v>
      </c>
      <c r="D183" t="s">
        <v>983</v>
      </c>
      <c r="F183" s="361" t="s">
        <v>1140</v>
      </c>
      <c r="G183" t="s">
        <v>250</v>
      </c>
      <c r="H183" t="s">
        <v>1103</v>
      </c>
      <c r="I183" t="s">
        <v>728</v>
      </c>
      <c r="J183">
        <v>1</v>
      </c>
      <c r="K183">
        <v>37307.120000000003</v>
      </c>
      <c r="L183">
        <v>37307.120000000003</v>
      </c>
      <c r="M183" t="s">
        <v>6</v>
      </c>
      <c r="N183" s="360">
        <v>44298</v>
      </c>
      <c r="O183" t="s">
        <v>1111</v>
      </c>
      <c r="P183" s="360">
        <v>44321</v>
      </c>
      <c r="Q183" t="s">
        <v>1042</v>
      </c>
    </row>
    <row r="184" spans="1:17" ht="60">
      <c r="A184">
        <v>148</v>
      </c>
      <c r="B184" t="s">
        <v>230</v>
      </c>
      <c r="C184" t="s">
        <v>69</v>
      </c>
      <c r="D184" t="s">
        <v>978</v>
      </c>
      <c r="F184" s="361" t="s">
        <v>231</v>
      </c>
      <c r="G184" t="s">
        <v>232</v>
      </c>
      <c r="H184" t="s">
        <v>1103</v>
      </c>
      <c r="I184" t="s">
        <v>233</v>
      </c>
      <c r="J184">
        <v>3</v>
      </c>
      <c r="K184">
        <v>4655</v>
      </c>
      <c r="L184">
        <v>13965</v>
      </c>
      <c r="M184" t="s">
        <v>6</v>
      </c>
      <c r="N184" s="360">
        <v>44200</v>
      </c>
      <c r="O184" t="s">
        <v>391</v>
      </c>
      <c r="P184" s="360">
        <v>44229</v>
      </c>
      <c r="Q184" t="s">
        <v>877</v>
      </c>
    </row>
    <row r="185" spans="1:17">
      <c r="A185">
        <v>214</v>
      </c>
      <c r="B185" t="s">
        <v>945</v>
      </c>
      <c r="C185" t="s">
        <v>17</v>
      </c>
      <c r="D185" t="s">
        <v>247</v>
      </c>
      <c r="F185" t="s">
        <v>210</v>
      </c>
      <c r="G185" t="s">
        <v>211</v>
      </c>
      <c r="H185" t="s">
        <v>1103</v>
      </c>
      <c r="I185" t="s">
        <v>212</v>
      </c>
      <c r="L185">
        <v>0</v>
      </c>
    </row>
    <row r="186" spans="1:17">
      <c r="A186">
        <v>215</v>
      </c>
      <c r="B186" t="s">
        <v>945</v>
      </c>
      <c r="C186" t="s">
        <v>17</v>
      </c>
      <c r="D186" t="s">
        <v>247</v>
      </c>
      <c r="F186" t="s">
        <v>213</v>
      </c>
      <c r="G186" t="s">
        <v>211</v>
      </c>
      <c r="H186" t="s">
        <v>1103</v>
      </c>
      <c r="I186" t="s">
        <v>212</v>
      </c>
      <c r="L186">
        <v>0</v>
      </c>
    </row>
    <row r="187" spans="1:17">
      <c r="A187">
        <v>216</v>
      </c>
      <c r="B187" t="s">
        <v>945</v>
      </c>
      <c r="C187" t="s">
        <v>17</v>
      </c>
      <c r="D187" t="s">
        <v>247</v>
      </c>
      <c r="F187" t="s">
        <v>214</v>
      </c>
      <c r="G187" t="s">
        <v>211</v>
      </c>
      <c r="H187" t="s">
        <v>1103</v>
      </c>
      <c r="I187" t="s">
        <v>212</v>
      </c>
      <c r="L187">
        <v>0</v>
      </c>
    </row>
    <row r="188" spans="1:17">
      <c r="A188">
        <v>217</v>
      </c>
      <c r="B188" t="s">
        <v>945</v>
      </c>
      <c r="C188" t="s">
        <v>17</v>
      </c>
      <c r="D188" t="s">
        <v>247</v>
      </c>
      <c r="F188" t="s">
        <v>215</v>
      </c>
      <c r="G188" t="s">
        <v>211</v>
      </c>
      <c r="H188" t="s">
        <v>1103</v>
      </c>
      <c r="I188" t="s">
        <v>212</v>
      </c>
      <c r="L188">
        <v>0</v>
      </c>
    </row>
    <row r="189" spans="1:17">
      <c r="A189">
        <v>220</v>
      </c>
      <c r="B189" t="s">
        <v>951</v>
      </c>
      <c r="C189" t="s">
        <v>85</v>
      </c>
      <c r="F189" t="s">
        <v>952</v>
      </c>
      <c r="G189" t="s">
        <v>956</v>
      </c>
      <c r="H189" t="s">
        <v>1109</v>
      </c>
      <c r="I189" t="s">
        <v>245</v>
      </c>
      <c r="J189">
        <v>780</v>
      </c>
      <c r="K189">
        <v>167.2</v>
      </c>
      <c r="L189">
        <v>130415.99999999999</v>
      </c>
    </row>
    <row r="190" spans="1:17">
      <c r="A190">
        <v>221</v>
      </c>
      <c r="B190" t="s">
        <v>951</v>
      </c>
      <c r="C190" t="s">
        <v>85</v>
      </c>
      <c r="F190" t="s">
        <v>953</v>
      </c>
      <c r="G190" t="s">
        <v>956</v>
      </c>
      <c r="H190" t="s">
        <v>1109</v>
      </c>
      <c r="I190" t="s">
        <v>245</v>
      </c>
      <c r="J190">
        <v>780</v>
      </c>
      <c r="K190">
        <v>17.2</v>
      </c>
      <c r="L190">
        <v>13416</v>
      </c>
    </row>
    <row r="191" spans="1:17">
      <c r="A191">
        <v>222</v>
      </c>
      <c r="B191" t="s">
        <v>951</v>
      </c>
      <c r="C191" t="s">
        <v>85</v>
      </c>
      <c r="F191" t="s">
        <v>954</v>
      </c>
      <c r="G191" t="s">
        <v>956</v>
      </c>
      <c r="H191" t="s">
        <v>1109</v>
      </c>
      <c r="I191" t="s">
        <v>245</v>
      </c>
      <c r="J191">
        <v>180</v>
      </c>
      <c r="K191">
        <v>265</v>
      </c>
      <c r="L191">
        <v>47700</v>
      </c>
    </row>
    <row r="192" spans="1:17">
      <c r="A192">
        <v>223</v>
      </c>
      <c r="B192" t="s">
        <v>951</v>
      </c>
      <c r="C192" t="s">
        <v>85</v>
      </c>
      <c r="F192" t="s">
        <v>955</v>
      </c>
      <c r="G192" t="s">
        <v>956</v>
      </c>
      <c r="H192" t="s">
        <v>1109</v>
      </c>
      <c r="I192" t="s">
        <v>245</v>
      </c>
      <c r="J192">
        <v>600</v>
      </c>
      <c r="K192">
        <v>640</v>
      </c>
      <c r="L192">
        <v>384000</v>
      </c>
    </row>
    <row r="193" spans="1:17">
      <c r="A193">
        <v>224</v>
      </c>
      <c r="B193" t="s">
        <v>998</v>
      </c>
      <c r="C193" t="s">
        <v>17</v>
      </c>
      <c r="F193" t="s">
        <v>999</v>
      </c>
      <c r="G193" t="s">
        <v>909</v>
      </c>
      <c r="H193" t="s">
        <v>383</v>
      </c>
      <c r="J193">
        <v>12</v>
      </c>
      <c r="L193">
        <v>0</v>
      </c>
    </row>
    <row r="194" spans="1:17">
      <c r="A194">
        <v>225</v>
      </c>
      <c r="B194" t="s">
        <v>998</v>
      </c>
      <c r="C194" t="s">
        <v>17</v>
      </c>
      <c r="F194" t="s">
        <v>1000</v>
      </c>
      <c r="G194" t="s">
        <v>909</v>
      </c>
      <c r="H194" t="s">
        <v>383</v>
      </c>
      <c r="J194">
        <v>5000</v>
      </c>
      <c r="L194">
        <v>0</v>
      </c>
    </row>
    <row r="195" spans="1:17">
      <c r="A195">
        <v>226</v>
      </c>
      <c r="B195" t="s">
        <v>998</v>
      </c>
      <c r="C195" t="s">
        <v>17</v>
      </c>
      <c r="F195" t="s">
        <v>1001</v>
      </c>
      <c r="G195" t="s">
        <v>909</v>
      </c>
      <c r="H195" t="s">
        <v>383</v>
      </c>
      <c r="J195">
        <v>40</v>
      </c>
      <c r="L195">
        <v>0</v>
      </c>
    </row>
    <row r="196" spans="1:17">
      <c r="A196">
        <v>227</v>
      </c>
      <c r="B196" t="s">
        <v>998</v>
      </c>
      <c r="C196" t="s">
        <v>17</v>
      </c>
      <c r="F196" t="s">
        <v>1002</v>
      </c>
      <c r="G196" t="s">
        <v>909</v>
      </c>
      <c r="H196" t="s">
        <v>383</v>
      </c>
      <c r="J196">
        <v>4</v>
      </c>
      <c r="L196">
        <v>0</v>
      </c>
    </row>
    <row r="197" spans="1:17" ht="45">
      <c r="A197">
        <v>228</v>
      </c>
      <c r="B197" t="s">
        <v>998</v>
      </c>
      <c r="C197" t="s">
        <v>17</v>
      </c>
      <c r="F197" t="s">
        <v>1090</v>
      </c>
      <c r="G197" t="s">
        <v>909</v>
      </c>
      <c r="H197" t="s">
        <v>383</v>
      </c>
      <c r="J197">
        <v>30</v>
      </c>
      <c r="L197">
        <v>0</v>
      </c>
      <c r="Q197" s="361" t="s">
        <v>1091</v>
      </c>
    </row>
    <row r="198" spans="1:17">
      <c r="A198">
        <v>229</v>
      </c>
      <c r="B198" t="s">
        <v>998</v>
      </c>
      <c r="C198" t="s">
        <v>17</v>
      </c>
      <c r="F198" t="s">
        <v>1003</v>
      </c>
      <c r="G198" t="s">
        <v>909</v>
      </c>
      <c r="H198" t="s">
        <v>383</v>
      </c>
      <c r="J198">
        <v>2000</v>
      </c>
      <c r="L198">
        <v>0</v>
      </c>
    </row>
    <row r="199" spans="1:17" ht="90">
      <c r="A199">
        <v>230</v>
      </c>
      <c r="B199" t="s">
        <v>1036</v>
      </c>
      <c r="C199" t="s">
        <v>92</v>
      </c>
      <c r="D199" t="s">
        <v>984</v>
      </c>
      <c r="F199" s="361" t="s">
        <v>235</v>
      </c>
      <c r="G199" t="s">
        <v>1047</v>
      </c>
      <c r="H199" t="s">
        <v>1103</v>
      </c>
      <c r="I199" t="s">
        <v>237</v>
      </c>
      <c r="L199">
        <v>0</v>
      </c>
    </row>
    <row r="200" spans="1:17">
      <c r="A200">
        <v>231</v>
      </c>
      <c r="B200" t="s">
        <v>1036</v>
      </c>
      <c r="C200" t="s">
        <v>92</v>
      </c>
      <c r="D200" t="s">
        <v>984</v>
      </c>
      <c r="F200" t="s">
        <v>1079</v>
      </c>
      <c r="G200" t="s">
        <v>1047</v>
      </c>
      <c r="H200" t="s">
        <v>1103</v>
      </c>
      <c r="I200" t="s">
        <v>237</v>
      </c>
      <c r="L200">
        <v>0</v>
      </c>
    </row>
    <row r="201" spans="1:17">
      <c r="A201">
        <v>232</v>
      </c>
      <c r="B201" t="s">
        <v>1036</v>
      </c>
      <c r="C201" t="s">
        <v>92</v>
      </c>
      <c r="D201" t="s">
        <v>984</v>
      </c>
      <c r="F201" t="s">
        <v>238</v>
      </c>
      <c r="G201" t="s">
        <v>1047</v>
      </c>
      <c r="H201" t="s">
        <v>1103</v>
      </c>
      <c r="I201" t="s">
        <v>237</v>
      </c>
      <c r="L201">
        <v>0</v>
      </c>
    </row>
    <row r="202" spans="1:17">
      <c r="A202">
        <v>233</v>
      </c>
      <c r="B202" t="s">
        <v>1036</v>
      </c>
      <c r="C202" t="s">
        <v>92</v>
      </c>
      <c r="D202" t="s">
        <v>946</v>
      </c>
      <c r="F202" t="s">
        <v>1088</v>
      </c>
      <c r="G202" t="s">
        <v>241</v>
      </c>
      <c r="H202" t="s">
        <v>1105</v>
      </c>
      <c r="I202" t="s">
        <v>242</v>
      </c>
      <c r="L202">
        <v>0</v>
      </c>
    </row>
    <row r="203" spans="1:17" ht="45">
      <c r="A203">
        <v>258</v>
      </c>
      <c r="B203" s="361" t="s">
        <v>1068</v>
      </c>
      <c r="C203" t="s">
        <v>69</v>
      </c>
      <c r="D203" t="s">
        <v>968</v>
      </c>
      <c r="F203" t="s">
        <v>217</v>
      </c>
      <c r="H203" t="s">
        <v>1106</v>
      </c>
      <c r="J203">
        <v>10</v>
      </c>
      <c r="L203">
        <v>0</v>
      </c>
      <c r="M203" t="s">
        <v>6</v>
      </c>
    </row>
    <row r="204" spans="1:17" ht="45">
      <c r="A204">
        <v>259</v>
      </c>
      <c r="B204" s="361" t="s">
        <v>1068</v>
      </c>
      <c r="C204" t="s">
        <v>69</v>
      </c>
      <c r="D204" t="s">
        <v>968</v>
      </c>
      <c r="F204" t="s">
        <v>220</v>
      </c>
      <c r="H204" t="s">
        <v>1106</v>
      </c>
      <c r="J204">
        <v>10</v>
      </c>
      <c r="L204">
        <v>0</v>
      </c>
      <c r="M204" t="s">
        <v>6</v>
      </c>
    </row>
    <row r="205" spans="1:17" ht="45">
      <c r="A205">
        <v>260</v>
      </c>
      <c r="B205" s="361" t="s">
        <v>1068</v>
      </c>
      <c r="C205" t="s">
        <v>69</v>
      </c>
      <c r="D205" t="s">
        <v>968</v>
      </c>
      <c r="F205" t="s">
        <v>221</v>
      </c>
      <c r="H205" t="s">
        <v>1106</v>
      </c>
      <c r="J205">
        <v>10</v>
      </c>
      <c r="L205">
        <v>0</v>
      </c>
      <c r="M205" t="s">
        <v>6</v>
      </c>
    </row>
    <row r="206" spans="1:17" ht="45">
      <c r="A206">
        <v>261</v>
      </c>
      <c r="B206" s="361" t="s">
        <v>1068</v>
      </c>
      <c r="C206" t="s">
        <v>69</v>
      </c>
      <c r="D206" t="s">
        <v>968</v>
      </c>
      <c r="F206" t="s">
        <v>222</v>
      </c>
      <c r="H206" t="s">
        <v>1106</v>
      </c>
      <c r="J206">
        <v>10</v>
      </c>
      <c r="L206">
        <v>0</v>
      </c>
      <c r="M206" t="s">
        <v>6</v>
      </c>
    </row>
    <row r="207" spans="1:17" ht="45">
      <c r="A207">
        <v>262</v>
      </c>
      <c r="B207" s="361" t="s">
        <v>1068</v>
      </c>
      <c r="C207" t="s">
        <v>69</v>
      </c>
      <c r="D207" t="s">
        <v>968</v>
      </c>
      <c r="F207" t="s">
        <v>223</v>
      </c>
      <c r="H207" t="s">
        <v>1106</v>
      </c>
      <c r="J207">
        <v>10</v>
      </c>
      <c r="L207">
        <v>0</v>
      </c>
      <c r="M207" t="s">
        <v>6</v>
      </c>
    </row>
    <row r="208" spans="1:17" ht="45">
      <c r="A208">
        <v>263</v>
      </c>
      <c r="B208" s="361" t="s">
        <v>1068</v>
      </c>
      <c r="C208" t="s">
        <v>69</v>
      </c>
      <c r="D208" t="s">
        <v>968</v>
      </c>
      <c r="F208" t="s">
        <v>224</v>
      </c>
      <c r="H208" t="s">
        <v>1106</v>
      </c>
      <c r="J208">
        <v>10</v>
      </c>
      <c r="L208">
        <v>0</v>
      </c>
      <c r="M208" t="s">
        <v>6</v>
      </c>
    </row>
    <row r="209" spans="1:17" ht="45">
      <c r="A209">
        <v>264</v>
      </c>
      <c r="B209" s="361" t="s">
        <v>1068</v>
      </c>
      <c r="C209" t="s">
        <v>69</v>
      </c>
      <c r="D209" t="s">
        <v>968</v>
      </c>
      <c r="F209" t="s">
        <v>225</v>
      </c>
      <c r="H209" t="s">
        <v>1106</v>
      </c>
      <c r="J209">
        <v>10</v>
      </c>
      <c r="L209">
        <v>0</v>
      </c>
      <c r="M209" t="s">
        <v>6</v>
      </c>
    </row>
    <row r="210" spans="1:17" ht="45">
      <c r="A210">
        <v>265</v>
      </c>
      <c r="B210" s="361" t="s">
        <v>1068</v>
      </c>
      <c r="C210" t="s">
        <v>69</v>
      </c>
      <c r="D210" t="s">
        <v>968</v>
      </c>
      <c r="F210" t="s">
        <v>226</v>
      </c>
      <c r="H210" t="s">
        <v>1106</v>
      </c>
      <c r="J210">
        <v>10</v>
      </c>
      <c r="L210">
        <v>0</v>
      </c>
      <c r="M210" t="s">
        <v>6</v>
      </c>
    </row>
    <row r="211" spans="1:17">
      <c r="A211">
        <v>281</v>
      </c>
      <c r="B211" t="s">
        <v>1113</v>
      </c>
      <c r="C211" t="s">
        <v>92</v>
      </c>
      <c r="D211" t="s">
        <v>987</v>
      </c>
      <c r="F211" t="s">
        <v>1114</v>
      </c>
      <c r="G211" t="s">
        <v>218</v>
      </c>
      <c r="H211" t="s">
        <v>1106</v>
      </c>
      <c r="I211" t="s">
        <v>288</v>
      </c>
      <c r="L211">
        <v>0</v>
      </c>
    </row>
    <row r="212" spans="1:17">
      <c r="A212">
        <v>282</v>
      </c>
      <c r="B212" t="s">
        <v>1113</v>
      </c>
      <c r="C212" t="s">
        <v>92</v>
      </c>
      <c r="D212" t="s">
        <v>987</v>
      </c>
      <c r="F212" t="s">
        <v>1115</v>
      </c>
      <c r="G212" t="s">
        <v>218</v>
      </c>
      <c r="H212" t="s">
        <v>1106</v>
      </c>
      <c r="I212" t="s">
        <v>288</v>
      </c>
      <c r="L212">
        <v>0</v>
      </c>
    </row>
    <row r="213" spans="1:17" ht="45">
      <c r="A213">
        <v>266</v>
      </c>
      <c r="B213" s="361" t="s">
        <v>1067</v>
      </c>
      <c r="C213" t="s">
        <v>69</v>
      </c>
      <c r="F213" t="s">
        <v>1069</v>
      </c>
      <c r="H213" t="s">
        <v>1103</v>
      </c>
      <c r="L213">
        <v>0</v>
      </c>
      <c r="M213" t="s">
        <v>6</v>
      </c>
    </row>
    <row r="214" spans="1:17">
      <c r="A214">
        <v>134</v>
      </c>
      <c r="B214" t="s">
        <v>204</v>
      </c>
      <c r="C214" t="s">
        <v>69</v>
      </c>
      <c r="D214" t="s">
        <v>991</v>
      </c>
      <c r="F214" t="s">
        <v>206</v>
      </c>
      <c r="G214" t="s">
        <v>207</v>
      </c>
      <c r="H214" t="s">
        <v>1106</v>
      </c>
      <c r="I214" t="s">
        <v>208</v>
      </c>
      <c r="J214">
        <v>3</v>
      </c>
      <c r="K214">
        <v>8000</v>
      </c>
      <c r="L214">
        <v>24000</v>
      </c>
      <c r="M214" t="s">
        <v>6</v>
      </c>
      <c r="N214" s="360">
        <v>44200</v>
      </c>
      <c r="O214" t="s">
        <v>395</v>
      </c>
      <c r="P214" s="360">
        <v>44229</v>
      </c>
      <c r="Q214" t="s">
        <v>877</v>
      </c>
    </row>
    <row r="215" spans="1:17" ht="45">
      <c r="A215">
        <v>267</v>
      </c>
      <c r="B215" s="361" t="s">
        <v>1070</v>
      </c>
      <c r="C215" t="s">
        <v>69</v>
      </c>
      <c r="F215" t="s">
        <v>1071</v>
      </c>
      <c r="H215" t="s">
        <v>1103</v>
      </c>
      <c r="J215">
        <v>600</v>
      </c>
      <c r="L215">
        <v>0</v>
      </c>
      <c r="M215" t="s">
        <v>6</v>
      </c>
    </row>
    <row r="216" spans="1:17" ht="45">
      <c r="A216">
        <v>268</v>
      </c>
      <c r="B216" s="361" t="s">
        <v>1070</v>
      </c>
      <c r="C216" t="s">
        <v>69</v>
      </c>
      <c r="F216" t="s">
        <v>1072</v>
      </c>
      <c r="H216" t="s">
        <v>1103</v>
      </c>
      <c r="J216">
        <v>100</v>
      </c>
      <c r="L216">
        <v>0</v>
      </c>
      <c r="M216" t="s">
        <v>6</v>
      </c>
    </row>
    <row r="217" spans="1:17" ht="45">
      <c r="A217">
        <v>269</v>
      </c>
      <c r="B217" s="361" t="s">
        <v>1070</v>
      </c>
      <c r="C217" t="s">
        <v>69</v>
      </c>
      <c r="F217" t="s">
        <v>1073</v>
      </c>
      <c r="H217" t="s">
        <v>1103</v>
      </c>
      <c r="J217">
        <v>20</v>
      </c>
      <c r="L217">
        <v>0</v>
      </c>
      <c r="M217" t="s">
        <v>6</v>
      </c>
    </row>
    <row r="218" spans="1:17" ht="45">
      <c r="A218">
        <v>270</v>
      </c>
      <c r="B218" s="361" t="s">
        <v>1070</v>
      </c>
      <c r="C218" t="s">
        <v>69</v>
      </c>
      <c r="F218" t="s">
        <v>1074</v>
      </c>
      <c r="H218" t="s">
        <v>1103</v>
      </c>
      <c r="J218">
        <v>100</v>
      </c>
      <c r="L218">
        <v>0</v>
      </c>
      <c r="M218" t="s">
        <v>6</v>
      </c>
    </row>
    <row r="219" spans="1:17" ht="45">
      <c r="A219">
        <v>271</v>
      </c>
      <c r="B219" s="361" t="s">
        <v>1070</v>
      </c>
      <c r="C219" t="s">
        <v>69</v>
      </c>
      <c r="F219" t="s">
        <v>1075</v>
      </c>
      <c r="H219" t="s">
        <v>1103</v>
      </c>
      <c r="J219">
        <v>18</v>
      </c>
      <c r="L219">
        <v>0</v>
      </c>
      <c r="M219" t="s">
        <v>6</v>
      </c>
    </row>
    <row r="220" spans="1:17" ht="45">
      <c r="A220">
        <v>272</v>
      </c>
      <c r="B220" s="361" t="s">
        <v>1070</v>
      </c>
      <c r="C220" t="s">
        <v>69</v>
      </c>
      <c r="F220" t="s">
        <v>1076</v>
      </c>
      <c r="H220" t="s">
        <v>1103</v>
      </c>
      <c r="J220">
        <v>120</v>
      </c>
      <c r="L220">
        <v>0</v>
      </c>
      <c r="M220" t="s">
        <v>6</v>
      </c>
    </row>
    <row r="221" spans="1:17" ht="45">
      <c r="A221">
        <v>273</v>
      </c>
      <c r="B221" s="361" t="s">
        <v>1070</v>
      </c>
      <c r="C221" t="s">
        <v>69</v>
      </c>
      <c r="F221" t="s">
        <v>1077</v>
      </c>
      <c r="H221" t="s">
        <v>1103</v>
      </c>
      <c r="J221">
        <v>30</v>
      </c>
      <c r="L221">
        <v>0</v>
      </c>
      <c r="M221" t="s">
        <v>6</v>
      </c>
    </row>
    <row r="222" spans="1:17">
      <c r="A222">
        <v>283</v>
      </c>
      <c r="B222" t="s">
        <v>1117</v>
      </c>
      <c r="C222" t="s">
        <v>69</v>
      </c>
      <c r="D222" t="s">
        <v>978</v>
      </c>
      <c r="F222" t="s">
        <v>1116</v>
      </c>
      <c r="G222" t="s">
        <v>232</v>
      </c>
      <c r="H222" t="s">
        <v>1103</v>
      </c>
      <c r="I222" t="s">
        <v>233</v>
      </c>
      <c r="L222">
        <v>0</v>
      </c>
    </row>
    <row r="223" spans="1:17">
      <c r="A223">
        <v>135</v>
      </c>
      <c r="B223" t="s">
        <v>209</v>
      </c>
      <c r="C223" t="s">
        <v>17</v>
      </c>
      <c r="D223" t="s">
        <v>247</v>
      </c>
      <c r="F223" t="s">
        <v>210</v>
      </c>
      <c r="G223" t="s">
        <v>211</v>
      </c>
      <c r="H223" t="s">
        <v>1103</v>
      </c>
      <c r="I223" t="s">
        <v>212</v>
      </c>
      <c r="J223">
        <v>6000</v>
      </c>
      <c r="K223">
        <v>0.1578</v>
      </c>
      <c r="L223">
        <v>946.8</v>
      </c>
      <c r="M223" t="s">
        <v>6</v>
      </c>
      <c r="N223" s="360">
        <v>44200</v>
      </c>
      <c r="O223" t="s">
        <v>394</v>
      </c>
      <c r="P223" s="360">
        <v>44229</v>
      </c>
      <c r="Q223" t="s">
        <v>877</v>
      </c>
    </row>
    <row r="224" spans="1:17">
      <c r="A224">
        <v>136</v>
      </c>
      <c r="B224" t="s">
        <v>209</v>
      </c>
      <c r="C224" t="s">
        <v>17</v>
      </c>
      <c r="D224" t="s">
        <v>247</v>
      </c>
      <c r="F224" t="s">
        <v>213</v>
      </c>
      <c r="G224" t="s">
        <v>211</v>
      </c>
      <c r="H224" t="s">
        <v>1103</v>
      </c>
      <c r="I224" t="s">
        <v>212</v>
      </c>
      <c r="J224">
        <v>1500</v>
      </c>
      <c r="K224">
        <v>0.98419999999999996</v>
      </c>
      <c r="L224">
        <v>1476.3</v>
      </c>
      <c r="M224" t="s">
        <v>6</v>
      </c>
      <c r="N224" s="360">
        <v>44200</v>
      </c>
      <c r="O224" t="s">
        <v>394</v>
      </c>
      <c r="P224" s="360">
        <v>44229</v>
      </c>
      <c r="Q224" t="s">
        <v>877</v>
      </c>
    </row>
    <row r="225" spans="1:17">
      <c r="A225">
        <v>137</v>
      </c>
      <c r="B225" t="s">
        <v>209</v>
      </c>
      <c r="C225" t="s">
        <v>17</v>
      </c>
      <c r="D225" t="s">
        <v>247</v>
      </c>
      <c r="F225" t="s">
        <v>214</v>
      </c>
      <c r="G225" t="s">
        <v>211</v>
      </c>
      <c r="H225" t="s">
        <v>1103</v>
      </c>
      <c r="I225" t="s">
        <v>212</v>
      </c>
      <c r="J225">
        <v>600</v>
      </c>
      <c r="K225">
        <v>0.98419999999999996</v>
      </c>
      <c r="L225">
        <v>590.52</v>
      </c>
      <c r="M225" t="s">
        <v>6</v>
      </c>
      <c r="N225" s="360">
        <v>44200</v>
      </c>
      <c r="O225" t="s">
        <v>394</v>
      </c>
      <c r="P225" s="360">
        <v>44229</v>
      </c>
      <c r="Q225" t="s">
        <v>877</v>
      </c>
    </row>
    <row r="226" spans="1:17">
      <c r="A226">
        <v>138</v>
      </c>
      <c r="B226" t="s">
        <v>209</v>
      </c>
      <c r="C226" t="s">
        <v>17</v>
      </c>
      <c r="D226" t="s">
        <v>247</v>
      </c>
      <c r="F226" t="s">
        <v>215</v>
      </c>
      <c r="G226" t="s">
        <v>211</v>
      </c>
      <c r="H226" t="s">
        <v>1103</v>
      </c>
      <c r="I226" t="s">
        <v>212</v>
      </c>
      <c r="J226">
        <v>3750.05</v>
      </c>
      <c r="K226">
        <v>0.35749999999999998</v>
      </c>
      <c r="L226">
        <v>1340.642875</v>
      </c>
      <c r="M226" t="s">
        <v>6</v>
      </c>
      <c r="N226" s="360">
        <v>44200</v>
      </c>
      <c r="O226" t="s">
        <v>394</v>
      </c>
      <c r="P226" s="360">
        <v>44229</v>
      </c>
      <c r="Q226" t="s">
        <v>877</v>
      </c>
    </row>
    <row r="227" spans="1:17">
      <c r="A227">
        <v>284</v>
      </c>
      <c r="B227" t="s">
        <v>1119</v>
      </c>
      <c r="C227" t="s">
        <v>82</v>
      </c>
      <c r="D227" t="s">
        <v>1128</v>
      </c>
      <c r="F227" t="s">
        <v>1090</v>
      </c>
      <c r="G227" t="s">
        <v>1121</v>
      </c>
      <c r="H227" t="s">
        <v>383</v>
      </c>
      <c r="I227" t="s">
        <v>1122</v>
      </c>
      <c r="J227" t="s">
        <v>1124</v>
      </c>
      <c r="K227" t="s">
        <v>1126</v>
      </c>
      <c r="L227">
        <v>510</v>
      </c>
    </row>
    <row r="228" spans="1:17" ht="45">
      <c r="A228">
        <v>285</v>
      </c>
      <c r="B228" t="s">
        <v>1119</v>
      </c>
      <c r="C228" t="s">
        <v>82</v>
      </c>
      <c r="D228" t="s">
        <v>1129</v>
      </c>
      <c r="F228" t="s">
        <v>1120</v>
      </c>
      <c r="G228" t="s">
        <v>1121</v>
      </c>
      <c r="H228" t="s">
        <v>383</v>
      </c>
      <c r="I228" s="361" t="s">
        <v>1123</v>
      </c>
      <c r="J228" t="s">
        <v>1125</v>
      </c>
      <c r="K228" t="s">
        <v>1127</v>
      </c>
      <c r="L228">
        <v>860</v>
      </c>
    </row>
    <row r="229" spans="1:17" ht="120">
      <c r="A229">
        <v>177</v>
      </c>
      <c r="B229" t="s">
        <v>286</v>
      </c>
      <c r="C229" t="s">
        <v>92</v>
      </c>
      <c r="D229" t="s">
        <v>987</v>
      </c>
      <c r="F229" s="361" t="s">
        <v>287</v>
      </c>
      <c r="G229" t="s">
        <v>218</v>
      </c>
      <c r="H229" t="s">
        <v>1106</v>
      </c>
      <c r="I229" t="s">
        <v>288</v>
      </c>
      <c r="J229">
        <v>21</v>
      </c>
      <c r="K229">
        <v>400</v>
      </c>
      <c r="L229">
        <v>8400</v>
      </c>
      <c r="M229" t="s">
        <v>6</v>
      </c>
      <c r="N229" s="360">
        <v>44200</v>
      </c>
      <c r="O229" t="s">
        <v>403</v>
      </c>
      <c r="P229" s="360">
        <v>44231</v>
      </c>
      <c r="Q229" t="s">
        <v>561</v>
      </c>
    </row>
    <row r="230" spans="1:17" ht="135">
      <c r="A230">
        <v>178</v>
      </c>
      <c r="B230" t="s">
        <v>286</v>
      </c>
      <c r="C230" t="s">
        <v>92</v>
      </c>
      <c r="D230" t="s">
        <v>987</v>
      </c>
      <c r="F230" s="361" t="s">
        <v>289</v>
      </c>
      <c r="G230" t="s">
        <v>218</v>
      </c>
      <c r="H230" t="s">
        <v>1106</v>
      </c>
      <c r="I230" t="s">
        <v>288</v>
      </c>
      <c r="J230">
        <v>75</v>
      </c>
      <c r="K230">
        <v>350</v>
      </c>
      <c r="L230">
        <v>26250</v>
      </c>
      <c r="M230" t="s">
        <v>6</v>
      </c>
      <c r="N230" s="360">
        <v>44200</v>
      </c>
      <c r="O230" t="s">
        <v>403</v>
      </c>
      <c r="P230" s="360">
        <v>44231</v>
      </c>
      <c r="Q230" t="s">
        <v>561</v>
      </c>
    </row>
    <row r="231" spans="1:17" ht="45">
      <c r="A231">
        <v>244</v>
      </c>
      <c r="B231" t="s">
        <v>286</v>
      </c>
      <c r="C231" t="s">
        <v>92</v>
      </c>
      <c r="D231" t="s">
        <v>987</v>
      </c>
      <c r="F231" s="361" t="s">
        <v>1141</v>
      </c>
      <c r="G231" t="s">
        <v>218</v>
      </c>
      <c r="H231" t="s">
        <v>1106</v>
      </c>
      <c r="I231" t="s">
        <v>288</v>
      </c>
      <c r="J231">
        <v>1</v>
      </c>
      <c r="K231">
        <v>23100</v>
      </c>
      <c r="L231">
        <v>23100</v>
      </c>
      <c r="M231" t="s">
        <v>6</v>
      </c>
      <c r="N231" s="360">
        <v>44302</v>
      </c>
      <c r="O231" t="s">
        <v>1048</v>
      </c>
      <c r="P231" s="360">
        <v>44314</v>
      </c>
      <c r="Q231" t="s">
        <v>561</v>
      </c>
    </row>
    <row r="232" spans="1:17" ht="180">
      <c r="A232">
        <v>70</v>
      </c>
      <c r="B232" t="s">
        <v>234</v>
      </c>
      <c r="C232" t="s">
        <v>92</v>
      </c>
      <c r="D232" t="s">
        <v>984</v>
      </c>
      <c r="F232" s="361" t="s">
        <v>940</v>
      </c>
      <c r="G232" t="s">
        <v>236</v>
      </c>
      <c r="H232" t="s">
        <v>1103</v>
      </c>
      <c r="I232" t="s">
        <v>237</v>
      </c>
      <c r="J232">
        <v>1</v>
      </c>
      <c r="K232">
        <v>46433.279999999999</v>
      </c>
      <c r="L232">
        <v>46433.279999999999</v>
      </c>
      <c r="M232" t="s">
        <v>6</v>
      </c>
      <c r="N232" s="360">
        <v>44291</v>
      </c>
      <c r="O232" t="s">
        <v>941</v>
      </c>
      <c r="P232" s="360">
        <v>44293</v>
      </c>
      <c r="Q232" t="s">
        <v>892</v>
      </c>
    </row>
    <row r="233" spans="1:17">
      <c r="A233">
        <v>149</v>
      </c>
      <c r="B233" t="s">
        <v>234</v>
      </c>
      <c r="C233" t="s">
        <v>92</v>
      </c>
      <c r="D233" t="s">
        <v>984</v>
      </c>
      <c r="F233" t="s">
        <v>1078</v>
      </c>
      <c r="G233" t="s">
        <v>236</v>
      </c>
      <c r="H233" t="s">
        <v>1103</v>
      </c>
      <c r="I233" t="s">
        <v>237</v>
      </c>
      <c r="J233">
        <v>6</v>
      </c>
      <c r="K233">
        <v>9218.7900000000009</v>
      </c>
      <c r="L233">
        <v>42913467.450000003</v>
      </c>
      <c r="M233" t="s">
        <v>6</v>
      </c>
      <c r="N233" s="360">
        <v>44200</v>
      </c>
      <c r="O233" t="s">
        <v>390</v>
      </c>
      <c r="P233" s="360">
        <v>44229</v>
      </c>
      <c r="Q233" t="s">
        <v>877</v>
      </c>
    </row>
    <row r="234" spans="1:17">
      <c r="A234">
        <v>150</v>
      </c>
      <c r="B234" t="s">
        <v>234</v>
      </c>
      <c r="C234" t="s">
        <v>92</v>
      </c>
      <c r="D234" t="s">
        <v>984</v>
      </c>
      <c r="F234" t="s">
        <v>1079</v>
      </c>
      <c r="G234" t="s">
        <v>236</v>
      </c>
      <c r="H234" t="s">
        <v>1103</v>
      </c>
      <c r="I234" t="s">
        <v>237</v>
      </c>
      <c r="J234">
        <v>3</v>
      </c>
      <c r="K234">
        <v>4861.9799999999996</v>
      </c>
      <c r="L234">
        <v>44821572.604199998</v>
      </c>
      <c r="M234" t="s">
        <v>6</v>
      </c>
      <c r="N234" s="360">
        <v>44200</v>
      </c>
      <c r="O234" t="s">
        <v>390</v>
      </c>
      <c r="P234" s="360">
        <v>44229</v>
      </c>
      <c r="Q234" t="s">
        <v>877</v>
      </c>
    </row>
    <row r="235" spans="1:17">
      <c r="A235">
        <v>151</v>
      </c>
      <c r="B235" t="s">
        <v>234</v>
      </c>
      <c r="C235" t="s">
        <v>92</v>
      </c>
      <c r="D235" t="s">
        <v>984</v>
      </c>
      <c r="F235" t="s">
        <v>238</v>
      </c>
      <c r="G235" t="s">
        <v>236</v>
      </c>
      <c r="H235" t="s">
        <v>1103</v>
      </c>
      <c r="I235" t="s">
        <v>237</v>
      </c>
      <c r="J235">
        <v>6</v>
      </c>
      <c r="K235">
        <v>11566.86</v>
      </c>
      <c r="L235">
        <v>56237841.982799999</v>
      </c>
      <c r="M235" t="s">
        <v>6</v>
      </c>
      <c r="N235" s="360">
        <v>44200</v>
      </c>
      <c r="O235" t="s">
        <v>390</v>
      </c>
      <c r="P235" s="360">
        <v>44229</v>
      </c>
      <c r="Q235" t="s">
        <v>877</v>
      </c>
    </row>
    <row r="236" spans="1:17" ht="30">
      <c r="A236">
        <v>73</v>
      </c>
      <c r="B236" t="s">
        <v>255</v>
      </c>
      <c r="C236" t="s">
        <v>69</v>
      </c>
      <c r="D236" t="s">
        <v>962</v>
      </c>
      <c r="F236" t="s">
        <v>963</v>
      </c>
      <c r="G236" s="361" t="s">
        <v>256</v>
      </c>
      <c r="H236" t="s">
        <v>1105</v>
      </c>
      <c r="I236" t="s">
        <v>257</v>
      </c>
      <c r="J236">
        <v>1</v>
      </c>
      <c r="K236">
        <v>13700</v>
      </c>
      <c r="L236">
        <v>13700</v>
      </c>
      <c r="M236" t="s">
        <v>6</v>
      </c>
      <c r="N236" s="360">
        <v>44291</v>
      </c>
      <c r="O236" t="s">
        <v>965</v>
      </c>
      <c r="P236" s="360">
        <v>44298</v>
      </c>
      <c r="Q236" t="s">
        <v>877</v>
      </c>
    </row>
    <row r="237" spans="1:17">
      <c r="A237">
        <v>74</v>
      </c>
      <c r="B237" t="s">
        <v>255</v>
      </c>
      <c r="C237" t="s">
        <v>69</v>
      </c>
      <c r="D237" t="s">
        <v>962</v>
      </c>
      <c r="F237" t="s">
        <v>966</v>
      </c>
      <c r="G237" t="s">
        <v>260</v>
      </c>
      <c r="H237" t="s">
        <v>1105</v>
      </c>
      <c r="I237" t="s">
        <v>257</v>
      </c>
      <c r="J237">
        <v>1</v>
      </c>
      <c r="K237">
        <v>5600</v>
      </c>
      <c r="L237">
        <v>5600</v>
      </c>
      <c r="M237" t="s">
        <v>6</v>
      </c>
      <c r="N237" s="360">
        <v>44291</v>
      </c>
      <c r="O237" t="s">
        <v>967</v>
      </c>
      <c r="P237" s="360">
        <v>44298</v>
      </c>
      <c r="Q237" t="s">
        <v>877</v>
      </c>
    </row>
    <row r="238" spans="1:17" ht="30">
      <c r="A238">
        <v>164</v>
      </c>
      <c r="B238" t="s">
        <v>255</v>
      </c>
      <c r="C238" t="s">
        <v>69</v>
      </c>
      <c r="D238" t="s">
        <v>962</v>
      </c>
      <c r="F238" t="s">
        <v>963</v>
      </c>
      <c r="G238" s="361" t="s">
        <v>256</v>
      </c>
      <c r="H238" t="s">
        <v>1105</v>
      </c>
      <c r="I238" t="s">
        <v>257</v>
      </c>
      <c r="J238">
        <v>1</v>
      </c>
      <c r="K238">
        <v>20550</v>
      </c>
      <c r="L238">
        <v>20550</v>
      </c>
      <c r="M238" t="s">
        <v>6</v>
      </c>
      <c r="N238" s="360">
        <v>44200</v>
      </c>
      <c r="O238" t="s">
        <v>258</v>
      </c>
      <c r="P238" s="360">
        <v>44231</v>
      </c>
      <c r="Q238" t="s">
        <v>877</v>
      </c>
    </row>
    <row r="239" spans="1:17">
      <c r="A239">
        <v>165</v>
      </c>
      <c r="B239" t="s">
        <v>255</v>
      </c>
      <c r="C239" t="s">
        <v>69</v>
      </c>
      <c r="D239" t="s">
        <v>962</v>
      </c>
      <c r="F239" t="s">
        <v>964</v>
      </c>
      <c r="G239" t="s">
        <v>259</v>
      </c>
      <c r="H239" t="s">
        <v>1105</v>
      </c>
      <c r="I239" t="s">
        <v>257</v>
      </c>
      <c r="J239">
        <v>1</v>
      </c>
      <c r="K239">
        <v>20550</v>
      </c>
      <c r="L239">
        <v>20550</v>
      </c>
      <c r="M239" t="s">
        <v>6</v>
      </c>
      <c r="N239" s="360">
        <v>44200</v>
      </c>
      <c r="O239" t="s">
        <v>258</v>
      </c>
      <c r="P239" s="360">
        <v>44231</v>
      </c>
      <c r="Q239" t="s">
        <v>877</v>
      </c>
    </row>
    <row r="240" spans="1:17">
      <c r="A240">
        <v>166</v>
      </c>
      <c r="B240" t="s">
        <v>255</v>
      </c>
      <c r="C240" t="s">
        <v>69</v>
      </c>
      <c r="D240" t="s">
        <v>962</v>
      </c>
      <c r="F240" t="s">
        <v>966</v>
      </c>
      <c r="G240" t="s">
        <v>260</v>
      </c>
      <c r="H240" t="s">
        <v>1105</v>
      </c>
      <c r="I240" t="s">
        <v>257</v>
      </c>
      <c r="J240">
        <v>1</v>
      </c>
      <c r="K240">
        <v>16800</v>
      </c>
      <c r="L240">
        <v>16800</v>
      </c>
      <c r="M240" t="s">
        <v>6</v>
      </c>
      <c r="N240" s="360">
        <v>44200</v>
      </c>
      <c r="O240" t="s">
        <v>261</v>
      </c>
      <c r="P240" s="360">
        <v>44231</v>
      </c>
      <c r="Q240" t="s">
        <v>877</v>
      </c>
    </row>
    <row r="241" spans="1:17">
      <c r="A241">
        <v>67</v>
      </c>
      <c r="B241" t="s">
        <v>617</v>
      </c>
      <c r="C241" t="s">
        <v>82</v>
      </c>
      <c r="D241" t="s">
        <v>925</v>
      </c>
      <c r="F241" t="s">
        <v>1022</v>
      </c>
      <c r="G241" t="s">
        <v>926</v>
      </c>
      <c r="H241" t="s">
        <v>1105</v>
      </c>
      <c r="I241" t="s">
        <v>927</v>
      </c>
      <c r="J241">
        <v>320</v>
      </c>
      <c r="K241">
        <v>484.5</v>
      </c>
      <c r="L241">
        <v>155040</v>
      </c>
      <c r="M241" t="s">
        <v>6</v>
      </c>
      <c r="N241" s="360">
        <v>44279</v>
      </c>
      <c r="O241" t="s">
        <v>928</v>
      </c>
      <c r="P241" s="360">
        <v>44293</v>
      </c>
      <c r="Q241" t="s">
        <v>892</v>
      </c>
    </row>
    <row r="242" spans="1:17">
      <c r="A242">
        <v>245</v>
      </c>
      <c r="B242" t="s">
        <v>102</v>
      </c>
      <c r="C242" t="s">
        <v>69</v>
      </c>
      <c r="D242" t="s">
        <v>1049</v>
      </c>
      <c r="F242" t="s">
        <v>1142</v>
      </c>
      <c r="G242" t="s">
        <v>1050</v>
      </c>
      <c r="H242" t="s">
        <v>338</v>
      </c>
      <c r="I242" t="s">
        <v>1051</v>
      </c>
      <c r="J242">
        <v>332</v>
      </c>
      <c r="K242">
        <v>315.89999999999998</v>
      </c>
      <c r="L242">
        <v>104878.79999999999</v>
      </c>
      <c r="M242" t="s">
        <v>1052</v>
      </c>
      <c r="N242" s="360">
        <v>44305</v>
      </c>
      <c r="O242" t="s">
        <v>1053</v>
      </c>
      <c r="P242" s="360">
        <v>44314</v>
      </c>
      <c r="Q242" t="s">
        <v>1005</v>
      </c>
    </row>
    <row r="243" spans="1:17">
      <c r="A243">
        <v>72</v>
      </c>
      <c r="B243" t="s">
        <v>276</v>
      </c>
      <c r="C243" t="s">
        <v>17</v>
      </c>
      <c r="D243" t="s">
        <v>960</v>
      </c>
      <c r="F243" t="s">
        <v>959</v>
      </c>
      <c r="G243" t="s">
        <v>958</v>
      </c>
      <c r="H243" t="s">
        <v>1103</v>
      </c>
      <c r="I243" t="s">
        <v>278</v>
      </c>
      <c r="J243">
        <v>2</v>
      </c>
      <c r="K243">
        <v>314.66000000000003</v>
      </c>
      <c r="L243">
        <v>629.32000000000005</v>
      </c>
      <c r="M243" t="s">
        <v>410</v>
      </c>
      <c r="N243" s="360">
        <v>44291</v>
      </c>
      <c r="O243" t="s">
        <v>961</v>
      </c>
      <c r="P243" s="360">
        <v>44298</v>
      </c>
      <c r="Q243" t="s">
        <v>877</v>
      </c>
    </row>
    <row r="244" spans="1:17">
      <c r="A244">
        <v>172</v>
      </c>
      <c r="B244" t="s">
        <v>276</v>
      </c>
      <c r="C244" t="s">
        <v>17</v>
      </c>
      <c r="D244" t="s">
        <v>960</v>
      </c>
      <c r="F244" t="s">
        <v>277</v>
      </c>
      <c r="G244" t="s">
        <v>958</v>
      </c>
      <c r="H244" t="s">
        <v>1103</v>
      </c>
      <c r="I244" t="s">
        <v>278</v>
      </c>
      <c r="J244">
        <v>2</v>
      </c>
      <c r="K244">
        <v>314.66000000000003</v>
      </c>
      <c r="L244">
        <v>629.32000000000005</v>
      </c>
      <c r="M244" t="s">
        <v>6</v>
      </c>
      <c r="N244" s="360">
        <v>44200</v>
      </c>
      <c r="O244" t="s">
        <v>401</v>
      </c>
      <c r="P244" s="360">
        <v>44231</v>
      </c>
      <c r="Q244" t="s">
        <v>877</v>
      </c>
    </row>
    <row r="245" spans="1:17" ht="45">
      <c r="A245">
        <v>185</v>
      </c>
      <c r="B245" t="s">
        <v>304</v>
      </c>
      <c r="C245" t="s">
        <v>85</v>
      </c>
      <c r="D245" t="s">
        <v>985</v>
      </c>
      <c r="F245" t="s">
        <v>305</v>
      </c>
      <c r="G245" s="361" t="s">
        <v>306</v>
      </c>
      <c r="H245" t="s">
        <v>1103</v>
      </c>
      <c r="I245" t="s">
        <v>307</v>
      </c>
      <c r="J245">
        <v>12.0001</v>
      </c>
      <c r="K245">
        <v>333.33300000000003</v>
      </c>
      <c r="L245">
        <v>4000.0293333000004</v>
      </c>
      <c r="M245" t="s">
        <v>6</v>
      </c>
      <c r="N245" s="360">
        <v>44200</v>
      </c>
      <c r="O245" t="s">
        <v>406</v>
      </c>
      <c r="P245" s="360">
        <v>44231</v>
      </c>
      <c r="Q245" t="s">
        <v>877</v>
      </c>
    </row>
    <row r="246" spans="1:17" ht="45">
      <c r="A246">
        <v>246</v>
      </c>
      <c r="B246" t="s">
        <v>304</v>
      </c>
      <c r="C246" t="s">
        <v>85</v>
      </c>
      <c r="D246" t="s">
        <v>985</v>
      </c>
      <c r="F246" s="361" t="s">
        <v>1143</v>
      </c>
      <c r="G246" s="361" t="s">
        <v>306</v>
      </c>
      <c r="H246" t="s">
        <v>1103</v>
      </c>
      <c r="I246" t="s">
        <v>307</v>
      </c>
      <c r="J246">
        <v>1</v>
      </c>
      <c r="K246">
        <v>800</v>
      </c>
      <c r="L246">
        <v>800</v>
      </c>
      <c r="M246" t="s">
        <v>6</v>
      </c>
      <c r="N246" s="360">
        <v>44305</v>
      </c>
      <c r="O246" t="s">
        <v>1054</v>
      </c>
      <c r="P246" s="360">
        <v>44314</v>
      </c>
      <c r="Q246" t="s">
        <v>877</v>
      </c>
    </row>
    <row r="247" spans="1:17" ht="45">
      <c r="A247">
        <v>278</v>
      </c>
      <c r="B247" t="s">
        <v>304</v>
      </c>
      <c r="C247" t="s">
        <v>85</v>
      </c>
      <c r="D247" t="s">
        <v>985</v>
      </c>
      <c r="F247" s="361" t="s">
        <v>1143</v>
      </c>
      <c r="G247" s="361" t="s">
        <v>306</v>
      </c>
      <c r="H247" t="s">
        <v>1103</v>
      </c>
      <c r="I247" t="s">
        <v>307</v>
      </c>
      <c r="J247">
        <v>1</v>
      </c>
      <c r="K247">
        <v>400</v>
      </c>
      <c r="L247">
        <v>400</v>
      </c>
      <c r="M247" t="s">
        <v>6</v>
      </c>
      <c r="N247" s="360">
        <v>44315</v>
      </c>
      <c r="O247" t="s">
        <v>1097</v>
      </c>
      <c r="P247" s="360">
        <v>44320</v>
      </c>
      <c r="Q247" t="s">
        <v>877</v>
      </c>
    </row>
    <row r="248" spans="1:17" ht="150">
      <c r="A248">
        <v>197</v>
      </c>
      <c r="B248" t="s">
        <v>96</v>
      </c>
      <c r="C248" t="s">
        <v>69</v>
      </c>
      <c r="D248" t="s">
        <v>550</v>
      </c>
      <c r="F248" t="s">
        <v>551</v>
      </c>
      <c r="G248" t="s">
        <v>552</v>
      </c>
      <c r="H248" t="s">
        <v>383</v>
      </c>
      <c r="I248" t="s">
        <v>553</v>
      </c>
      <c r="J248">
        <v>240</v>
      </c>
      <c r="K248">
        <v>6.89</v>
      </c>
      <c r="L248">
        <v>1653.6</v>
      </c>
      <c r="M248" t="s">
        <v>410</v>
      </c>
      <c r="N248" s="360">
        <v>44263</v>
      </c>
      <c r="O248" t="s">
        <v>554</v>
      </c>
      <c r="P248" s="360">
        <v>44270</v>
      </c>
      <c r="Q248" s="361" t="s">
        <v>562</v>
      </c>
    </row>
    <row r="249" spans="1:17" ht="150">
      <c r="A249">
        <v>198</v>
      </c>
      <c r="B249" t="s">
        <v>96</v>
      </c>
      <c r="C249" t="s">
        <v>69</v>
      </c>
      <c r="D249" t="s">
        <v>550</v>
      </c>
      <c r="F249" t="s">
        <v>563</v>
      </c>
      <c r="G249" t="s">
        <v>552</v>
      </c>
      <c r="H249" t="s">
        <v>383</v>
      </c>
      <c r="I249" t="s">
        <v>446</v>
      </c>
      <c r="J249" t="s">
        <v>555</v>
      </c>
      <c r="K249" t="s">
        <v>556</v>
      </c>
      <c r="L249">
        <v>478.8</v>
      </c>
      <c r="M249" t="s">
        <v>410</v>
      </c>
      <c r="N249" s="360">
        <v>44263</v>
      </c>
      <c r="O249" t="s">
        <v>557</v>
      </c>
      <c r="P249" s="360">
        <v>44270</v>
      </c>
      <c r="Q249" s="361" t="s">
        <v>562</v>
      </c>
    </row>
    <row r="250" spans="1:17" ht="150">
      <c r="A250">
        <v>199</v>
      </c>
      <c r="B250" t="s">
        <v>96</v>
      </c>
      <c r="C250" t="s">
        <v>69</v>
      </c>
      <c r="D250" t="s">
        <v>550</v>
      </c>
      <c r="F250" t="s">
        <v>564</v>
      </c>
      <c r="G250" t="s">
        <v>552</v>
      </c>
      <c r="H250" t="s">
        <v>383</v>
      </c>
      <c r="I250" t="s">
        <v>559</v>
      </c>
      <c r="J250">
        <v>20000</v>
      </c>
      <c r="K250">
        <v>0.1</v>
      </c>
      <c r="L250">
        <v>2000</v>
      </c>
      <c r="M250" t="s">
        <v>410</v>
      </c>
      <c r="N250" s="360">
        <v>44265</v>
      </c>
      <c r="O250" t="s">
        <v>558</v>
      </c>
      <c r="P250" s="360">
        <v>44270</v>
      </c>
      <c r="Q250" s="361" t="s">
        <v>562</v>
      </c>
    </row>
    <row r="251" spans="1:17">
      <c r="A251">
        <v>187</v>
      </c>
      <c r="B251" t="s">
        <v>56</v>
      </c>
      <c r="C251" t="s">
        <v>994</v>
      </c>
      <c r="D251" t="s">
        <v>995</v>
      </c>
      <c r="F251" t="s">
        <v>312</v>
      </c>
      <c r="G251" t="s">
        <v>313</v>
      </c>
      <c r="H251" t="s">
        <v>1105</v>
      </c>
      <c r="I251" t="s">
        <v>314</v>
      </c>
      <c r="J251">
        <v>1260</v>
      </c>
      <c r="K251">
        <v>4.7</v>
      </c>
      <c r="L251">
        <v>5922</v>
      </c>
      <c r="M251" t="s">
        <v>6</v>
      </c>
      <c r="N251" s="360">
        <v>44200</v>
      </c>
      <c r="O251" t="s">
        <v>408</v>
      </c>
      <c r="P251" s="360">
        <v>44231</v>
      </c>
      <c r="Q251" t="s">
        <v>877</v>
      </c>
    </row>
    <row r="252" spans="1:17" ht="30">
      <c r="A252">
        <v>275</v>
      </c>
      <c r="B252" t="s">
        <v>56</v>
      </c>
      <c r="C252" t="s">
        <v>994</v>
      </c>
      <c r="D252" t="s">
        <v>995</v>
      </c>
      <c r="F252" s="361" t="s">
        <v>1144</v>
      </c>
      <c r="G252" t="s">
        <v>313</v>
      </c>
      <c r="H252" t="s">
        <v>1105</v>
      </c>
      <c r="I252" t="s">
        <v>314</v>
      </c>
      <c r="J252">
        <v>1</v>
      </c>
      <c r="K252">
        <v>5922</v>
      </c>
      <c r="L252">
        <v>5922</v>
      </c>
      <c r="M252" t="s">
        <v>6</v>
      </c>
      <c r="N252" s="360">
        <v>44309</v>
      </c>
      <c r="O252" t="s">
        <v>1094</v>
      </c>
      <c r="P252" s="360">
        <v>44320</v>
      </c>
      <c r="Q252" t="s">
        <v>877</v>
      </c>
    </row>
    <row r="253" spans="1:17">
      <c r="A253">
        <v>71</v>
      </c>
      <c r="B253" t="s">
        <v>279</v>
      </c>
      <c r="C253" t="s">
        <v>17</v>
      </c>
      <c r="D253" t="s">
        <v>993</v>
      </c>
      <c r="F253" t="s">
        <v>942</v>
      </c>
      <c r="G253" t="s">
        <v>281</v>
      </c>
      <c r="H253" t="s">
        <v>1103</v>
      </c>
      <c r="I253" t="s">
        <v>282</v>
      </c>
      <c r="J253">
        <v>1</v>
      </c>
      <c r="K253">
        <v>1014.26</v>
      </c>
      <c r="L253">
        <v>1014.26</v>
      </c>
      <c r="M253" t="s">
        <v>6</v>
      </c>
      <c r="N253" s="360">
        <v>44291</v>
      </c>
      <c r="O253" t="s">
        <v>943</v>
      </c>
      <c r="P253" s="360">
        <v>44293</v>
      </c>
      <c r="Q253" t="s">
        <v>877</v>
      </c>
    </row>
    <row r="254" spans="1:17" ht="150">
      <c r="A254">
        <v>173</v>
      </c>
      <c r="B254" t="s">
        <v>279</v>
      </c>
      <c r="C254" t="s">
        <v>17</v>
      </c>
      <c r="D254" t="s">
        <v>993</v>
      </c>
      <c r="F254" s="361" t="s">
        <v>280</v>
      </c>
      <c r="G254" t="s">
        <v>281</v>
      </c>
      <c r="H254" t="s">
        <v>1103</v>
      </c>
      <c r="I254" t="s">
        <v>282</v>
      </c>
      <c r="J254">
        <v>1241.97</v>
      </c>
      <c r="K254">
        <v>0.6</v>
      </c>
      <c r="L254">
        <v>745.18200000000002</v>
      </c>
      <c r="M254" t="s">
        <v>6</v>
      </c>
      <c r="N254" s="360">
        <v>44200</v>
      </c>
      <c r="O254" t="s">
        <v>402</v>
      </c>
      <c r="P254" s="360">
        <v>44231</v>
      </c>
      <c r="Q254" t="s">
        <v>877</v>
      </c>
    </row>
    <row r="255" spans="1:17">
      <c r="A255">
        <v>174</v>
      </c>
      <c r="B255" t="s">
        <v>279</v>
      </c>
      <c r="C255" t="s">
        <v>17</v>
      </c>
      <c r="D255" t="s">
        <v>993</v>
      </c>
      <c r="F255" t="s">
        <v>283</v>
      </c>
      <c r="G255" t="s">
        <v>281</v>
      </c>
      <c r="H255" t="s">
        <v>1103</v>
      </c>
      <c r="I255" t="s">
        <v>282</v>
      </c>
      <c r="J255">
        <v>1241.94</v>
      </c>
      <c r="K255">
        <v>0.5</v>
      </c>
      <c r="L255">
        <v>620.97</v>
      </c>
      <c r="M255" t="s">
        <v>6</v>
      </c>
      <c r="N255" s="360">
        <v>44200</v>
      </c>
      <c r="O255" t="s">
        <v>402</v>
      </c>
      <c r="P255" s="360">
        <v>44231</v>
      </c>
      <c r="Q255" t="s">
        <v>877</v>
      </c>
    </row>
    <row r="256" spans="1:17" ht="150">
      <c r="A256">
        <v>175</v>
      </c>
      <c r="B256" t="s">
        <v>279</v>
      </c>
      <c r="C256" t="s">
        <v>17</v>
      </c>
      <c r="D256" t="s">
        <v>993</v>
      </c>
      <c r="F256" s="361" t="s">
        <v>284</v>
      </c>
      <c r="G256" t="s">
        <v>281</v>
      </c>
      <c r="H256" t="s">
        <v>1103</v>
      </c>
      <c r="I256" t="s">
        <v>282</v>
      </c>
      <c r="J256">
        <v>1241.94</v>
      </c>
      <c r="K256">
        <v>0.5</v>
      </c>
      <c r="L256">
        <v>620.97</v>
      </c>
      <c r="M256" t="s">
        <v>6</v>
      </c>
      <c r="N256" s="360">
        <v>44200</v>
      </c>
      <c r="O256" t="s">
        <v>402</v>
      </c>
      <c r="P256" s="360">
        <v>44231</v>
      </c>
      <c r="Q256" t="s">
        <v>877</v>
      </c>
    </row>
    <row r="257" spans="1:17" ht="150">
      <c r="A257">
        <v>176</v>
      </c>
      <c r="B257" t="s">
        <v>279</v>
      </c>
      <c r="C257" t="s">
        <v>17</v>
      </c>
      <c r="D257" t="s">
        <v>993</v>
      </c>
      <c r="F257" s="361" t="s">
        <v>285</v>
      </c>
      <c r="G257" t="s">
        <v>281</v>
      </c>
      <c r="H257" t="s">
        <v>1103</v>
      </c>
      <c r="I257" t="s">
        <v>282</v>
      </c>
      <c r="J257">
        <v>1241.953</v>
      </c>
      <c r="K257">
        <v>0.85</v>
      </c>
      <c r="L257">
        <v>1055.66005</v>
      </c>
      <c r="M257" t="s">
        <v>6</v>
      </c>
      <c r="N257" s="360">
        <v>44200</v>
      </c>
      <c r="O257" t="s">
        <v>402</v>
      </c>
      <c r="P257" s="360">
        <v>44231</v>
      </c>
      <c r="Q257" t="s">
        <v>877</v>
      </c>
    </row>
    <row r="258" spans="1:17">
      <c r="A258">
        <v>189</v>
      </c>
      <c r="B258" t="s">
        <v>574</v>
      </c>
      <c r="C258" t="s">
        <v>69</v>
      </c>
      <c r="D258" t="s">
        <v>441</v>
      </c>
      <c r="F258" t="s">
        <v>442</v>
      </c>
      <c r="G258" t="s">
        <v>409</v>
      </c>
      <c r="H258" t="s">
        <v>383</v>
      </c>
      <c r="I258" t="s">
        <v>443</v>
      </c>
      <c r="J258">
        <v>3600</v>
      </c>
      <c r="K258">
        <v>0.9</v>
      </c>
      <c r="L258">
        <v>3240</v>
      </c>
      <c r="M258" t="s">
        <v>410</v>
      </c>
      <c r="N258" s="360">
        <v>44245</v>
      </c>
      <c r="O258" t="s">
        <v>444</v>
      </c>
      <c r="P258" s="360">
        <v>44271</v>
      </c>
      <c r="Q258" t="s">
        <v>877</v>
      </c>
    </row>
    <row r="259" spans="1:17">
      <c r="A259">
        <v>190</v>
      </c>
      <c r="B259" t="s">
        <v>574</v>
      </c>
      <c r="C259" t="s">
        <v>69</v>
      </c>
      <c r="D259" t="s">
        <v>441</v>
      </c>
      <c r="F259" t="s">
        <v>445</v>
      </c>
      <c r="G259" t="s">
        <v>409</v>
      </c>
      <c r="H259" t="s">
        <v>383</v>
      </c>
      <c r="I259" t="s">
        <v>446</v>
      </c>
      <c r="J259">
        <v>360</v>
      </c>
      <c r="K259">
        <v>9.5</v>
      </c>
      <c r="L259">
        <v>3420</v>
      </c>
      <c r="M259" t="s">
        <v>410</v>
      </c>
      <c r="N259" s="360">
        <v>44245</v>
      </c>
      <c r="O259" t="s">
        <v>447</v>
      </c>
      <c r="P259" s="360">
        <v>44271</v>
      </c>
      <c r="Q259" t="s">
        <v>877</v>
      </c>
    </row>
    <row r="260" spans="1:17">
      <c r="A260">
        <v>191</v>
      </c>
      <c r="B260" t="s">
        <v>574</v>
      </c>
      <c r="C260" t="s">
        <v>69</v>
      </c>
      <c r="D260" t="s">
        <v>441</v>
      </c>
      <c r="F260" t="s">
        <v>449</v>
      </c>
      <c r="G260" t="s">
        <v>448</v>
      </c>
      <c r="H260" t="s">
        <v>383</v>
      </c>
      <c r="I260" t="s">
        <v>446</v>
      </c>
      <c r="J260">
        <v>48</v>
      </c>
      <c r="K260">
        <v>297.5</v>
      </c>
      <c r="L260">
        <v>14280</v>
      </c>
      <c r="M260" t="s">
        <v>410</v>
      </c>
      <c r="N260" s="360">
        <v>44245</v>
      </c>
      <c r="O260" t="s">
        <v>450</v>
      </c>
      <c r="P260" s="360">
        <v>44271</v>
      </c>
      <c r="Q260" t="s">
        <v>877</v>
      </c>
    </row>
    <row r="261" spans="1:17" ht="135">
      <c r="A261">
        <v>75</v>
      </c>
      <c r="B261" t="s">
        <v>216</v>
      </c>
      <c r="C261" t="s">
        <v>69</v>
      </c>
      <c r="D261" t="s">
        <v>969</v>
      </c>
      <c r="F261" s="361" t="s">
        <v>971</v>
      </c>
      <c r="G261" t="s">
        <v>972</v>
      </c>
      <c r="H261" t="s">
        <v>1106</v>
      </c>
      <c r="I261" t="s">
        <v>970</v>
      </c>
      <c r="J261">
        <v>1</v>
      </c>
      <c r="K261">
        <v>2355</v>
      </c>
      <c r="L261">
        <v>2355</v>
      </c>
      <c r="M261" t="s">
        <v>6</v>
      </c>
      <c r="N261" s="360">
        <v>44291</v>
      </c>
      <c r="O261" t="s">
        <v>973</v>
      </c>
      <c r="P261" s="360">
        <v>44298</v>
      </c>
      <c r="Q261" t="s">
        <v>877</v>
      </c>
    </row>
    <row r="262" spans="1:17">
      <c r="A262">
        <v>139</v>
      </c>
      <c r="B262" t="s">
        <v>216</v>
      </c>
      <c r="C262" t="s">
        <v>69</v>
      </c>
      <c r="D262" t="s">
        <v>968</v>
      </c>
      <c r="F262" t="s">
        <v>217</v>
      </c>
      <c r="G262" t="s">
        <v>218</v>
      </c>
      <c r="H262" t="s">
        <v>1106</v>
      </c>
      <c r="I262" t="s">
        <v>219</v>
      </c>
      <c r="J262">
        <v>30</v>
      </c>
      <c r="K262">
        <v>28</v>
      </c>
      <c r="L262">
        <v>840</v>
      </c>
      <c r="M262" t="s">
        <v>6</v>
      </c>
      <c r="N262" s="360">
        <v>44200</v>
      </c>
      <c r="O262" t="s">
        <v>393</v>
      </c>
      <c r="P262" s="360">
        <v>44229</v>
      </c>
      <c r="Q262" t="s">
        <v>877</v>
      </c>
    </row>
    <row r="263" spans="1:17">
      <c r="A263">
        <v>140</v>
      </c>
      <c r="B263" t="s">
        <v>216</v>
      </c>
      <c r="C263" t="s">
        <v>69</v>
      </c>
      <c r="D263" t="s">
        <v>968</v>
      </c>
      <c r="F263" t="s">
        <v>220</v>
      </c>
      <c r="G263" t="s">
        <v>218</v>
      </c>
      <c r="H263" t="s">
        <v>1106</v>
      </c>
      <c r="I263" t="s">
        <v>219</v>
      </c>
      <c r="J263">
        <v>30</v>
      </c>
      <c r="K263">
        <v>32</v>
      </c>
      <c r="L263">
        <v>960</v>
      </c>
      <c r="M263" t="s">
        <v>6</v>
      </c>
      <c r="N263" s="360">
        <v>44200</v>
      </c>
      <c r="O263" t="s">
        <v>393</v>
      </c>
      <c r="P263" s="360">
        <v>44229</v>
      </c>
      <c r="Q263" t="s">
        <v>877</v>
      </c>
    </row>
    <row r="264" spans="1:17">
      <c r="A264">
        <v>141</v>
      </c>
      <c r="B264" t="s">
        <v>216</v>
      </c>
      <c r="C264" t="s">
        <v>69</v>
      </c>
      <c r="D264" t="s">
        <v>968</v>
      </c>
      <c r="F264" t="s">
        <v>221</v>
      </c>
      <c r="G264" t="s">
        <v>218</v>
      </c>
      <c r="H264" t="s">
        <v>1106</v>
      </c>
      <c r="I264" t="s">
        <v>219</v>
      </c>
      <c r="J264">
        <v>30</v>
      </c>
      <c r="K264">
        <v>44.5</v>
      </c>
      <c r="L264">
        <v>1335</v>
      </c>
      <c r="M264" t="s">
        <v>6</v>
      </c>
      <c r="N264" s="360">
        <v>44200</v>
      </c>
      <c r="O264" t="s">
        <v>393</v>
      </c>
      <c r="P264" s="360">
        <v>44229</v>
      </c>
      <c r="Q264" t="s">
        <v>877</v>
      </c>
    </row>
    <row r="265" spans="1:17">
      <c r="A265">
        <v>142</v>
      </c>
      <c r="B265" t="s">
        <v>216</v>
      </c>
      <c r="C265" t="s">
        <v>69</v>
      </c>
      <c r="D265" t="s">
        <v>968</v>
      </c>
      <c r="F265" t="s">
        <v>222</v>
      </c>
      <c r="G265" t="s">
        <v>218</v>
      </c>
      <c r="H265" t="s">
        <v>1106</v>
      </c>
      <c r="I265" t="s">
        <v>219</v>
      </c>
      <c r="J265">
        <v>30</v>
      </c>
      <c r="K265">
        <v>26</v>
      </c>
      <c r="L265">
        <v>780</v>
      </c>
      <c r="M265" t="s">
        <v>6</v>
      </c>
      <c r="N265" s="360">
        <v>44200</v>
      </c>
      <c r="O265" t="s">
        <v>393</v>
      </c>
      <c r="P265" s="360">
        <v>44229</v>
      </c>
      <c r="Q265" t="s">
        <v>877</v>
      </c>
    </row>
    <row r="266" spans="1:17">
      <c r="A266">
        <v>143</v>
      </c>
      <c r="B266" t="s">
        <v>216</v>
      </c>
      <c r="C266" t="s">
        <v>69</v>
      </c>
      <c r="D266" t="s">
        <v>968</v>
      </c>
      <c r="F266" t="s">
        <v>223</v>
      </c>
      <c r="G266" t="s">
        <v>218</v>
      </c>
      <c r="H266" t="s">
        <v>1106</v>
      </c>
      <c r="I266" t="s">
        <v>219</v>
      </c>
      <c r="J266">
        <v>30</v>
      </c>
      <c r="K266">
        <v>25</v>
      </c>
      <c r="L266">
        <v>750</v>
      </c>
      <c r="M266" t="s">
        <v>6</v>
      </c>
      <c r="N266" s="360">
        <v>44200</v>
      </c>
      <c r="O266" t="s">
        <v>393</v>
      </c>
      <c r="P266" s="360">
        <v>44229</v>
      </c>
      <c r="Q266" t="s">
        <v>877</v>
      </c>
    </row>
    <row r="267" spans="1:17">
      <c r="A267">
        <v>144</v>
      </c>
      <c r="B267" t="s">
        <v>216</v>
      </c>
      <c r="C267" t="s">
        <v>69</v>
      </c>
      <c r="D267" t="s">
        <v>968</v>
      </c>
      <c r="F267" t="s">
        <v>224</v>
      </c>
      <c r="G267" t="s">
        <v>218</v>
      </c>
      <c r="H267" t="s">
        <v>1106</v>
      </c>
      <c r="I267" t="s">
        <v>219</v>
      </c>
      <c r="J267">
        <v>30</v>
      </c>
      <c r="K267">
        <v>32</v>
      </c>
      <c r="L267">
        <v>960</v>
      </c>
      <c r="M267" t="s">
        <v>6</v>
      </c>
      <c r="N267" s="360">
        <v>44200</v>
      </c>
      <c r="O267" t="s">
        <v>393</v>
      </c>
      <c r="P267" s="360">
        <v>44229</v>
      </c>
      <c r="Q267" t="s">
        <v>877</v>
      </c>
    </row>
    <row r="268" spans="1:17">
      <c r="A268">
        <v>145</v>
      </c>
      <c r="B268" t="s">
        <v>216</v>
      </c>
      <c r="C268" t="s">
        <v>69</v>
      </c>
      <c r="D268" t="s">
        <v>968</v>
      </c>
      <c r="F268" t="s">
        <v>225</v>
      </c>
      <c r="G268" t="s">
        <v>218</v>
      </c>
      <c r="H268" t="s">
        <v>1106</v>
      </c>
      <c r="I268" t="s">
        <v>219</v>
      </c>
      <c r="J268">
        <v>30</v>
      </c>
      <c r="K268">
        <v>23</v>
      </c>
      <c r="L268">
        <v>690</v>
      </c>
      <c r="M268" t="s">
        <v>6</v>
      </c>
      <c r="N268" s="360">
        <v>44200</v>
      </c>
      <c r="O268" t="s">
        <v>393</v>
      </c>
      <c r="P268" s="360">
        <v>44229</v>
      </c>
      <c r="Q268" t="s">
        <v>877</v>
      </c>
    </row>
    <row r="269" spans="1:17">
      <c r="A269">
        <v>146</v>
      </c>
      <c r="B269" t="s">
        <v>216</v>
      </c>
      <c r="C269" t="s">
        <v>69</v>
      </c>
      <c r="D269" t="s">
        <v>968</v>
      </c>
      <c r="F269" t="s">
        <v>226</v>
      </c>
      <c r="G269" t="s">
        <v>218</v>
      </c>
      <c r="H269" t="s">
        <v>1106</v>
      </c>
      <c r="I269" t="s">
        <v>219</v>
      </c>
      <c r="J269">
        <v>30</v>
      </c>
      <c r="K269">
        <v>25</v>
      </c>
      <c r="L269">
        <v>750</v>
      </c>
      <c r="M269" t="s">
        <v>6</v>
      </c>
      <c r="N269" s="360">
        <v>44200</v>
      </c>
      <c r="O269" t="s">
        <v>393</v>
      </c>
      <c r="P269" s="360">
        <v>44229</v>
      </c>
      <c r="Q269" t="s">
        <v>877</v>
      </c>
    </row>
    <row r="270" spans="1:17">
      <c r="A270">
        <v>153</v>
      </c>
      <c r="B270" t="s">
        <v>243</v>
      </c>
      <c r="C270" t="s">
        <v>85</v>
      </c>
      <c r="D270" t="s">
        <v>205</v>
      </c>
      <c r="F270" t="s">
        <v>1080</v>
      </c>
      <c r="G270" t="s">
        <v>244</v>
      </c>
      <c r="H270" t="s">
        <v>1109</v>
      </c>
      <c r="I270" t="s">
        <v>245</v>
      </c>
      <c r="J270">
        <v>108</v>
      </c>
      <c r="K270">
        <v>17.2</v>
      </c>
      <c r="L270">
        <v>1857.6</v>
      </c>
      <c r="M270" t="s">
        <v>6</v>
      </c>
      <c r="N270" s="360">
        <v>44200</v>
      </c>
      <c r="O270" t="s">
        <v>388</v>
      </c>
      <c r="P270" s="360">
        <v>44229</v>
      </c>
      <c r="Q270" t="s">
        <v>877</v>
      </c>
    </row>
    <row r="271" spans="1:17">
      <c r="A271">
        <v>154</v>
      </c>
      <c r="B271" t="s">
        <v>243</v>
      </c>
      <c r="C271" t="s">
        <v>85</v>
      </c>
      <c r="D271" t="s">
        <v>205</v>
      </c>
      <c r="F271" t="s">
        <v>1081</v>
      </c>
      <c r="G271" t="s">
        <v>244</v>
      </c>
      <c r="H271" t="s">
        <v>1109</v>
      </c>
      <c r="I271" t="s">
        <v>245</v>
      </c>
      <c r="J271">
        <v>108</v>
      </c>
      <c r="K271">
        <v>640</v>
      </c>
      <c r="L271">
        <v>69120</v>
      </c>
      <c r="M271" t="s">
        <v>6</v>
      </c>
      <c r="N271" s="360">
        <v>44200</v>
      </c>
      <c r="O271" t="s">
        <v>388</v>
      </c>
      <c r="P271" s="360">
        <v>44229</v>
      </c>
      <c r="Q271" t="s">
        <v>877</v>
      </c>
    </row>
    <row r="272" spans="1:17">
      <c r="A272">
        <v>155</v>
      </c>
      <c r="B272" t="s">
        <v>243</v>
      </c>
      <c r="C272" t="s">
        <v>85</v>
      </c>
      <c r="D272" t="s">
        <v>205</v>
      </c>
      <c r="F272" t="s">
        <v>1082</v>
      </c>
      <c r="G272" t="s">
        <v>244</v>
      </c>
      <c r="H272" t="s">
        <v>1109</v>
      </c>
      <c r="I272" t="s">
        <v>245</v>
      </c>
      <c r="J272">
        <v>108</v>
      </c>
      <c r="K272">
        <v>167.2</v>
      </c>
      <c r="L272">
        <v>18057.599999999999</v>
      </c>
      <c r="M272" t="s">
        <v>6</v>
      </c>
      <c r="N272" s="360">
        <v>44200</v>
      </c>
      <c r="O272" t="s">
        <v>388</v>
      </c>
      <c r="P272" s="360">
        <v>44229</v>
      </c>
      <c r="Q272" t="s">
        <v>877</v>
      </c>
    </row>
    <row r="273" spans="1:17">
      <c r="A273">
        <v>186</v>
      </c>
      <c r="B273" t="s">
        <v>308</v>
      </c>
      <c r="C273" t="s">
        <v>69</v>
      </c>
      <c r="D273" t="s">
        <v>992</v>
      </c>
      <c r="F273" t="s">
        <v>309</v>
      </c>
      <c r="G273" t="s">
        <v>310</v>
      </c>
      <c r="H273" t="s">
        <v>1103</v>
      </c>
      <c r="I273" t="s">
        <v>311</v>
      </c>
      <c r="J273">
        <v>11730</v>
      </c>
      <c r="K273">
        <v>2.75</v>
      </c>
      <c r="L273">
        <v>32257.5</v>
      </c>
      <c r="M273" t="s">
        <v>6</v>
      </c>
      <c r="N273" s="360">
        <v>44200</v>
      </c>
      <c r="O273" t="s">
        <v>407</v>
      </c>
      <c r="P273" s="360">
        <v>44231</v>
      </c>
      <c r="Q273" t="s">
        <v>877</v>
      </c>
    </row>
    <row r="274" spans="1:17" ht="30">
      <c r="A274">
        <v>250</v>
      </c>
      <c r="B274" t="s">
        <v>308</v>
      </c>
      <c r="C274" t="s">
        <v>69</v>
      </c>
      <c r="D274" t="s">
        <v>992</v>
      </c>
      <c r="F274" s="361" t="s">
        <v>1145</v>
      </c>
      <c r="G274" t="s">
        <v>310</v>
      </c>
      <c r="H274" t="s">
        <v>1103</v>
      </c>
      <c r="I274" t="s">
        <v>311</v>
      </c>
      <c r="J274">
        <v>1</v>
      </c>
      <c r="K274">
        <v>10752.5</v>
      </c>
      <c r="L274">
        <v>10752.5</v>
      </c>
      <c r="M274" t="s">
        <v>6</v>
      </c>
      <c r="N274" s="360">
        <v>44305</v>
      </c>
      <c r="O274" t="s">
        <v>1058</v>
      </c>
      <c r="P274" s="360">
        <v>44314</v>
      </c>
      <c r="Q274" t="s">
        <v>877</v>
      </c>
    </row>
    <row r="275" spans="1:17">
      <c r="A275">
        <v>156</v>
      </c>
      <c r="B275" t="s">
        <v>246</v>
      </c>
      <c r="C275" t="s">
        <v>85</v>
      </c>
      <c r="D275" t="s">
        <v>996</v>
      </c>
      <c r="F275" t="s">
        <v>1083</v>
      </c>
      <c r="G275" t="s">
        <v>244</v>
      </c>
      <c r="H275" t="s">
        <v>1109</v>
      </c>
      <c r="I275" t="s">
        <v>245</v>
      </c>
      <c r="J275">
        <v>45</v>
      </c>
      <c r="K275">
        <v>17.2</v>
      </c>
      <c r="L275">
        <v>774</v>
      </c>
      <c r="M275" t="s">
        <v>6</v>
      </c>
      <c r="N275" s="360">
        <v>44200</v>
      </c>
      <c r="O275" t="s">
        <v>387</v>
      </c>
      <c r="P275" s="360">
        <v>44229</v>
      </c>
      <c r="Q275" t="s">
        <v>877</v>
      </c>
    </row>
    <row r="276" spans="1:17">
      <c r="A276">
        <v>157</v>
      </c>
      <c r="B276" t="s">
        <v>246</v>
      </c>
      <c r="C276" t="s">
        <v>85</v>
      </c>
      <c r="D276" t="s">
        <v>996</v>
      </c>
      <c r="F276" t="s">
        <v>1084</v>
      </c>
      <c r="G276" t="s">
        <v>244</v>
      </c>
      <c r="H276" t="s">
        <v>1109</v>
      </c>
      <c r="I276" t="s">
        <v>245</v>
      </c>
      <c r="J276">
        <v>45</v>
      </c>
      <c r="K276">
        <v>167.2</v>
      </c>
      <c r="L276">
        <v>7523.9999999999991</v>
      </c>
      <c r="M276" t="s">
        <v>6</v>
      </c>
      <c r="N276" s="360">
        <v>44200</v>
      </c>
      <c r="O276" t="s">
        <v>387</v>
      </c>
      <c r="P276" s="360">
        <v>44229</v>
      </c>
      <c r="Q276" t="s">
        <v>877</v>
      </c>
    </row>
    <row r="277" spans="1:17">
      <c r="A277">
        <v>158</v>
      </c>
      <c r="B277" t="s">
        <v>246</v>
      </c>
      <c r="C277" t="s">
        <v>85</v>
      </c>
      <c r="D277" t="s">
        <v>996</v>
      </c>
      <c r="F277" t="s">
        <v>1085</v>
      </c>
      <c r="G277" t="s">
        <v>244</v>
      </c>
      <c r="H277" t="s">
        <v>1109</v>
      </c>
      <c r="I277" t="s">
        <v>245</v>
      </c>
      <c r="J277">
        <v>45</v>
      </c>
      <c r="K277">
        <v>265</v>
      </c>
      <c r="L277">
        <v>11925</v>
      </c>
      <c r="M277" t="s">
        <v>6</v>
      </c>
      <c r="N277" s="360">
        <v>44200</v>
      </c>
      <c r="O277" t="s">
        <v>387</v>
      </c>
      <c r="P277" s="360">
        <v>44229</v>
      </c>
      <c r="Q277" t="s">
        <v>877</v>
      </c>
    </row>
    <row r="278" spans="1:17" ht="45">
      <c r="A278">
        <v>248</v>
      </c>
      <c r="B278" t="s">
        <v>246</v>
      </c>
      <c r="C278" t="s">
        <v>85</v>
      </c>
      <c r="D278" t="s">
        <v>996</v>
      </c>
      <c r="F278" s="361" t="s">
        <v>1146</v>
      </c>
      <c r="G278" t="s">
        <v>244</v>
      </c>
      <c r="H278" t="s">
        <v>1109</v>
      </c>
      <c r="I278" t="s">
        <v>245</v>
      </c>
      <c r="J278">
        <v>1</v>
      </c>
      <c r="K278">
        <v>6741</v>
      </c>
      <c r="L278">
        <v>6741</v>
      </c>
      <c r="M278" t="s">
        <v>6</v>
      </c>
      <c r="N278" s="360">
        <v>44305</v>
      </c>
      <c r="O278" t="s">
        <v>1056</v>
      </c>
      <c r="P278" s="360">
        <v>44314</v>
      </c>
      <c r="Q278" t="s">
        <v>877</v>
      </c>
    </row>
    <row r="279" spans="1:17" ht="45">
      <c r="A279">
        <v>249</v>
      </c>
      <c r="B279" t="s">
        <v>246</v>
      </c>
      <c r="C279" t="s">
        <v>85</v>
      </c>
      <c r="D279" t="s">
        <v>205</v>
      </c>
      <c r="F279" s="361" t="s">
        <v>1147</v>
      </c>
      <c r="G279" t="s">
        <v>244</v>
      </c>
      <c r="H279" t="s">
        <v>1109</v>
      </c>
      <c r="I279" t="s">
        <v>245</v>
      </c>
      <c r="J279">
        <v>1</v>
      </c>
      <c r="K279">
        <v>29678.400000000001</v>
      </c>
      <c r="L279">
        <v>29678.400000000001</v>
      </c>
      <c r="M279" t="s">
        <v>6</v>
      </c>
      <c r="N279" s="360">
        <v>44305</v>
      </c>
      <c r="O279" t="s">
        <v>1057</v>
      </c>
      <c r="P279" s="360">
        <v>44314</v>
      </c>
      <c r="Q279" t="s">
        <v>877</v>
      </c>
    </row>
    <row r="280" spans="1:17" ht="105">
      <c r="A280">
        <v>170</v>
      </c>
      <c r="B280" t="s">
        <v>269</v>
      </c>
      <c r="C280" t="s">
        <v>92</v>
      </c>
      <c r="D280" t="s">
        <v>996</v>
      </c>
      <c r="F280" s="361" t="s">
        <v>270</v>
      </c>
      <c r="G280" t="s">
        <v>271</v>
      </c>
      <c r="H280" t="s">
        <v>363</v>
      </c>
      <c r="I280" t="s">
        <v>272</v>
      </c>
      <c r="J280">
        <v>2</v>
      </c>
      <c r="K280">
        <v>4032.37</v>
      </c>
      <c r="L280">
        <v>8064.74</v>
      </c>
      <c r="M280" t="s">
        <v>6</v>
      </c>
      <c r="N280" s="360">
        <v>44200</v>
      </c>
      <c r="O280" t="s">
        <v>399</v>
      </c>
      <c r="P280" s="360">
        <v>44231</v>
      </c>
      <c r="Q280" t="s">
        <v>877</v>
      </c>
    </row>
    <row r="281" spans="1:17" ht="30">
      <c r="A281">
        <v>276</v>
      </c>
      <c r="B281" t="s">
        <v>269</v>
      </c>
      <c r="C281" t="s">
        <v>92</v>
      </c>
      <c r="D281" t="s">
        <v>996</v>
      </c>
      <c r="F281" s="361" t="s">
        <v>1148</v>
      </c>
      <c r="G281" t="s">
        <v>271</v>
      </c>
      <c r="H281" t="s">
        <v>363</v>
      </c>
      <c r="I281" t="s">
        <v>272</v>
      </c>
      <c r="J281">
        <v>1</v>
      </c>
      <c r="K281" s="358">
        <v>4032.37</v>
      </c>
      <c r="L281">
        <v>4032.37</v>
      </c>
      <c r="M281" t="s">
        <v>6</v>
      </c>
      <c r="N281" s="360">
        <v>44312</v>
      </c>
      <c r="O281" t="s">
        <v>1095</v>
      </c>
      <c r="P281" s="360">
        <v>44320</v>
      </c>
      <c r="Q281" t="s">
        <v>877</v>
      </c>
    </row>
    <row r="282" spans="1:17">
      <c r="A282">
        <v>171</v>
      </c>
      <c r="B282" t="s">
        <v>273</v>
      </c>
      <c r="C282" t="s">
        <v>92</v>
      </c>
      <c r="D282" t="s">
        <v>997</v>
      </c>
      <c r="F282" t="s">
        <v>274</v>
      </c>
      <c r="G282" t="s">
        <v>275</v>
      </c>
      <c r="H282" t="s">
        <v>363</v>
      </c>
      <c r="I282" t="s">
        <v>272</v>
      </c>
      <c r="J282">
        <v>60.265099999999997</v>
      </c>
      <c r="K282">
        <v>107.54</v>
      </c>
      <c r="L282">
        <v>6480.9088540000002</v>
      </c>
      <c r="M282" t="s">
        <v>6</v>
      </c>
      <c r="N282" s="360">
        <v>44200</v>
      </c>
      <c r="O282" t="s">
        <v>400</v>
      </c>
      <c r="P282" s="360">
        <v>44231</v>
      </c>
      <c r="Q282" t="s">
        <v>877</v>
      </c>
    </row>
    <row r="283" spans="1:17" ht="409.5">
      <c r="A283">
        <v>241</v>
      </c>
      <c r="B283" t="s">
        <v>273</v>
      </c>
      <c r="C283" t="s">
        <v>92</v>
      </c>
      <c r="D283" t="s">
        <v>997</v>
      </c>
      <c r="E283" s="361" t="s">
        <v>252</v>
      </c>
      <c r="F283" s="361" t="s">
        <v>1149</v>
      </c>
      <c r="G283" t="s">
        <v>275</v>
      </c>
      <c r="H283" t="s">
        <v>363</v>
      </c>
      <c r="I283" t="s">
        <v>272</v>
      </c>
      <c r="J283">
        <v>1</v>
      </c>
      <c r="K283">
        <v>2160.3000000000002</v>
      </c>
      <c r="L283">
        <v>2160.3000000000002</v>
      </c>
      <c r="M283" t="s">
        <v>6</v>
      </c>
      <c r="N283" s="360">
        <v>44298</v>
      </c>
      <c r="O283" t="s">
        <v>1046</v>
      </c>
      <c r="P283" s="360">
        <v>44309</v>
      </c>
      <c r="Q283" t="s">
        <v>877</v>
      </c>
    </row>
  </sheetData>
  <pageMargins left="0.511811024" right="0.511811024" top="0.78740157499999996" bottom="0.78740157499999996" header="0.31496062000000002" footer="0.31496062000000002"/>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2"/>
  <sheetViews>
    <sheetView showGridLines="0" tabSelected="1" view="pageBreakPreview" zoomScale="40" zoomScaleNormal="70" zoomScaleSheetLayoutView="40" workbookViewId="0">
      <selection activeCell="L11" sqref="L11"/>
    </sheetView>
  </sheetViews>
  <sheetFormatPr defaultColWidth="9" defaultRowHeight="16.5"/>
  <cols>
    <col min="1" max="1" width="13.42578125" style="381" bestFit="1" customWidth="1"/>
    <col min="2" max="2" width="41.5703125" style="381" customWidth="1"/>
    <col min="3" max="3" width="24.140625" style="107" customWidth="1"/>
    <col min="4" max="4" width="28.28515625" style="382" customWidth="1"/>
    <col min="5" max="5" width="19.5703125" style="107" hidden="1" customWidth="1"/>
    <col min="6" max="6" width="99.5703125" style="395" customWidth="1"/>
    <col min="7" max="7" width="55" style="381" bestFit="1" customWidth="1"/>
    <col min="8" max="8" width="15.85546875" style="381" hidden="1" customWidth="1"/>
    <col min="9" max="9" width="49.140625" style="383" bestFit="1" customWidth="1"/>
    <col min="10" max="10" width="18.7109375" style="381" customWidth="1"/>
    <col min="11" max="11" width="30.7109375" style="384" customWidth="1"/>
    <col min="12" max="12" width="30.85546875" style="385" customWidth="1"/>
    <col min="13" max="13" width="0.7109375" style="373" hidden="1" customWidth="1"/>
    <col min="14" max="14" width="26.85546875" style="381" bestFit="1" customWidth="1"/>
    <col min="15" max="15" width="29.7109375" style="386" customWidth="1"/>
    <col min="16" max="16" width="15" style="373" hidden="1" customWidth="1"/>
    <col min="17" max="17" width="69.28515625" style="383" customWidth="1"/>
    <col min="18" max="16384" width="9" style="368"/>
  </cols>
  <sheetData>
    <row r="1" spans="1:17" ht="15">
      <c r="A1" s="447"/>
      <c r="B1" s="447"/>
      <c r="C1" s="447"/>
      <c r="D1" s="448"/>
      <c r="E1" s="447"/>
      <c r="F1" s="449"/>
      <c r="G1" s="447"/>
      <c r="H1" s="447"/>
      <c r="I1" s="450"/>
      <c r="J1" s="448"/>
      <c r="K1" s="451"/>
      <c r="L1" s="447"/>
      <c r="M1" s="447"/>
      <c r="N1" s="447"/>
      <c r="O1" s="447"/>
      <c r="P1" s="447"/>
      <c r="Q1" s="450"/>
    </row>
    <row r="2" spans="1:17" ht="20.25" customHeight="1">
      <c r="A2" s="452"/>
      <c r="B2" s="464" t="s">
        <v>1360</v>
      </c>
      <c r="C2" s="464"/>
      <c r="D2" s="464"/>
      <c r="E2" s="464"/>
      <c r="F2" s="464"/>
      <c r="G2" s="464"/>
      <c r="H2" s="464"/>
      <c r="I2" s="464"/>
      <c r="J2" s="464"/>
      <c r="K2" s="464"/>
      <c r="L2" s="464"/>
      <c r="M2" s="464"/>
      <c r="N2" s="464"/>
      <c r="O2" s="464"/>
      <c r="P2" s="464"/>
      <c r="Q2" s="464"/>
    </row>
    <row r="3" spans="1:17" ht="20.25" customHeight="1">
      <c r="A3" s="452"/>
      <c r="B3" s="464" t="s">
        <v>1361</v>
      </c>
      <c r="C3" s="464"/>
      <c r="D3" s="464"/>
      <c r="E3" s="464"/>
      <c r="F3" s="464"/>
      <c r="G3" s="464"/>
      <c r="H3" s="464"/>
      <c r="I3" s="464"/>
      <c r="J3" s="464"/>
      <c r="K3" s="464"/>
      <c r="L3" s="464"/>
      <c r="M3" s="464"/>
      <c r="N3" s="464"/>
      <c r="O3" s="464"/>
      <c r="P3" s="464"/>
      <c r="Q3" s="464"/>
    </row>
    <row r="4" spans="1:17" ht="20.25" customHeight="1">
      <c r="A4" s="452"/>
      <c r="B4" s="464" t="s">
        <v>1362</v>
      </c>
      <c r="C4" s="464"/>
      <c r="D4" s="464"/>
      <c r="E4" s="464"/>
      <c r="F4" s="464"/>
      <c r="G4" s="464"/>
      <c r="H4" s="464"/>
      <c r="I4" s="464"/>
      <c r="J4" s="464"/>
      <c r="K4" s="464"/>
      <c r="L4" s="464"/>
      <c r="M4" s="464"/>
      <c r="N4" s="464"/>
      <c r="O4" s="464"/>
      <c r="P4" s="464"/>
      <c r="Q4" s="464"/>
    </row>
    <row r="5" spans="1:17" ht="21">
      <c r="A5" s="452"/>
      <c r="B5" s="464"/>
      <c r="C5" s="464"/>
      <c r="D5" s="464"/>
      <c r="E5" s="464"/>
      <c r="F5" s="464"/>
      <c r="G5" s="464"/>
      <c r="H5" s="464"/>
      <c r="I5" s="464"/>
      <c r="J5" s="464"/>
      <c r="K5" s="464"/>
      <c r="L5" s="453"/>
      <c r="M5" s="454"/>
      <c r="N5" s="454"/>
      <c r="O5" s="455"/>
      <c r="P5" s="456"/>
      <c r="Q5" s="456"/>
    </row>
    <row r="6" spans="1:17" ht="20.25" customHeight="1">
      <c r="A6" s="452"/>
      <c r="B6" s="464" t="s">
        <v>1363</v>
      </c>
      <c r="C6" s="464"/>
      <c r="D6" s="464"/>
      <c r="E6" s="464"/>
      <c r="F6" s="464"/>
      <c r="G6" s="464"/>
      <c r="H6" s="464"/>
      <c r="I6" s="464"/>
      <c r="J6" s="464"/>
      <c r="K6" s="464"/>
      <c r="L6" s="464"/>
      <c r="M6" s="464"/>
      <c r="N6" s="464"/>
      <c r="O6" s="464"/>
      <c r="P6" s="464"/>
      <c r="Q6" s="464"/>
    </row>
    <row r="7" spans="1:17" ht="20.25" customHeight="1">
      <c r="A7" s="452"/>
      <c r="B7" s="464" t="s">
        <v>1249</v>
      </c>
      <c r="C7" s="464"/>
      <c r="D7" s="464"/>
      <c r="E7" s="464"/>
      <c r="F7" s="464"/>
      <c r="G7" s="464"/>
      <c r="H7" s="464"/>
      <c r="I7" s="464"/>
      <c r="J7" s="464"/>
      <c r="K7" s="464"/>
      <c r="L7" s="464"/>
      <c r="M7" s="464"/>
      <c r="N7" s="464"/>
      <c r="O7" s="464"/>
      <c r="P7" s="464"/>
      <c r="Q7" s="464"/>
    </row>
    <row r="8" spans="1:17">
      <c r="A8" s="369"/>
      <c r="B8" s="369"/>
      <c r="C8" s="370"/>
      <c r="D8" s="371"/>
      <c r="E8" s="370"/>
      <c r="F8" s="393"/>
      <c r="G8" s="369"/>
      <c r="H8" s="369"/>
      <c r="I8" s="368"/>
      <c r="J8" s="396"/>
      <c r="K8" s="396"/>
      <c r="L8" s="396"/>
      <c r="M8" s="396"/>
      <c r="N8" s="372"/>
      <c r="O8" s="375"/>
      <c r="Q8" s="374"/>
    </row>
    <row r="9" spans="1:17" s="412" customFormat="1" ht="69.75">
      <c r="A9" s="435" t="s">
        <v>182</v>
      </c>
      <c r="B9" s="435" t="s">
        <v>183</v>
      </c>
      <c r="C9" s="435" t="s">
        <v>5</v>
      </c>
      <c r="D9" s="436" t="s">
        <v>184</v>
      </c>
      <c r="E9" s="435" t="s">
        <v>185</v>
      </c>
      <c r="F9" s="437" t="s">
        <v>186</v>
      </c>
      <c r="G9" s="435" t="s">
        <v>187</v>
      </c>
      <c r="H9" s="435" t="s">
        <v>1102</v>
      </c>
      <c r="I9" s="435" t="s">
        <v>188</v>
      </c>
      <c r="J9" s="435" t="s">
        <v>1271</v>
      </c>
      <c r="K9" s="438" t="s">
        <v>190</v>
      </c>
      <c r="L9" s="439" t="s">
        <v>191</v>
      </c>
      <c r="M9" s="439" t="s">
        <v>192</v>
      </c>
      <c r="N9" s="435" t="s">
        <v>193</v>
      </c>
      <c r="O9" s="440" t="s">
        <v>1276</v>
      </c>
      <c r="P9" s="441" t="s">
        <v>1278</v>
      </c>
      <c r="Q9" s="441" t="s">
        <v>560</v>
      </c>
    </row>
    <row r="10" spans="1:17" s="412" customFormat="1" ht="155.25" customHeight="1">
      <c r="A10" s="397">
        <v>1</v>
      </c>
      <c r="B10" s="398" t="s">
        <v>1175</v>
      </c>
      <c r="C10" s="401" t="s">
        <v>82</v>
      </c>
      <c r="D10" s="404" t="s">
        <v>1283</v>
      </c>
      <c r="E10" s="423"/>
      <c r="F10" s="402" t="s">
        <v>1318</v>
      </c>
      <c r="G10" s="413" t="s">
        <v>1251</v>
      </c>
      <c r="H10" s="413" t="s">
        <v>358</v>
      </c>
      <c r="I10" s="397" t="s">
        <v>1178</v>
      </c>
      <c r="J10" s="397">
        <v>300</v>
      </c>
      <c r="K10" s="405">
        <v>44</v>
      </c>
      <c r="L10" s="406">
        <f t="shared" ref="L10:L44" si="0">K10*J10</f>
        <v>13200</v>
      </c>
      <c r="M10" s="420" t="s">
        <v>410</v>
      </c>
      <c r="N10" s="421">
        <v>44413</v>
      </c>
      <c r="O10" s="422" t="s">
        <v>1247</v>
      </c>
      <c r="P10" s="421">
        <v>44420</v>
      </c>
      <c r="Q10" s="413" t="s">
        <v>1274</v>
      </c>
    </row>
    <row r="11" spans="1:17" s="412" customFormat="1" ht="168.75" customHeight="1">
      <c r="A11" s="397">
        <v>2</v>
      </c>
      <c r="B11" s="398" t="s">
        <v>1175</v>
      </c>
      <c r="C11" s="401" t="s">
        <v>82</v>
      </c>
      <c r="D11" s="404" t="s">
        <v>1283</v>
      </c>
      <c r="E11" s="423"/>
      <c r="F11" s="402" t="s">
        <v>1317</v>
      </c>
      <c r="G11" s="413" t="s">
        <v>1251</v>
      </c>
      <c r="H11" s="413" t="s">
        <v>358</v>
      </c>
      <c r="I11" s="397" t="s">
        <v>1178</v>
      </c>
      <c r="J11" s="397">
        <v>300</v>
      </c>
      <c r="K11" s="405">
        <v>23.5</v>
      </c>
      <c r="L11" s="406">
        <f t="shared" si="0"/>
        <v>7050</v>
      </c>
      <c r="M11" s="420" t="s">
        <v>410</v>
      </c>
      <c r="N11" s="421">
        <v>44413</v>
      </c>
      <c r="O11" s="422" t="s">
        <v>1247</v>
      </c>
      <c r="P11" s="421">
        <v>44420</v>
      </c>
      <c r="Q11" s="413" t="s">
        <v>1274</v>
      </c>
    </row>
    <row r="12" spans="1:17" s="412" customFormat="1" ht="168.75" customHeight="1">
      <c r="A12" s="397">
        <v>3</v>
      </c>
      <c r="B12" s="398" t="s">
        <v>1175</v>
      </c>
      <c r="C12" s="401" t="s">
        <v>82</v>
      </c>
      <c r="D12" s="399" t="s">
        <v>1284</v>
      </c>
      <c r="E12" s="413"/>
      <c r="F12" s="402" t="s">
        <v>1176</v>
      </c>
      <c r="G12" s="413" t="s">
        <v>1251</v>
      </c>
      <c r="H12" s="413" t="s">
        <v>358</v>
      </c>
      <c r="I12" s="413" t="s">
        <v>1177</v>
      </c>
      <c r="J12" s="413">
        <v>300</v>
      </c>
      <c r="K12" s="419">
        <v>16.899999999999999</v>
      </c>
      <c r="L12" s="406">
        <f t="shared" si="0"/>
        <v>5070</v>
      </c>
      <c r="M12" s="420" t="s">
        <v>410</v>
      </c>
      <c r="N12" s="421">
        <v>44413</v>
      </c>
      <c r="O12" s="422" t="s">
        <v>1246</v>
      </c>
      <c r="P12" s="410">
        <v>44420</v>
      </c>
      <c r="Q12" s="413" t="s">
        <v>1274</v>
      </c>
    </row>
    <row r="13" spans="1:17" s="412" customFormat="1" ht="155.25" customHeight="1">
      <c r="A13" s="397">
        <v>4</v>
      </c>
      <c r="B13" s="398" t="s">
        <v>1175</v>
      </c>
      <c r="C13" s="413" t="s">
        <v>82</v>
      </c>
      <c r="D13" s="404" t="s">
        <v>1283</v>
      </c>
      <c r="E13" s="401"/>
      <c r="F13" s="402" t="s">
        <v>1179</v>
      </c>
      <c r="G13" s="413" t="s">
        <v>1251</v>
      </c>
      <c r="H13" s="413" t="s">
        <v>358</v>
      </c>
      <c r="I13" s="399" t="s">
        <v>1177</v>
      </c>
      <c r="J13" s="404">
        <v>120</v>
      </c>
      <c r="K13" s="405">
        <v>36.99</v>
      </c>
      <c r="L13" s="406">
        <f t="shared" si="0"/>
        <v>4438.8</v>
      </c>
      <c r="M13" s="416" t="s">
        <v>410</v>
      </c>
      <c r="N13" s="421">
        <v>44413</v>
      </c>
      <c r="O13" s="422" t="s">
        <v>1246</v>
      </c>
      <c r="P13" s="410">
        <v>44420</v>
      </c>
      <c r="Q13" s="413" t="s">
        <v>1274</v>
      </c>
    </row>
    <row r="14" spans="1:17" s="412" customFormat="1" ht="115.5" customHeight="1">
      <c r="A14" s="397">
        <v>5</v>
      </c>
      <c r="B14" s="424" t="s">
        <v>1180</v>
      </c>
      <c r="C14" s="401" t="s">
        <v>82</v>
      </c>
      <c r="D14" s="400" t="s">
        <v>1285</v>
      </c>
      <c r="E14" s="401"/>
      <c r="F14" s="402" t="s">
        <v>1313</v>
      </c>
      <c r="G14" s="413" t="s">
        <v>1299</v>
      </c>
      <c r="H14" s="413" t="s">
        <v>358</v>
      </c>
      <c r="I14" s="414" t="s">
        <v>605</v>
      </c>
      <c r="J14" s="425">
        <v>12</v>
      </c>
      <c r="K14" s="407">
        <v>4.87</v>
      </c>
      <c r="L14" s="406">
        <f t="shared" si="0"/>
        <v>58.44</v>
      </c>
      <c r="M14" s="416" t="s">
        <v>410</v>
      </c>
      <c r="N14" s="421">
        <v>44412</v>
      </c>
      <c r="O14" s="426" t="s">
        <v>1196</v>
      </c>
      <c r="P14" s="410">
        <v>44420</v>
      </c>
      <c r="Q14" s="413" t="s">
        <v>1272</v>
      </c>
    </row>
    <row r="15" spans="1:17" s="412" customFormat="1" ht="115.5" customHeight="1">
      <c r="A15" s="397">
        <v>6</v>
      </c>
      <c r="B15" s="424" t="s">
        <v>1180</v>
      </c>
      <c r="C15" s="401" t="s">
        <v>82</v>
      </c>
      <c r="D15" s="400" t="s">
        <v>1285</v>
      </c>
      <c r="E15" s="401"/>
      <c r="F15" s="402" t="s">
        <v>1314</v>
      </c>
      <c r="G15" s="413" t="s">
        <v>1299</v>
      </c>
      <c r="H15" s="413" t="s">
        <v>358</v>
      </c>
      <c r="I15" s="414" t="s">
        <v>605</v>
      </c>
      <c r="J15" s="425">
        <v>12</v>
      </c>
      <c r="K15" s="407">
        <v>14</v>
      </c>
      <c r="L15" s="406">
        <f t="shared" si="0"/>
        <v>168</v>
      </c>
      <c r="M15" s="416" t="s">
        <v>410</v>
      </c>
      <c r="N15" s="421">
        <v>44412</v>
      </c>
      <c r="O15" s="426" t="s">
        <v>1196</v>
      </c>
      <c r="P15" s="410">
        <v>44420</v>
      </c>
      <c r="Q15" s="413" t="s">
        <v>1272</v>
      </c>
    </row>
    <row r="16" spans="1:17" s="412" customFormat="1" ht="115.5" customHeight="1">
      <c r="A16" s="397">
        <v>7</v>
      </c>
      <c r="B16" s="424" t="s">
        <v>1180</v>
      </c>
      <c r="C16" s="401" t="s">
        <v>82</v>
      </c>
      <c r="D16" s="400" t="s">
        <v>1286</v>
      </c>
      <c r="E16" s="401"/>
      <c r="F16" s="402" t="s">
        <v>1315</v>
      </c>
      <c r="G16" s="413" t="s">
        <v>1299</v>
      </c>
      <c r="H16" s="413" t="s">
        <v>358</v>
      </c>
      <c r="I16" s="414" t="s">
        <v>605</v>
      </c>
      <c r="J16" s="425">
        <v>2</v>
      </c>
      <c r="K16" s="407">
        <v>88</v>
      </c>
      <c r="L16" s="406">
        <f t="shared" si="0"/>
        <v>176</v>
      </c>
      <c r="M16" s="416" t="s">
        <v>410</v>
      </c>
      <c r="N16" s="421">
        <v>44412</v>
      </c>
      <c r="O16" s="426" t="s">
        <v>1196</v>
      </c>
      <c r="P16" s="410">
        <v>44420</v>
      </c>
      <c r="Q16" s="413" t="s">
        <v>1272</v>
      </c>
    </row>
    <row r="17" spans="1:17" s="412" customFormat="1" ht="115.5" customHeight="1">
      <c r="A17" s="397">
        <v>8</v>
      </c>
      <c r="B17" s="424" t="s">
        <v>1180</v>
      </c>
      <c r="C17" s="401" t="s">
        <v>82</v>
      </c>
      <c r="D17" s="400" t="s">
        <v>1286</v>
      </c>
      <c r="E17" s="401"/>
      <c r="F17" s="402" t="s">
        <v>1316</v>
      </c>
      <c r="G17" s="413" t="s">
        <v>1299</v>
      </c>
      <c r="H17" s="413" t="s">
        <v>358</v>
      </c>
      <c r="I17" s="414" t="s">
        <v>605</v>
      </c>
      <c r="J17" s="425">
        <v>4</v>
      </c>
      <c r="K17" s="407">
        <v>60.03</v>
      </c>
      <c r="L17" s="406">
        <f t="shared" si="0"/>
        <v>240.12</v>
      </c>
      <c r="M17" s="416" t="s">
        <v>410</v>
      </c>
      <c r="N17" s="421">
        <v>44412</v>
      </c>
      <c r="O17" s="426" t="s">
        <v>1196</v>
      </c>
      <c r="P17" s="410">
        <v>44420</v>
      </c>
      <c r="Q17" s="413" t="s">
        <v>1272</v>
      </c>
    </row>
    <row r="18" spans="1:17" s="412" customFormat="1" ht="130.5" customHeight="1">
      <c r="A18" s="397">
        <v>9</v>
      </c>
      <c r="B18" s="424" t="s">
        <v>1180</v>
      </c>
      <c r="C18" s="401" t="s">
        <v>82</v>
      </c>
      <c r="D18" s="400" t="s">
        <v>1286</v>
      </c>
      <c r="E18" s="401"/>
      <c r="F18" s="402" t="s">
        <v>1181</v>
      </c>
      <c r="G18" s="413" t="s">
        <v>1299</v>
      </c>
      <c r="H18" s="413" t="s">
        <v>358</v>
      </c>
      <c r="I18" s="414" t="s">
        <v>605</v>
      </c>
      <c r="J18" s="425">
        <v>4</v>
      </c>
      <c r="K18" s="407">
        <v>53.7</v>
      </c>
      <c r="L18" s="406">
        <f t="shared" si="0"/>
        <v>214.8</v>
      </c>
      <c r="M18" s="416" t="s">
        <v>410</v>
      </c>
      <c r="N18" s="421">
        <v>44412</v>
      </c>
      <c r="O18" s="426" t="s">
        <v>1196</v>
      </c>
      <c r="P18" s="410">
        <v>44420</v>
      </c>
      <c r="Q18" s="413" t="s">
        <v>1272</v>
      </c>
    </row>
    <row r="19" spans="1:17" s="412" customFormat="1" ht="130.5" customHeight="1">
      <c r="A19" s="397">
        <v>10</v>
      </c>
      <c r="B19" s="424" t="s">
        <v>1180</v>
      </c>
      <c r="C19" s="401" t="s">
        <v>82</v>
      </c>
      <c r="D19" s="400" t="s">
        <v>1287</v>
      </c>
      <c r="E19" s="401"/>
      <c r="F19" s="402" t="s">
        <v>1182</v>
      </c>
      <c r="G19" s="413" t="s">
        <v>1299</v>
      </c>
      <c r="H19" s="413" t="s">
        <v>358</v>
      </c>
      <c r="I19" s="414" t="s">
        <v>605</v>
      </c>
      <c r="J19" s="425">
        <v>4</v>
      </c>
      <c r="K19" s="407">
        <v>105</v>
      </c>
      <c r="L19" s="406">
        <f t="shared" si="0"/>
        <v>420</v>
      </c>
      <c r="M19" s="416" t="s">
        <v>410</v>
      </c>
      <c r="N19" s="421">
        <v>44412</v>
      </c>
      <c r="O19" s="426" t="s">
        <v>1196</v>
      </c>
      <c r="P19" s="410">
        <v>44420</v>
      </c>
      <c r="Q19" s="413" t="s">
        <v>1272</v>
      </c>
    </row>
    <row r="20" spans="1:17" s="412" customFormat="1" ht="130.5" customHeight="1">
      <c r="A20" s="397">
        <v>11</v>
      </c>
      <c r="B20" s="424" t="s">
        <v>1180</v>
      </c>
      <c r="C20" s="401" t="s">
        <v>82</v>
      </c>
      <c r="D20" s="400" t="s">
        <v>1287</v>
      </c>
      <c r="E20" s="401"/>
      <c r="F20" s="402" t="s">
        <v>1187</v>
      </c>
      <c r="G20" s="413" t="s">
        <v>1299</v>
      </c>
      <c r="H20" s="413" t="s">
        <v>358</v>
      </c>
      <c r="I20" s="414" t="s">
        <v>605</v>
      </c>
      <c r="J20" s="425">
        <v>6</v>
      </c>
      <c r="K20" s="407">
        <v>372.4</v>
      </c>
      <c r="L20" s="406">
        <f t="shared" si="0"/>
        <v>2234.3999999999996</v>
      </c>
      <c r="M20" s="416" t="s">
        <v>410</v>
      </c>
      <c r="N20" s="421">
        <v>44412</v>
      </c>
      <c r="O20" s="426" t="s">
        <v>1196</v>
      </c>
      <c r="P20" s="410">
        <v>44420</v>
      </c>
      <c r="Q20" s="413" t="s">
        <v>1272</v>
      </c>
    </row>
    <row r="21" spans="1:17" s="412" customFormat="1" ht="108" customHeight="1">
      <c r="A21" s="397">
        <v>12</v>
      </c>
      <c r="B21" s="401" t="s">
        <v>1190</v>
      </c>
      <c r="C21" s="401" t="s">
        <v>82</v>
      </c>
      <c r="D21" s="400" t="s">
        <v>1289</v>
      </c>
      <c r="E21" s="401"/>
      <c r="F21" s="417" t="s">
        <v>1191</v>
      </c>
      <c r="G21" s="401" t="s">
        <v>1300</v>
      </c>
      <c r="H21" s="401" t="s">
        <v>383</v>
      </c>
      <c r="I21" s="413" t="s">
        <v>1297</v>
      </c>
      <c r="J21" s="427">
        <v>15000</v>
      </c>
      <c r="K21" s="418">
        <v>0.04</v>
      </c>
      <c r="L21" s="428">
        <f t="shared" si="0"/>
        <v>600</v>
      </c>
      <c r="M21" s="401" t="s">
        <v>6</v>
      </c>
      <c r="N21" s="410">
        <v>44428</v>
      </c>
      <c r="O21" s="426" t="s">
        <v>1256</v>
      </c>
      <c r="P21" s="410">
        <v>44433</v>
      </c>
      <c r="Q21" s="421" t="s">
        <v>1277</v>
      </c>
    </row>
    <row r="22" spans="1:17" s="412" customFormat="1" ht="108" customHeight="1">
      <c r="A22" s="397">
        <v>13</v>
      </c>
      <c r="B22" s="401" t="s">
        <v>1190</v>
      </c>
      <c r="C22" s="401" t="s">
        <v>82</v>
      </c>
      <c r="D22" s="400" t="s">
        <v>1296</v>
      </c>
      <c r="E22" s="401"/>
      <c r="F22" s="417" t="s">
        <v>1322</v>
      </c>
      <c r="G22" s="401" t="s">
        <v>1300</v>
      </c>
      <c r="H22" s="401" t="s">
        <v>383</v>
      </c>
      <c r="I22" s="413" t="s">
        <v>1297</v>
      </c>
      <c r="J22" s="427">
        <v>1600</v>
      </c>
      <c r="K22" s="418">
        <v>2.0499999999999998</v>
      </c>
      <c r="L22" s="428">
        <f t="shared" si="0"/>
        <v>3279.9999999999995</v>
      </c>
      <c r="M22" s="401" t="s">
        <v>6</v>
      </c>
      <c r="N22" s="410">
        <v>44428</v>
      </c>
      <c r="O22" s="426" t="s">
        <v>1256</v>
      </c>
      <c r="P22" s="410">
        <v>44433</v>
      </c>
      <c r="Q22" s="421" t="s">
        <v>1277</v>
      </c>
    </row>
    <row r="23" spans="1:17" s="412" customFormat="1" ht="108" customHeight="1">
      <c r="A23" s="397">
        <v>14</v>
      </c>
      <c r="B23" s="401" t="s">
        <v>1190</v>
      </c>
      <c r="C23" s="401" t="s">
        <v>82</v>
      </c>
      <c r="D23" s="400" t="s">
        <v>1290</v>
      </c>
      <c r="E23" s="401"/>
      <c r="F23" s="417" t="s">
        <v>1192</v>
      </c>
      <c r="G23" s="401" t="s">
        <v>1300</v>
      </c>
      <c r="H23" s="401" t="s">
        <v>383</v>
      </c>
      <c r="I23" s="413" t="s">
        <v>1297</v>
      </c>
      <c r="J23" s="427">
        <v>21500</v>
      </c>
      <c r="K23" s="418">
        <v>0.25</v>
      </c>
      <c r="L23" s="428">
        <f t="shared" si="0"/>
        <v>5375</v>
      </c>
      <c r="M23" s="401" t="s">
        <v>6</v>
      </c>
      <c r="N23" s="410">
        <v>44428</v>
      </c>
      <c r="O23" s="426" t="s">
        <v>1257</v>
      </c>
      <c r="P23" s="410">
        <v>44433</v>
      </c>
      <c r="Q23" s="421" t="s">
        <v>1277</v>
      </c>
    </row>
    <row r="24" spans="1:17" s="412" customFormat="1" ht="98.25" customHeight="1">
      <c r="A24" s="397">
        <v>15</v>
      </c>
      <c r="B24" s="401" t="s">
        <v>1190</v>
      </c>
      <c r="C24" s="401" t="s">
        <v>82</v>
      </c>
      <c r="D24" s="400" t="s">
        <v>1291</v>
      </c>
      <c r="E24" s="401"/>
      <c r="F24" s="417" t="s">
        <v>452</v>
      </c>
      <c r="G24" s="401" t="s">
        <v>1300</v>
      </c>
      <c r="H24" s="401" t="s">
        <v>383</v>
      </c>
      <c r="I24" s="413" t="s">
        <v>1301</v>
      </c>
      <c r="J24" s="427">
        <v>300</v>
      </c>
      <c r="K24" s="418">
        <v>1.23</v>
      </c>
      <c r="L24" s="428">
        <f t="shared" si="0"/>
        <v>369</v>
      </c>
      <c r="M24" s="401" t="s">
        <v>6</v>
      </c>
      <c r="N24" s="410">
        <v>44428</v>
      </c>
      <c r="O24" s="426" t="s">
        <v>1258</v>
      </c>
      <c r="P24" s="410">
        <v>44433</v>
      </c>
      <c r="Q24" s="421" t="s">
        <v>1277</v>
      </c>
    </row>
    <row r="25" spans="1:17" s="412" customFormat="1" ht="126.75" customHeight="1">
      <c r="A25" s="397">
        <v>16</v>
      </c>
      <c r="B25" s="401" t="s">
        <v>1190</v>
      </c>
      <c r="C25" s="401" t="s">
        <v>82</v>
      </c>
      <c r="D25" s="400" t="s">
        <v>1292</v>
      </c>
      <c r="E25" s="401"/>
      <c r="F25" s="417" t="s">
        <v>461</v>
      </c>
      <c r="G25" s="401" t="s">
        <v>1300</v>
      </c>
      <c r="H25" s="401" t="s">
        <v>383</v>
      </c>
      <c r="I25" s="413" t="s">
        <v>482</v>
      </c>
      <c r="J25" s="427">
        <v>200</v>
      </c>
      <c r="K25" s="418">
        <v>4.16</v>
      </c>
      <c r="L25" s="428">
        <f t="shared" si="0"/>
        <v>832</v>
      </c>
      <c r="M25" s="401" t="s">
        <v>6</v>
      </c>
      <c r="N25" s="410">
        <v>44428</v>
      </c>
      <c r="O25" s="426" t="s">
        <v>1259</v>
      </c>
      <c r="P25" s="410">
        <v>44433</v>
      </c>
      <c r="Q25" s="421" t="s">
        <v>1277</v>
      </c>
    </row>
    <row r="26" spans="1:17" s="412" customFormat="1" ht="108" customHeight="1">
      <c r="A26" s="397">
        <v>17</v>
      </c>
      <c r="B26" s="401" t="s">
        <v>1190</v>
      </c>
      <c r="C26" s="401" t="s">
        <v>82</v>
      </c>
      <c r="D26" s="400" t="s">
        <v>1293</v>
      </c>
      <c r="E26" s="401"/>
      <c r="F26" s="417" t="s">
        <v>464</v>
      </c>
      <c r="G26" s="401" t="s">
        <v>1300</v>
      </c>
      <c r="H26" s="401" t="s">
        <v>383</v>
      </c>
      <c r="I26" s="413" t="s">
        <v>465</v>
      </c>
      <c r="J26" s="427">
        <v>300</v>
      </c>
      <c r="K26" s="418">
        <v>7.71</v>
      </c>
      <c r="L26" s="428">
        <f t="shared" si="0"/>
        <v>2313</v>
      </c>
      <c r="M26" s="401" t="s">
        <v>6</v>
      </c>
      <c r="N26" s="410">
        <v>44431</v>
      </c>
      <c r="O26" s="426" t="s">
        <v>1260</v>
      </c>
      <c r="P26" s="410">
        <v>44433</v>
      </c>
      <c r="Q26" s="421" t="s">
        <v>1277</v>
      </c>
    </row>
    <row r="27" spans="1:17" s="412" customFormat="1" ht="108" customHeight="1">
      <c r="A27" s="397">
        <v>18</v>
      </c>
      <c r="B27" s="401" t="s">
        <v>1190</v>
      </c>
      <c r="C27" s="401" t="s">
        <v>82</v>
      </c>
      <c r="D27" s="400" t="s">
        <v>1294</v>
      </c>
      <c r="E27" s="401"/>
      <c r="F27" s="417" t="s">
        <v>1193</v>
      </c>
      <c r="G27" s="401" t="s">
        <v>1300</v>
      </c>
      <c r="H27" s="401" t="s">
        <v>383</v>
      </c>
      <c r="I27" s="413" t="s">
        <v>1302</v>
      </c>
      <c r="J27" s="427">
        <v>49980</v>
      </c>
      <c r="K27" s="418">
        <v>0.57999999999999996</v>
      </c>
      <c r="L27" s="428">
        <f t="shared" si="0"/>
        <v>28988.399999999998</v>
      </c>
      <c r="M27" s="401" t="s">
        <v>6</v>
      </c>
      <c r="N27" s="410">
        <v>44428</v>
      </c>
      <c r="O27" s="426" t="s">
        <v>1261</v>
      </c>
      <c r="P27" s="410">
        <v>44433</v>
      </c>
      <c r="Q27" s="421" t="s">
        <v>1277</v>
      </c>
    </row>
    <row r="28" spans="1:17" s="412" customFormat="1" ht="108" customHeight="1">
      <c r="A28" s="397">
        <v>19</v>
      </c>
      <c r="B28" s="401" t="s">
        <v>1190</v>
      </c>
      <c r="C28" s="401" t="s">
        <v>82</v>
      </c>
      <c r="D28" s="400" t="s">
        <v>1295</v>
      </c>
      <c r="E28" s="401"/>
      <c r="F28" s="417" t="s">
        <v>1323</v>
      </c>
      <c r="G28" s="401" t="s">
        <v>1300</v>
      </c>
      <c r="H28" s="401" t="s">
        <v>383</v>
      </c>
      <c r="I28" s="413" t="s">
        <v>1303</v>
      </c>
      <c r="J28" s="427">
        <v>12000</v>
      </c>
      <c r="K28" s="418">
        <v>0.84</v>
      </c>
      <c r="L28" s="428">
        <f t="shared" si="0"/>
        <v>10080</v>
      </c>
      <c r="M28" s="401" t="s">
        <v>6</v>
      </c>
      <c r="N28" s="410">
        <v>44428</v>
      </c>
      <c r="O28" s="426" t="s">
        <v>1262</v>
      </c>
      <c r="P28" s="410">
        <v>44433</v>
      </c>
      <c r="Q28" s="421" t="s">
        <v>1277</v>
      </c>
    </row>
    <row r="29" spans="1:17" s="412" customFormat="1" ht="278.25" customHeight="1">
      <c r="A29" s="397">
        <v>20</v>
      </c>
      <c r="B29" s="398" t="s">
        <v>545</v>
      </c>
      <c r="C29" s="401" t="s">
        <v>17</v>
      </c>
      <c r="D29" s="400" t="s">
        <v>1207</v>
      </c>
      <c r="E29" s="401"/>
      <c r="F29" s="402" t="s">
        <v>1319</v>
      </c>
      <c r="G29" s="413" t="s">
        <v>1254</v>
      </c>
      <c r="H29" s="401" t="s">
        <v>1106</v>
      </c>
      <c r="I29" s="414" t="s">
        <v>1208</v>
      </c>
      <c r="J29" s="415">
        <v>1</v>
      </c>
      <c r="K29" s="407">
        <v>3184.11</v>
      </c>
      <c r="L29" s="406">
        <f t="shared" si="0"/>
        <v>3184.11</v>
      </c>
      <c r="M29" s="416" t="s">
        <v>410</v>
      </c>
      <c r="N29" s="403">
        <v>44427</v>
      </c>
      <c r="O29" s="409" t="s">
        <v>1255</v>
      </c>
      <c r="P29" s="410">
        <v>44433</v>
      </c>
      <c r="Q29" s="413" t="s">
        <v>1273</v>
      </c>
    </row>
    <row r="30" spans="1:17" s="412" customFormat="1" ht="189" customHeight="1">
      <c r="A30" s="397">
        <v>21</v>
      </c>
      <c r="B30" s="398" t="s">
        <v>1152</v>
      </c>
      <c r="C30" s="401" t="s">
        <v>17</v>
      </c>
      <c r="D30" s="400" t="s">
        <v>1280</v>
      </c>
      <c r="E30" s="401"/>
      <c r="F30" s="417" t="s">
        <v>1150</v>
      </c>
      <c r="G30" s="413" t="s">
        <v>1151</v>
      </c>
      <c r="H30" s="401" t="s">
        <v>1105</v>
      </c>
      <c r="I30" s="413" t="s">
        <v>1188</v>
      </c>
      <c r="J30" s="401">
        <v>1</v>
      </c>
      <c r="K30" s="418">
        <v>11600</v>
      </c>
      <c r="L30" s="406">
        <f t="shared" si="0"/>
        <v>11600</v>
      </c>
      <c r="M30" s="418" t="s">
        <v>6</v>
      </c>
      <c r="N30" s="410">
        <v>44411</v>
      </c>
      <c r="O30" s="409" t="s">
        <v>1189</v>
      </c>
      <c r="P30" s="410">
        <v>44412</v>
      </c>
      <c r="Q30" s="413" t="s">
        <v>1272</v>
      </c>
    </row>
    <row r="31" spans="1:17" s="412" customFormat="1" ht="134.25" customHeight="1">
      <c r="A31" s="397">
        <v>22</v>
      </c>
      <c r="B31" s="398" t="s">
        <v>1153</v>
      </c>
      <c r="C31" s="401" t="s">
        <v>17</v>
      </c>
      <c r="D31" s="400" t="s">
        <v>1281</v>
      </c>
      <c r="E31" s="401"/>
      <c r="F31" s="417" t="s">
        <v>1154</v>
      </c>
      <c r="G31" s="413" t="s">
        <v>958</v>
      </c>
      <c r="H31" s="413" t="s">
        <v>1103</v>
      </c>
      <c r="I31" s="413" t="s">
        <v>278</v>
      </c>
      <c r="J31" s="413">
        <v>3</v>
      </c>
      <c r="K31" s="419">
        <v>409</v>
      </c>
      <c r="L31" s="406">
        <f t="shared" si="0"/>
        <v>1227</v>
      </c>
      <c r="M31" s="408" t="s">
        <v>6</v>
      </c>
      <c r="N31" s="410">
        <v>44424</v>
      </c>
      <c r="O31" s="409" t="s">
        <v>1226</v>
      </c>
      <c r="P31" s="410">
        <v>44425</v>
      </c>
      <c r="Q31" s="413" t="s">
        <v>1273</v>
      </c>
    </row>
    <row r="32" spans="1:17" s="412" customFormat="1" ht="140.25" customHeight="1">
      <c r="A32" s="397">
        <v>23</v>
      </c>
      <c r="B32" s="398" t="s">
        <v>1161</v>
      </c>
      <c r="C32" s="401" t="s">
        <v>17</v>
      </c>
      <c r="D32" s="399" t="s">
        <v>1282</v>
      </c>
      <c r="E32" s="413"/>
      <c r="F32" s="402" t="s">
        <v>1157</v>
      </c>
      <c r="G32" s="413" t="s">
        <v>1298</v>
      </c>
      <c r="H32" s="413" t="s">
        <v>358</v>
      </c>
      <c r="I32" s="413" t="s">
        <v>1248</v>
      </c>
      <c r="J32" s="413">
        <v>30</v>
      </c>
      <c r="K32" s="419">
        <v>140</v>
      </c>
      <c r="L32" s="406">
        <f t="shared" si="0"/>
        <v>4200</v>
      </c>
      <c r="M32" s="420" t="s">
        <v>410</v>
      </c>
      <c r="N32" s="421">
        <v>44425</v>
      </c>
      <c r="O32" s="422" t="s">
        <v>1198</v>
      </c>
      <c r="P32" s="410">
        <v>44432</v>
      </c>
      <c r="Q32" s="413" t="s">
        <v>1275</v>
      </c>
    </row>
    <row r="33" spans="1:17" s="412" customFormat="1" ht="137.25" customHeight="1">
      <c r="A33" s="397">
        <v>24</v>
      </c>
      <c r="B33" s="398" t="s">
        <v>1161</v>
      </c>
      <c r="C33" s="401" t="s">
        <v>17</v>
      </c>
      <c r="D33" s="400" t="s">
        <v>1282</v>
      </c>
      <c r="E33" s="401"/>
      <c r="F33" s="402" t="s">
        <v>1320</v>
      </c>
      <c r="G33" s="413" t="s">
        <v>1298</v>
      </c>
      <c r="H33" s="413" t="s">
        <v>358</v>
      </c>
      <c r="I33" s="414" t="s">
        <v>1248</v>
      </c>
      <c r="J33" s="415">
        <v>10</v>
      </c>
      <c r="K33" s="407">
        <v>231</v>
      </c>
      <c r="L33" s="406">
        <f t="shared" si="0"/>
        <v>2310</v>
      </c>
      <c r="M33" s="420" t="s">
        <v>410</v>
      </c>
      <c r="N33" s="421">
        <v>44425</v>
      </c>
      <c r="O33" s="409" t="s">
        <v>1198</v>
      </c>
      <c r="P33" s="410">
        <v>44432</v>
      </c>
      <c r="Q33" s="413" t="s">
        <v>1275</v>
      </c>
    </row>
    <row r="34" spans="1:17" s="412" customFormat="1" ht="155.25" customHeight="1">
      <c r="A34" s="397">
        <v>25</v>
      </c>
      <c r="B34" s="398" t="s">
        <v>1161</v>
      </c>
      <c r="C34" s="401" t="s">
        <v>17</v>
      </c>
      <c r="D34" s="400" t="s">
        <v>1282</v>
      </c>
      <c r="E34" s="413"/>
      <c r="F34" s="417" t="s">
        <v>1158</v>
      </c>
      <c r="G34" s="413" t="s">
        <v>1298</v>
      </c>
      <c r="H34" s="413" t="s">
        <v>358</v>
      </c>
      <c r="I34" s="413" t="s">
        <v>1199</v>
      </c>
      <c r="J34" s="413">
        <v>120</v>
      </c>
      <c r="K34" s="419">
        <v>18</v>
      </c>
      <c r="L34" s="406">
        <f t="shared" si="0"/>
        <v>2160</v>
      </c>
      <c r="M34" s="420" t="s">
        <v>410</v>
      </c>
      <c r="N34" s="421">
        <v>44425</v>
      </c>
      <c r="O34" s="422" t="s">
        <v>1200</v>
      </c>
      <c r="P34" s="410">
        <v>44432</v>
      </c>
      <c r="Q34" s="413" t="s">
        <v>1275</v>
      </c>
    </row>
    <row r="35" spans="1:17" s="412" customFormat="1" ht="122.25" customHeight="1">
      <c r="A35" s="397">
        <v>26</v>
      </c>
      <c r="B35" s="398" t="s">
        <v>1161</v>
      </c>
      <c r="C35" s="401" t="s">
        <v>17</v>
      </c>
      <c r="D35" s="400" t="s">
        <v>1282</v>
      </c>
      <c r="E35" s="413"/>
      <c r="F35" s="402" t="s">
        <v>1159</v>
      </c>
      <c r="G35" s="413" t="s">
        <v>1298</v>
      </c>
      <c r="H35" s="413" t="s">
        <v>358</v>
      </c>
      <c r="I35" s="413" t="s">
        <v>1199</v>
      </c>
      <c r="J35" s="413">
        <v>120</v>
      </c>
      <c r="K35" s="419">
        <v>10</v>
      </c>
      <c r="L35" s="406">
        <f t="shared" si="0"/>
        <v>1200</v>
      </c>
      <c r="M35" s="420" t="s">
        <v>410</v>
      </c>
      <c r="N35" s="421" t="s">
        <v>1197</v>
      </c>
      <c r="O35" s="422" t="s">
        <v>1200</v>
      </c>
      <c r="P35" s="410">
        <v>44432</v>
      </c>
      <c r="Q35" s="413" t="s">
        <v>1275</v>
      </c>
    </row>
    <row r="36" spans="1:17" s="412" customFormat="1" ht="155.25" customHeight="1">
      <c r="A36" s="397">
        <v>27</v>
      </c>
      <c r="B36" s="398" t="s">
        <v>1161</v>
      </c>
      <c r="C36" s="401" t="s">
        <v>17</v>
      </c>
      <c r="D36" s="400" t="s">
        <v>1282</v>
      </c>
      <c r="E36" s="423"/>
      <c r="F36" s="402" t="s">
        <v>1321</v>
      </c>
      <c r="G36" s="413" t="s">
        <v>1298</v>
      </c>
      <c r="H36" s="413" t="s">
        <v>358</v>
      </c>
      <c r="I36" s="397" t="s">
        <v>1199</v>
      </c>
      <c r="J36" s="397">
        <v>60</v>
      </c>
      <c r="K36" s="405">
        <v>40</v>
      </c>
      <c r="L36" s="406">
        <f t="shared" si="0"/>
        <v>2400</v>
      </c>
      <c r="M36" s="420" t="s">
        <v>410</v>
      </c>
      <c r="N36" s="421">
        <v>44425</v>
      </c>
      <c r="O36" s="422" t="s">
        <v>1200</v>
      </c>
      <c r="P36" s="410">
        <v>44432</v>
      </c>
      <c r="Q36" s="413" t="s">
        <v>1275</v>
      </c>
    </row>
    <row r="37" spans="1:17" s="412" customFormat="1" ht="155.25" customHeight="1">
      <c r="A37" s="397">
        <v>28</v>
      </c>
      <c r="B37" s="398" t="s">
        <v>1161</v>
      </c>
      <c r="C37" s="401" t="s">
        <v>17</v>
      </c>
      <c r="D37" s="400" t="s">
        <v>1282</v>
      </c>
      <c r="E37" s="413"/>
      <c r="F37" s="402" t="s">
        <v>1160</v>
      </c>
      <c r="G37" s="413" t="s">
        <v>1298</v>
      </c>
      <c r="H37" s="413" t="s">
        <v>358</v>
      </c>
      <c r="I37" s="413" t="s">
        <v>1201</v>
      </c>
      <c r="J37" s="413">
        <v>5</v>
      </c>
      <c r="K37" s="419">
        <v>50</v>
      </c>
      <c r="L37" s="406">
        <f t="shared" si="0"/>
        <v>250</v>
      </c>
      <c r="M37" s="420" t="s">
        <v>410</v>
      </c>
      <c r="N37" s="421">
        <v>44425</v>
      </c>
      <c r="O37" s="422" t="s">
        <v>1202</v>
      </c>
      <c r="P37" s="410">
        <v>44432</v>
      </c>
      <c r="Q37" s="413" t="s">
        <v>1275</v>
      </c>
    </row>
    <row r="38" spans="1:17" s="412" customFormat="1" ht="155.25" customHeight="1">
      <c r="A38" s="397">
        <v>29</v>
      </c>
      <c r="B38" s="424" t="s">
        <v>1185</v>
      </c>
      <c r="C38" s="401" t="s">
        <v>17</v>
      </c>
      <c r="D38" s="400" t="s">
        <v>1288</v>
      </c>
      <c r="E38" s="401"/>
      <c r="F38" s="402" t="s">
        <v>1186</v>
      </c>
      <c r="G38" s="413" t="s">
        <v>1251</v>
      </c>
      <c r="H38" s="413" t="s">
        <v>1156</v>
      </c>
      <c r="I38" s="414" t="s">
        <v>1194</v>
      </c>
      <c r="J38" s="425">
        <v>185</v>
      </c>
      <c r="K38" s="407">
        <v>28.5</v>
      </c>
      <c r="L38" s="406">
        <f t="shared" si="0"/>
        <v>5272.5</v>
      </c>
      <c r="M38" s="416" t="s">
        <v>410</v>
      </c>
      <c r="N38" s="421">
        <v>44413</v>
      </c>
      <c r="O38" s="426" t="s">
        <v>1224</v>
      </c>
      <c r="P38" s="410">
        <v>44420</v>
      </c>
      <c r="Q38" s="413" t="s">
        <v>1275</v>
      </c>
    </row>
    <row r="39" spans="1:17" s="412" customFormat="1" ht="155.25" customHeight="1">
      <c r="A39" s="397">
        <v>30</v>
      </c>
      <c r="B39" s="424" t="s">
        <v>1185</v>
      </c>
      <c r="C39" s="401" t="s">
        <v>17</v>
      </c>
      <c r="D39" s="400" t="s">
        <v>1288</v>
      </c>
      <c r="E39" s="401"/>
      <c r="F39" s="402" t="s">
        <v>1183</v>
      </c>
      <c r="G39" s="413" t="s">
        <v>1251</v>
      </c>
      <c r="H39" s="413" t="s">
        <v>1156</v>
      </c>
      <c r="I39" s="414" t="s">
        <v>1194</v>
      </c>
      <c r="J39" s="425">
        <v>185</v>
      </c>
      <c r="K39" s="407">
        <v>20</v>
      </c>
      <c r="L39" s="406">
        <f t="shared" si="0"/>
        <v>3700</v>
      </c>
      <c r="M39" s="416" t="s">
        <v>410</v>
      </c>
      <c r="N39" s="421">
        <v>44413</v>
      </c>
      <c r="O39" s="426" t="s">
        <v>1224</v>
      </c>
      <c r="P39" s="410">
        <v>44420</v>
      </c>
      <c r="Q39" s="413" t="s">
        <v>1275</v>
      </c>
    </row>
    <row r="40" spans="1:17" s="412" customFormat="1" ht="131.25" customHeight="1">
      <c r="A40" s="397">
        <v>31</v>
      </c>
      <c r="B40" s="424" t="s">
        <v>1185</v>
      </c>
      <c r="C40" s="401" t="s">
        <v>17</v>
      </c>
      <c r="D40" s="400" t="s">
        <v>1288</v>
      </c>
      <c r="E40" s="401"/>
      <c r="F40" s="402" t="s">
        <v>1184</v>
      </c>
      <c r="G40" s="413" t="s">
        <v>1251</v>
      </c>
      <c r="H40" s="413" t="s">
        <v>1156</v>
      </c>
      <c r="I40" s="414" t="s">
        <v>1194</v>
      </c>
      <c r="J40" s="425">
        <v>185</v>
      </c>
      <c r="K40" s="407">
        <v>21</v>
      </c>
      <c r="L40" s="406">
        <f t="shared" si="0"/>
        <v>3885</v>
      </c>
      <c r="M40" s="416" t="s">
        <v>410</v>
      </c>
      <c r="N40" s="421">
        <v>44413</v>
      </c>
      <c r="O40" s="426" t="s">
        <v>1224</v>
      </c>
      <c r="P40" s="410">
        <v>44420</v>
      </c>
      <c r="Q40" s="413" t="s">
        <v>1275</v>
      </c>
    </row>
    <row r="41" spans="1:17" s="412" customFormat="1" ht="285" customHeight="1">
      <c r="A41" s="397">
        <v>32</v>
      </c>
      <c r="B41" s="401" t="s">
        <v>1204</v>
      </c>
      <c r="C41" s="401" t="s">
        <v>17</v>
      </c>
      <c r="D41" s="400" t="s">
        <v>1206</v>
      </c>
      <c r="E41" s="401"/>
      <c r="F41" s="417" t="s">
        <v>1326</v>
      </c>
      <c r="G41" s="401" t="s">
        <v>1118</v>
      </c>
      <c r="H41" s="401" t="s">
        <v>1105</v>
      </c>
      <c r="I41" s="413" t="s">
        <v>1205</v>
      </c>
      <c r="J41" s="401">
        <v>2</v>
      </c>
      <c r="K41" s="418">
        <v>1035</v>
      </c>
      <c r="L41" s="406">
        <f t="shared" si="0"/>
        <v>2070</v>
      </c>
      <c r="M41" s="401" t="s">
        <v>6</v>
      </c>
      <c r="N41" s="410">
        <v>44426</v>
      </c>
      <c r="O41" s="426" t="s">
        <v>1265</v>
      </c>
      <c r="P41" s="410">
        <v>44433</v>
      </c>
      <c r="Q41" s="413" t="s">
        <v>1273</v>
      </c>
    </row>
    <row r="42" spans="1:17" s="412" customFormat="1" ht="131.25" customHeight="1">
      <c r="A42" s="397">
        <v>33</v>
      </c>
      <c r="B42" s="424" t="s">
        <v>1185</v>
      </c>
      <c r="C42" s="401" t="s">
        <v>17</v>
      </c>
      <c r="D42" s="400" t="s">
        <v>1288</v>
      </c>
      <c r="E42" s="401"/>
      <c r="F42" s="402" t="s">
        <v>1329</v>
      </c>
      <c r="G42" s="413" t="s">
        <v>1251</v>
      </c>
      <c r="H42" s="413" t="s">
        <v>1156</v>
      </c>
      <c r="I42" s="414" t="s">
        <v>1194</v>
      </c>
      <c r="J42" s="446">
        <v>185</v>
      </c>
      <c r="K42" s="407">
        <v>28.5</v>
      </c>
      <c r="L42" s="406">
        <f t="shared" si="0"/>
        <v>5272.5</v>
      </c>
      <c r="M42" s="416" t="s">
        <v>410</v>
      </c>
      <c r="N42" s="421">
        <v>44413</v>
      </c>
      <c r="O42" s="426" t="s">
        <v>1195</v>
      </c>
      <c r="P42" s="410">
        <v>44420</v>
      </c>
      <c r="Q42" s="413" t="s">
        <v>1275</v>
      </c>
    </row>
    <row r="43" spans="1:17" s="412" customFormat="1" ht="131.25" customHeight="1">
      <c r="A43" s="397">
        <v>34</v>
      </c>
      <c r="B43" s="424" t="s">
        <v>1185</v>
      </c>
      <c r="C43" s="401" t="s">
        <v>17</v>
      </c>
      <c r="D43" s="400" t="s">
        <v>1288</v>
      </c>
      <c r="E43" s="401"/>
      <c r="F43" s="402" t="s">
        <v>1330</v>
      </c>
      <c r="G43" s="413" t="s">
        <v>1251</v>
      </c>
      <c r="H43" s="413" t="s">
        <v>1156</v>
      </c>
      <c r="I43" s="414" t="s">
        <v>1194</v>
      </c>
      <c r="J43" s="446">
        <v>185</v>
      </c>
      <c r="K43" s="407">
        <v>20</v>
      </c>
      <c r="L43" s="406">
        <f t="shared" si="0"/>
        <v>3700</v>
      </c>
      <c r="M43" s="416" t="s">
        <v>410</v>
      </c>
      <c r="N43" s="421">
        <v>44413</v>
      </c>
      <c r="O43" s="426" t="s">
        <v>1195</v>
      </c>
      <c r="P43" s="410">
        <v>44420</v>
      </c>
      <c r="Q43" s="413" t="s">
        <v>1275</v>
      </c>
    </row>
    <row r="44" spans="1:17" s="412" customFormat="1" ht="152.25" customHeight="1">
      <c r="A44" s="397">
        <v>35</v>
      </c>
      <c r="B44" s="424" t="s">
        <v>1185</v>
      </c>
      <c r="C44" s="401" t="s">
        <v>17</v>
      </c>
      <c r="D44" s="400" t="s">
        <v>1288</v>
      </c>
      <c r="E44" s="401"/>
      <c r="F44" s="402" t="s">
        <v>1331</v>
      </c>
      <c r="G44" s="413" t="s">
        <v>1251</v>
      </c>
      <c r="H44" s="413" t="s">
        <v>1156</v>
      </c>
      <c r="I44" s="414" t="s">
        <v>1194</v>
      </c>
      <c r="J44" s="446">
        <v>185</v>
      </c>
      <c r="K44" s="407">
        <v>21</v>
      </c>
      <c r="L44" s="406">
        <f t="shared" si="0"/>
        <v>3885</v>
      </c>
      <c r="M44" s="416" t="s">
        <v>410</v>
      </c>
      <c r="N44" s="421">
        <v>44413</v>
      </c>
      <c r="O44" s="426" t="s">
        <v>1195</v>
      </c>
      <c r="P44" s="410">
        <v>44420</v>
      </c>
      <c r="Q44" s="413" t="s">
        <v>1275</v>
      </c>
    </row>
    <row r="45" spans="1:17" s="412" customFormat="1" ht="216" customHeight="1">
      <c r="A45" s="397">
        <v>36</v>
      </c>
      <c r="B45" s="424" t="s">
        <v>945</v>
      </c>
      <c r="C45" s="401" t="s">
        <v>17</v>
      </c>
      <c r="D45" s="400" t="s">
        <v>247</v>
      </c>
      <c r="E45" s="401"/>
      <c r="F45" s="417" t="s">
        <v>1357</v>
      </c>
      <c r="G45" s="413" t="s">
        <v>1352</v>
      </c>
      <c r="H45" s="401" t="s">
        <v>1103</v>
      </c>
      <c r="I45" s="413" t="s">
        <v>212</v>
      </c>
      <c r="J45" s="401">
        <v>2000</v>
      </c>
      <c r="K45" s="418">
        <v>0.1578</v>
      </c>
      <c r="L45" s="428">
        <f>J45*K45</f>
        <v>315.59999999999997</v>
      </c>
      <c r="M45" s="403" t="s">
        <v>6</v>
      </c>
      <c r="N45" s="410">
        <v>44421</v>
      </c>
      <c r="O45" s="409" t="s">
        <v>1225</v>
      </c>
      <c r="P45" s="410">
        <v>44463</v>
      </c>
      <c r="Q45" s="413" t="s">
        <v>1273</v>
      </c>
    </row>
    <row r="46" spans="1:17" s="412" customFormat="1" ht="249" customHeight="1">
      <c r="A46" s="397">
        <v>37</v>
      </c>
      <c r="B46" s="424" t="s">
        <v>945</v>
      </c>
      <c r="C46" s="401" t="s">
        <v>17</v>
      </c>
      <c r="D46" s="400" t="s">
        <v>247</v>
      </c>
      <c r="E46" s="401"/>
      <c r="F46" s="417" t="s">
        <v>1358</v>
      </c>
      <c r="G46" s="413" t="s">
        <v>1352</v>
      </c>
      <c r="H46" s="401" t="s">
        <v>1103</v>
      </c>
      <c r="I46" s="413" t="s">
        <v>212</v>
      </c>
      <c r="J46" s="401">
        <v>500</v>
      </c>
      <c r="K46" s="418">
        <v>0.98419999999999996</v>
      </c>
      <c r="L46" s="428">
        <f>J46*K46</f>
        <v>492.09999999999997</v>
      </c>
      <c r="M46" s="403" t="s">
        <v>6</v>
      </c>
      <c r="N46" s="410">
        <v>44421</v>
      </c>
      <c r="O46" s="409" t="s">
        <v>1225</v>
      </c>
      <c r="P46" s="410">
        <v>44463</v>
      </c>
      <c r="Q46" s="413" t="s">
        <v>1273</v>
      </c>
    </row>
    <row r="47" spans="1:17" s="412" customFormat="1" ht="222" customHeight="1">
      <c r="A47" s="397">
        <v>38</v>
      </c>
      <c r="B47" s="424" t="s">
        <v>945</v>
      </c>
      <c r="C47" s="401" t="s">
        <v>17</v>
      </c>
      <c r="D47" s="400" t="s">
        <v>247</v>
      </c>
      <c r="E47" s="401"/>
      <c r="F47" s="417" t="s">
        <v>1359</v>
      </c>
      <c r="G47" s="413" t="s">
        <v>1352</v>
      </c>
      <c r="H47" s="401" t="s">
        <v>1103</v>
      </c>
      <c r="I47" s="413" t="s">
        <v>212</v>
      </c>
      <c r="J47" s="401">
        <v>200</v>
      </c>
      <c r="K47" s="418">
        <v>0.98419999999999996</v>
      </c>
      <c r="L47" s="428">
        <f>J47*K47</f>
        <v>196.84</v>
      </c>
      <c r="M47" s="403" t="s">
        <v>6</v>
      </c>
      <c r="N47" s="410">
        <v>44421</v>
      </c>
      <c r="O47" s="409" t="s">
        <v>1225</v>
      </c>
      <c r="P47" s="410">
        <v>44463</v>
      </c>
      <c r="Q47" s="413" t="s">
        <v>1273</v>
      </c>
    </row>
    <row r="48" spans="1:17" s="412" customFormat="1" ht="217.5" customHeight="1">
      <c r="A48" s="397">
        <v>39</v>
      </c>
      <c r="B48" s="424" t="s">
        <v>945</v>
      </c>
      <c r="C48" s="401" t="s">
        <v>17</v>
      </c>
      <c r="D48" s="400" t="s">
        <v>247</v>
      </c>
      <c r="E48" s="401"/>
      <c r="F48" s="417" t="s">
        <v>1357</v>
      </c>
      <c r="G48" s="413" t="s">
        <v>1352</v>
      </c>
      <c r="H48" s="401" t="s">
        <v>1103</v>
      </c>
      <c r="I48" s="413" t="s">
        <v>212</v>
      </c>
      <c r="J48" s="432">
        <v>1250.0350000000001</v>
      </c>
      <c r="K48" s="433">
        <v>0.35749999999999998</v>
      </c>
      <c r="L48" s="406">
        <f>J48*K48</f>
        <v>446.88751250000001</v>
      </c>
      <c r="M48" s="403" t="s">
        <v>6</v>
      </c>
      <c r="N48" s="410">
        <v>44421</v>
      </c>
      <c r="O48" s="409" t="s">
        <v>1225</v>
      </c>
      <c r="P48" s="410">
        <v>44463</v>
      </c>
      <c r="Q48" s="413" t="s">
        <v>1273</v>
      </c>
    </row>
    <row r="49" spans="1:17" s="412" customFormat="1" ht="137.25" customHeight="1">
      <c r="A49" s="397">
        <v>40</v>
      </c>
      <c r="B49" s="424" t="s">
        <v>279</v>
      </c>
      <c r="C49" s="401" t="s">
        <v>17</v>
      </c>
      <c r="D49" s="400" t="s">
        <v>993</v>
      </c>
      <c r="E49" s="401"/>
      <c r="F49" s="417" t="s">
        <v>1339</v>
      </c>
      <c r="G49" s="413" t="s">
        <v>1347</v>
      </c>
      <c r="H49" s="401" t="s">
        <v>1103</v>
      </c>
      <c r="I49" s="413" t="s">
        <v>282</v>
      </c>
      <c r="J49" s="401">
        <v>1</v>
      </c>
      <c r="K49" s="418">
        <v>1014.26</v>
      </c>
      <c r="L49" s="428">
        <f>J49*K49</f>
        <v>1014.26</v>
      </c>
      <c r="M49" s="403" t="s">
        <v>6</v>
      </c>
      <c r="N49" s="410">
        <v>44425</v>
      </c>
      <c r="O49" s="409" t="s">
        <v>1239</v>
      </c>
      <c r="P49" s="410">
        <v>44426</v>
      </c>
      <c r="Q49" s="413" t="s">
        <v>1273</v>
      </c>
    </row>
    <row r="50" spans="1:17" s="412" customFormat="1" ht="93" customHeight="1">
      <c r="A50" s="397">
        <v>41</v>
      </c>
      <c r="B50" s="398" t="s">
        <v>56</v>
      </c>
      <c r="C50" s="401" t="s">
        <v>994</v>
      </c>
      <c r="D50" s="399" t="s">
        <v>995</v>
      </c>
      <c r="E50" s="401"/>
      <c r="F50" s="411" t="s">
        <v>1307</v>
      </c>
      <c r="G50" s="413" t="s">
        <v>1308</v>
      </c>
      <c r="H50" s="401" t="s">
        <v>1105</v>
      </c>
      <c r="I50" s="430" t="s">
        <v>314</v>
      </c>
      <c r="J50" s="401">
        <v>1</v>
      </c>
      <c r="K50" s="418">
        <v>2961</v>
      </c>
      <c r="L50" s="406">
        <f>K50*J50</f>
        <v>2961</v>
      </c>
      <c r="M50" s="401" t="s">
        <v>6</v>
      </c>
      <c r="N50" s="410">
        <v>44428</v>
      </c>
      <c r="O50" s="426" t="s">
        <v>1268</v>
      </c>
      <c r="P50" s="410">
        <v>44433</v>
      </c>
      <c r="Q50" s="413" t="s">
        <v>1273</v>
      </c>
    </row>
    <row r="51" spans="1:17" s="412" customFormat="1" ht="155.25" customHeight="1">
      <c r="A51" s="397">
        <v>42</v>
      </c>
      <c r="B51" s="401" t="s">
        <v>949</v>
      </c>
      <c r="C51" s="401" t="s">
        <v>994</v>
      </c>
      <c r="D51" s="400" t="s">
        <v>1210</v>
      </c>
      <c r="E51" s="401"/>
      <c r="F51" s="417" t="s">
        <v>1211</v>
      </c>
      <c r="G51" s="413" t="s">
        <v>1309</v>
      </c>
      <c r="H51" s="413" t="s">
        <v>1103</v>
      </c>
      <c r="I51" s="413" t="s">
        <v>1209</v>
      </c>
      <c r="J51" s="401" t="s">
        <v>1212</v>
      </c>
      <c r="K51" s="418">
        <v>15.99</v>
      </c>
      <c r="L51" s="428">
        <v>7549.5</v>
      </c>
      <c r="M51" s="401" t="s">
        <v>6</v>
      </c>
      <c r="N51" s="410">
        <v>44431</v>
      </c>
      <c r="O51" s="426" t="s">
        <v>1269</v>
      </c>
      <c r="P51" s="410">
        <v>44433</v>
      </c>
      <c r="Q51" s="413" t="s">
        <v>1273</v>
      </c>
    </row>
    <row r="52" spans="1:17" s="412" customFormat="1" ht="210.75" customHeight="1">
      <c r="A52" s="397">
        <v>43</v>
      </c>
      <c r="B52" s="424" t="s">
        <v>1223</v>
      </c>
      <c r="C52" s="401" t="s">
        <v>85</v>
      </c>
      <c r="D52" s="400" t="s">
        <v>985</v>
      </c>
      <c r="E52" s="401"/>
      <c r="F52" s="417" t="s">
        <v>1334</v>
      </c>
      <c r="G52" s="413" t="s">
        <v>1354</v>
      </c>
      <c r="H52" s="401" t="s">
        <v>1103</v>
      </c>
      <c r="I52" s="413" t="s">
        <v>307</v>
      </c>
      <c r="J52" s="401">
        <v>1</v>
      </c>
      <c r="K52" s="418">
        <v>400</v>
      </c>
      <c r="L52" s="428">
        <f>J52*K52</f>
        <v>400</v>
      </c>
      <c r="M52" s="403" t="s">
        <v>6</v>
      </c>
      <c r="N52" s="410">
        <v>44421</v>
      </c>
      <c r="O52" s="409" t="s">
        <v>1234</v>
      </c>
      <c r="P52" s="410">
        <v>44425</v>
      </c>
      <c r="Q52" s="413" t="s">
        <v>1273</v>
      </c>
    </row>
    <row r="53" spans="1:17" s="431" customFormat="1" ht="119.25" customHeight="1">
      <c r="A53" s="397">
        <v>44</v>
      </c>
      <c r="B53" s="424" t="s">
        <v>1218</v>
      </c>
      <c r="C53" s="401" t="s">
        <v>85</v>
      </c>
      <c r="D53" s="400" t="s">
        <v>981</v>
      </c>
      <c r="E53" s="401"/>
      <c r="F53" s="417" t="s">
        <v>1270</v>
      </c>
      <c r="G53" s="413" t="s">
        <v>1004</v>
      </c>
      <c r="H53" s="401" t="s">
        <v>1219</v>
      </c>
      <c r="I53" s="413" t="s">
        <v>1220</v>
      </c>
      <c r="J53" s="401">
        <v>1</v>
      </c>
      <c r="K53" s="418">
        <v>500</v>
      </c>
      <c r="L53" s="428">
        <f>J53*K53</f>
        <v>500</v>
      </c>
      <c r="M53" s="403" t="s">
        <v>6</v>
      </c>
      <c r="N53" s="410">
        <v>44425</v>
      </c>
      <c r="O53" s="409" t="s">
        <v>1240</v>
      </c>
      <c r="P53" s="410">
        <v>44426</v>
      </c>
      <c r="Q53" s="413" t="s">
        <v>1273</v>
      </c>
    </row>
    <row r="54" spans="1:17" s="431" customFormat="1" ht="147.75" customHeight="1">
      <c r="A54" s="397">
        <v>45</v>
      </c>
      <c r="B54" s="424" t="s">
        <v>951</v>
      </c>
      <c r="C54" s="401" t="s">
        <v>85</v>
      </c>
      <c r="D54" s="400" t="s">
        <v>1312</v>
      </c>
      <c r="E54" s="401"/>
      <c r="F54" s="417" t="s">
        <v>1342</v>
      </c>
      <c r="G54" s="413" t="s">
        <v>1349</v>
      </c>
      <c r="H54" s="401" t="s">
        <v>1109</v>
      </c>
      <c r="I54" s="413" t="s">
        <v>245</v>
      </c>
      <c r="J54" s="401">
        <v>1</v>
      </c>
      <c r="K54" s="418">
        <v>47961</v>
      </c>
      <c r="L54" s="428">
        <f>J54*K54</f>
        <v>47961</v>
      </c>
      <c r="M54" s="403" t="s">
        <v>6</v>
      </c>
      <c r="N54" s="410">
        <v>44432</v>
      </c>
      <c r="O54" s="409" t="s">
        <v>1243</v>
      </c>
      <c r="P54" s="410">
        <v>44434</v>
      </c>
      <c r="Q54" s="413" t="s">
        <v>1273</v>
      </c>
    </row>
    <row r="55" spans="1:17" s="431" customFormat="1" ht="147.75" customHeight="1">
      <c r="A55" s="397">
        <v>46</v>
      </c>
      <c r="B55" s="398" t="s">
        <v>544</v>
      </c>
      <c r="C55" s="399" t="s">
        <v>69</v>
      </c>
      <c r="D55" s="400" t="s">
        <v>1279</v>
      </c>
      <c r="E55" s="401"/>
      <c r="F55" s="402" t="s">
        <v>1250</v>
      </c>
      <c r="G55" s="403" t="s">
        <v>1227</v>
      </c>
      <c r="H55" s="403" t="s">
        <v>1105</v>
      </c>
      <c r="I55" s="403" t="s">
        <v>1228</v>
      </c>
      <c r="J55" s="404">
        <v>1</v>
      </c>
      <c r="K55" s="405">
        <v>134425.74</v>
      </c>
      <c r="L55" s="406">
        <f>K55*J55</f>
        <v>134425.74</v>
      </c>
      <c r="M55" s="407" t="s">
        <v>6</v>
      </c>
      <c r="N55" s="408">
        <v>44424</v>
      </c>
      <c r="O55" s="409" t="s">
        <v>1229</v>
      </c>
      <c r="P55" s="410">
        <v>44426</v>
      </c>
      <c r="Q55" s="413" t="s">
        <v>1272</v>
      </c>
    </row>
    <row r="56" spans="1:17" s="431" customFormat="1" ht="101.25" customHeight="1">
      <c r="A56" s="397">
        <v>47</v>
      </c>
      <c r="B56" s="398" t="s">
        <v>216</v>
      </c>
      <c r="C56" s="429" t="s">
        <v>69</v>
      </c>
      <c r="D56" s="404" t="s">
        <v>968</v>
      </c>
      <c r="E56" s="401"/>
      <c r="F56" s="411" t="s">
        <v>1324</v>
      </c>
      <c r="G56" s="403" t="s">
        <v>1304</v>
      </c>
      <c r="H56" s="403" t="s">
        <v>1106</v>
      </c>
      <c r="I56" s="414" t="s">
        <v>219</v>
      </c>
      <c r="J56" s="401">
        <v>1</v>
      </c>
      <c r="K56" s="407">
        <v>2355</v>
      </c>
      <c r="L56" s="406">
        <f>K56*J56</f>
        <v>2355</v>
      </c>
      <c r="M56" s="407" t="s">
        <v>6</v>
      </c>
      <c r="N56" s="410">
        <v>44426</v>
      </c>
      <c r="O56" s="426" t="s">
        <v>1263</v>
      </c>
      <c r="P56" s="410">
        <v>44433</v>
      </c>
      <c r="Q56" s="413" t="s">
        <v>1273</v>
      </c>
    </row>
    <row r="57" spans="1:17" s="431" customFormat="1" ht="137.25" customHeight="1">
      <c r="A57" s="397">
        <v>48</v>
      </c>
      <c r="B57" s="401" t="s">
        <v>1203</v>
      </c>
      <c r="C57" s="401" t="s">
        <v>69</v>
      </c>
      <c r="D57" s="400" t="s">
        <v>1155</v>
      </c>
      <c r="E57" s="401"/>
      <c r="F57" s="417" t="s">
        <v>1325</v>
      </c>
      <c r="G57" s="413" t="s">
        <v>1305</v>
      </c>
      <c r="H57" s="401" t="s">
        <v>363</v>
      </c>
      <c r="I57" s="413" t="s">
        <v>296</v>
      </c>
      <c r="J57" s="401">
        <v>1</v>
      </c>
      <c r="K57" s="418">
        <v>10225.950000000001</v>
      </c>
      <c r="L57" s="406">
        <f>K57*J57</f>
        <v>10225.950000000001</v>
      </c>
      <c r="M57" s="401" t="s">
        <v>6</v>
      </c>
      <c r="N57" s="410">
        <v>44426</v>
      </c>
      <c r="O57" s="426" t="s">
        <v>1264</v>
      </c>
      <c r="P57" s="410">
        <v>44433</v>
      </c>
      <c r="Q57" s="413" t="s">
        <v>1273</v>
      </c>
    </row>
    <row r="58" spans="1:17" s="431" customFormat="1" ht="113.25" customHeight="1">
      <c r="A58" s="397">
        <v>49</v>
      </c>
      <c r="B58" s="398" t="s">
        <v>308</v>
      </c>
      <c r="C58" s="401" t="s">
        <v>69</v>
      </c>
      <c r="D58" s="399" t="s">
        <v>992</v>
      </c>
      <c r="E58" s="401"/>
      <c r="F58" s="411" t="s">
        <v>1253</v>
      </c>
      <c r="G58" s="413" t="s">
        <v>1252</v>
      </c>
      <c r="H58" s="413" t="s">
        <v>1103</v>
      </c>
      <c r="I58" s="413" t="s">
        <v>311</v>
      </c>
      <c r="J58" s="401">
        <v>1</v>
      </c>
      <c r="K58" s="418">
        <v>10752.5</v>
      </c>
      <c r="L58" s="428">
        <v>10752.5</v>
      </c>
      <c r="M58" s="416" t="s">
        <v>6</v>
      </c>
      <c r="N58" s="410">
        <v>44426</v>
      </c>
      <c r="O58" s="426" t="s">
        <v>1266</v>
      </c>
      <c r="P58" s="410">
        <v>44433</v>
      </c>
      <c r="Q58" s="413" t="s">
        <v>1273</v>
      </c>
    </row>
    <row r="59" spans="1:17" s="431" customFormat="1" ht="113.25" customHeight="1">
      <c r="A59" s="397">
        <v>50</v>
      </c>
      <c r="B59" s="398" t="s">
        <v>537</v>
      </c>
      <c r="C59" s="401" t="s">
        <v>69</v>
      </c>
      <c r="D59" s="399" t="s">
        <v>1107</v>
      </c>
      <c r="E59" s="401"/>
      <c r="F59" s="411" t="s">
        <v>1327</v>
      </c>
      <c r="G59" s="413" t="s">
        <v>1306</v>
      </c>
      <c r="H59" s="413" t="s">
        <v>1106</v>
      </c>
      <c r="I59" s="413" t="s">
        <v>268</v>
      </c>
      <c r="J59" s="401">
        <v>1</v>
      </c>
      <c r="K59" s="418">
        <v>10600</v>
      </c>
      <c r="L59" s="406">
        <f>K59*J59</f>
        <v>10600</v>
      </c>
      <c r="M59" s="407" t="s">
        <v>6</v>
      </c>
      <c r="N59" s="410">
        <v>44427</v>
      </c>
      <c r="O59" s="426" t="s">
        <v>1267</v>
      </c>
      <c r="P59" s="410">
        <v>44433</v>
      </c>
      <c r="Q59" s="413" t="s">
        <v>1273</v>
      </c>
    </row>
    <row r="60" spans="1:17" s="431" customFormat="1" ht="207" customHeight="1">
      <c r="A60" s="397">
        <v>51</v>
      </c>
      <c r="B60" s="424" t="s">
        <v>1215</v>
      </c>
      <c r="C60" s="401" t="s">
        <v>69</v>
      </c>
      <c r="D60" s="400" t="s">
        <v>70</v>
      </c>
      <c r="E60" s="401"/>
      <c r="F60" s="417" t="s">
        <v>1328</v>
      </c>
      <c r="G60" s="413" t="s">
        <v>1350</v>
      </c>
      <c r="H60" s="401" t="s">
        <v>363</v>
      </c>
      <c r="I60" s="413" t="s">
        <v>1216</v>
      </c>
      <c r="J60" s="401">
        <v>4</v>
      </c>
      <c r="K60" s="418">
        <v>45000</v>
      </c>
      <c r="L60" s="428">
        <f t="shared" ref="L60:L72" si="1">J60*K60</f>
        <v>180000</v>
      </c>
      <c r="M60" s="403" t="s">
        <v>6</v>
      </c>
      <c r="N60" s="410">
        <v>44433</v>
      </c>
      <c r="O60" s="409" t="s">
        <v>1217</v>
      </c>
      <c r="P60" s="410">
        <v>44452</v>
      </c>
      <c r="Q60" s="413" t="s">
        <v>1275</v>
      </c>
    </row>
    <row r="61" spans="1:17" s="431" customFormat="1" ht="260.25" customHeight="1">
      <c r="A61" s="397">
        <v>52</v>
      </c>
      <c r="B61" s="424" t="s">
        <v>714</v>
      </c>
      <c r="C61" s="401" t="s">
        <v>69</v>
      </c>
      <c r="D61" s="404" t="s">
        <v>1310</v>
      </c>
      <c r="E61" s="401"/>
      <c r="F61" s="417" t="s">
        <v>1332</v>
      </c>
      <c r="G61" s="413" t="s">
        <v>1213</v>
      </c>
      <c r="H61" s="401" t="s">
        <v>1103</v>
      </c>
      <c r="I61" s="413" t="s">
        <v>1214</v>
      </c>
      <c r="J61" s="401">
        <v>1</v>
      </c>
      <c r="K61" s="418">
        <v>32076.05</v>
      </c>
      <c r="L61" s="428">
        <f t="shared" si="1"/>
        <v>32076.05</v>
      </c>
      <c r="M61" s="403" t="s">
        <v>6</v>
      </c>
      <c r="N61" s="410">
        <v>44413</v>
      </c>
      <c r="O61" s="409" t="s">
        <v>1230</v>
      </c>
      <c r="P61" s="410">
        <v>44459</v>
      </c>
      <c r="Q61" s="413" t="s">
        <v>1274</v>
      </c>
    </row>
    <row r="62" spans="1:17" s="431" customFormat="1" ht="260.25" customHeight="1">
      <c r="A62" s="397">
        <v>53</v>
      </c>
      <c r="B62" s="424" t="s">
        <v>714</v>
      </c>
      <c r="C62" s="401" t="s">
        <v>69</v>
      </c>
      <c r="D62" s="404" t="s">
        <v>1310</v>
      </c>
      <c r="E62" s="401"/>
      <c r="F62" s="417" t="s">
        <v>1332</v>
      </c>
      <c r="G62" s="413" t="s">
        <v>1213</v>
      </c>
      <c r="H62" s="401" t="s">
        <v>1103</v>
      </c>
      <c r="I62" s="413" t="s">
        <v>1214</v>
      </c>
      <c r="J62" s="401">
        <v>1</v>
      </c>
      <c r="K62" s="418">
        <v>5231.07</v>
      </c>
      <c r="L62" s="428">
        <f t="shared" si="1"/>
        <v>5231.07</v>
      </c>
      <c r="M62" s="403" t="s">
        <v>6</v>
      </c>
      <c r="N62" s="410">
        <v>44413</v>
      </c>
      <c r="O62" s="409" t="s">
        <v>1231</v>
      </c>
      <c r="P62" s="410">
        <v>44459</v>
      </c>
      <c r="Q62" s="413" t="s">
        <v>1274</v>
      </c>
    </row>
    <row r="63" spans="1:17" s="431" customFormat="1" ht="271.5" customHeight="1">
      <c r="A63" s="397">
        <v>54</v>
      </c>
      <c r="B63" s="424" t="s">
        <v>714</v>
      </c>
      <c r="C63" s="401" t="s">
        <v>69</v>
      </c>
      <c r="D63" s="404" t="s">
        <v>1310</v>
      </c>
      <c r="E63" s="401"/>
      <c r="F63" s="417" t="s">
        <v>1332</v>
      </c>
      <c r="G63" s="413" t="s">
        <v>1213</v>
      </c>
      <c r="H63" s="401" t="s">
        <v>1103</v>
      </c>
      <c r="I63" s="413" t="s">
        <v>1214</v>
      </c>
      <c r="J63" s="401">
        <v>1</v>
      </c>
      <c r="K63" s="418">
        <v>5231.07</v>
      </c>
      <c r="L63" s="428">
        <f t="shared" si="1"/>
        <v>5231.07</v>
      </c>
      <c r="M63" s="403" t="s">
        <v>6</v>
      </c>
      <c r="N63" s="410">
        <v>44413</v>
      </c>
      <c r="O63" s="409" t="s">
        <v>1232</v>
      </c>
      <c r="P63" s="410">
        <v>44459</v>
      </c>
      <c r="Q63" s="413" t="s">
        <v>1274</v>
      </c>
    </row>
    <row r="64" spans="1:17" s="431" customFormat="1" ht="143.25" customHeight="1">
      <c r="A64" s="397">
        <v>55</v>
      </c>
      <c r="B64" s="424" t="s">
        <v>543</v>
      </c>
      <c r="C64" s="401" t="s">
        <v>69</v>
      </c>
      <c r="D64" s="400" t="s">
        <v>974</v>
      </c>
      <c r="E64" s="401"/>
      <c r="F64" s="417" t="s">
        <v>1340</v>
      </c>
      <c r="G64" s="413" t="s">
        <v>1346</v>
      </c>
      <c r="H64" s="401" t="s">
        <v>1103</v>
      </c>
      <c r="I64" s="413" t="s">
        <v>1221</v>
      </c>
      <c r="J64" s="401">
        <v>1</v>
      </c>
      <c r="K64" s="418">
        <v>3890</v>
      </c>
      <c r="L64" s="428">
        <f t="shared" si="1"/>
        <v>3890</v>
      </c>
      <c r="M64" s="403" t="s">
        <v>6</v>
      </c>
      <c r="N64" s="410">
        <v>44426</v>
      </c>
      <c r="O64" s="409" t="s">
        <v>1241</v>
      </c>
      <c r="P64" s="410">
        <v>44432</v>
      </c>
      <c r="Q64" s="413" t="s">
        <v>1273</v>
      </c>
    </row>
    <row r="65" spans="1:17" s="431" customFormat="1" ht="155.25" customHeight="1">
      <c r="A65" s="397">
        <v>56</v>
      </c>
      <c r="B65" s="424" t="s">
        <v>537</v>
      </c>
      <c r="C65" s="401" t="s">
        <v>69</v>
      </c>
      <c r="D65" s="400" t="s">
        <v>1107</v>
      </c>
      <c r="E65" s="401"/>
      <c r="F65" s="417" t="s">
        <v>1341</v>
      </c>
      <c r="G65" s="413" t="s">
        <v>1351</v>
      </c>
      <c r="H65" s="401" t="s">
        <v>1106</v>
      </c>
      <c r="I65" s="413" t="s">
        <v>268</v>
      </c>
      <c r="J65" s="401">
        <v>1</v>
      </c>
      <c r="K65" s="418">
        <v>10600</v>
      </c>
      <c r="L65" s="428">
        <f t="shared" si="1"/>
        <v>10600</v>
      </c>
      <c r="M65" s="403" t="s">
        <v>6</v>
      </c>
      <c r="N65" s="410">
        <v>44426</v>
      </c>
      <c r="O65" s="409" t="s">
        <v>1242</v>
      </c>
      <c r="P65" s="410">
        <v>44466</v>
      </c>
      <c r="Q65" s="413" t="s">
        <v>1273</v>
      </c>
    </row>
    <row r="66" spans="1:17" s="431" customFormat="1" ht="152.25" customHeight="1">
      <c r="A66" s="397">
        <v>57</v>
      </c>
      <c r="B66" s="424" t="s">
        <v>1117</v>
      </c>
      <c r="C66" s="401" t="s">
        <v>69</v>
      </c>
      <c r="D66" s="400" t="s">
        <v>978</v>
      </c>
      <c r="E66" s="401"/>
      <c r="F66" s="417" t="s">
        <v>1343</v>
      </c>
      <c r="G66" s="413" t="s">
        <v>232</v>
      </c>
      <c r="H66" s="401" t="s">
        <v>1103</v>
      </c>
      <c r="I66" s="413" t="s">
        <v>233</v>
      </c>
      <c r="J66" s="401">
        <v>1</v>
      </c>
      <c r="K66" s="418">
        <v>4655</v>
      </c>
      <c r="L66" s="428">
        <f t="shared" si="1"/>
        <v>4655</v>
      </c>
      <c r="M66" s="403" t="s">
        <v>6</v>
      </c>
      <c r="N66" s="410">
        <v>44433</v>
      </c>
      <c r="O66" s="409" t="s">
        <v>1244</v>
      </c>
      <c r="P66" s="410">
        <v>44434</v>
      </c>
      <c r="Q66" s="413" t="s">
        <v>1273</v>
      </c>
    </row>
    <row r="67" spans="1:17" s="431" customFormat="1" ht="147" customHeight="1">
      <c r="A67" s="397">
        <v>58</v>
      </c>
      <c r="B67" s="424" t="s">
        <v>538</v>
      </c>
      <c r="C67" s="401" t="s">
        <v>69</v>
      </c>
      <c r="D67" s="400" t="s">
        <v>991</v>
      </c>
      <c r="E67" s="401"/>
      <c r="F67" s="417" t="s">
        <v>1344</v>
      </c>
      <c r="G67" s="413" t="s">
        <v>1351</v>
      </c>
      <c r="H67" s="401" t="s">
        <v>1106</v>
      </c>
      <c r="I67" s="413" t="s">
        <v>208</v>
      </c>
      <c r="J67" s="401">
        <v>1</v>
      </c>
      <c r="K67" s="418">
        <v>8000</v>
      </c>
      <c r="L67" s="428">
        <f t="shared" si="1"/>
        <v>8000</v>
      </c>
      <c r="M67" s="403" t="s">
        <v>6</v>
      </c>
      <c r="N67" s="410">
        <v>44432</v>
      </c>
      <c r="O67" s="409" t="s">
        <v>1245</v>
      </c>
      <c r="P67" s="410">
        <v>44434</v>
      </c>
      <c r="Q67" s="413" t="s">
        <v>1273</v>
      </c>
    </row>
    <row r="68" spans="1:17" s="431" customFormat="1" ht="140.25" customHeight="1">
      <c r="A68" s="397">
        <v>59</v>
      </c>
      <c r="B68" s="424" t="s">
        <v>537</v>
      </c>
      <c r="C68" s="401" t="s">
        <v>92</v>
      </c>
      <c r="D68" s="400" t="s">
        <v>985</v>
      </c>
      <c r="E68" s="434"/>
      <c r="F68" s="417" t="s">
        <v>1333</v>
      </c>
      <c r="G68" s="413" t="s">
        <v>1353</v>
      </c>
      <c r="H68" s="434" t="s">
        <v>1103</v>
      </c>
      <c r="I68" s="413" t="s">
        <v>199</v>
      </c>
      <c r="J68" s="401">
        <v>1</v>
      </c>
      <c r="K68" s="418">
        <v>33741.040000000001</v>
      </c>
      <c r="L68" s="428">
        <f t="shared" si="1"/>
        <v>33741.040000000001</v>
      </c>
      <c r="M68" s="403" t="s">
        <v>6</v>
      </c>
      <c r="N68" s="410">
        <v>44421</v>
      </c>
      <c r="O68" s="409" t="s">
        <v>1233</v>
      </c>
      <c r="P68" s="410">
        <v>44431</v>
      </c>
      <c r="Q68" s="413" t="s">
        <v>1273</v>
      </c>
    </row>
    <row r="69" spans="1:17" s="431" customFormat="1" ht="138.75" customHeight="1">
      <c r="A69" s="397">
        <v>60</v>
      </c>
      <c r="B69" s="424" t="s">
        <v>227</v>
      </c>
      <c r="C69" s="401" t="s">
        <v>92</v>
      </c>
      <c r="D69" s="404" t="s">
        <v>986</v>
      </c>
      <c r="E69" s="401"/>
      <c r="F69" s="417" t="s">
        <v>1335</v>
      </c>
      <c r="G69" s="413" t="s">
        <v>1348</v>
      </c>
      <c r="H69" s="401" t="s">
        <v>363</v>
      </c>
      <c r="I69" s="413" t="s">
        <v>1311</v>
      </c>
      <c r="J69" s="401">
        <v>1</v>
      </c>
      <c r="K69" s="418">
        <v>1050.1199999999999</v>
      </c>
      <c r="L69" s="428">
        <f t="shared" si="1"/>
        <v>1050.1199999999999</v>
      </c>
      <c r="M69" s="403" t="s">
        <v>6</v>
      </c>
      <c r="N69" s="410">
        <v>44424</v>
      </c>
      <c r="O69" s="409" t="s">
        <v>1235</v>
      </c>
      <c r="P69" s="410">
        <v>44425</v>
      </c>
      <c r="Q69" s="413" t="s">
        <v>1273</v>
      </c>
    </row>
    <row r="70" spans="1:17" s="431" customFormat="1" ht="138.75" customHeight="1">
      <c r="A70" s="397">
        <v>61</v>
      </c>
      <c r="B70" s="424" t="s">
        <v>273</v>
      </c>
      <c r="C70" s="401" t="s">
        <v>92</v>
      </c>
      <c r="D70" s="401" t="s">
        <v>997</v>
      </c>
      <c r="E70" s="401"/>
      <c r="F70" s="417" t="s">
        <v>1336</v>
      </c>
      <c r="G70" s="413" t="s">
        <v>1355</v>
      </c>
      <c r="H70" s="401" t="s">
        <v>363</v>
      </c>
      <c r="I70" s="413" t="s">
        <v>1311</v>
      </c>
      <c r="J70" s="401">
        <v>1</v>
      </c>
      <c r="K70" s="418">
        <v>2160.3000000000002</v>
      </c>
      <c r="L70" s="428">
        <f t="shared" si="1"/>
        <v>2160.3000000000002</v>
      </c>
      <c r="M70" s="403" t="s">
        <v>6</v>
      </c>
      <c r="N70" s="410">
        <v>44424</v>
      </c>
      <c r="O70" s="409" t="s">
        <v>1236</v>
      </c>
      <c r="P70" s="410">
        <v>44425</v>
      </c>
      <c r="Q70" s="413" t="s">
        <v>1273</v>
      </c>
    </row>
    <row r="71" spans="1:17" s="431" customFormat="1" ht="143.25" customHeight="1">
      <c r="A71" s="397">
        <v>62</v>
      </c>
      <c r="B71" s="424" t="s">
        <v>269</v>
      </c>
      <c r="C71" s="401" t="s">
        <v>92</v>
      </c>
      <c r="D71" s="399" t="s">
        <v>996</v>
      </c>
      <c r="E71" s="401"/>
      <c r="F71" s="417" t="s">
        <v>1337</v>
      </c>
      <c r="G71" s="413" t="s">
        <v>1345</v>
      </c>
      <c r="H71" s="401" t="s">
        <v>363</v>
      </c>
      <c r="I71" s="413" t="s">
        <v>1311</v>
      </c>
      <c r="J71" s="401">
        <v>1</v>
      </c>
      <c r="K71" s="418">
        <v>4032.37</v>
      </c>
      <c r="L71" s="428">
        <f t="shared" si="1"/>
        <v>4032.37</v>
      </c>
      <c r="M71" s="403" t="s">
        <v>6</v>
      </c>
      <c r="N71" s="410">
        <v>44424</v>
      </c>
      <c r="O71" s="409" t="s">
        <v>1237</v>
      </c>
      <c r="P71" s="410">
        <v>44425</v>
      </c>
      <c r="Q71" s="413" t="s">
        <v>1273</v>
      </c>
    </row>
    <row r="72" spans="1:17" s="431" customFormat="1" ht="143.25" customHeight="1">
      <c r="A72" s="397">
        <v>63</v>
      </c>
      <c r="B72" s="424" t="s">
        <v>944</v>
      </c>
      <c r="C72" s="401" t="s">
        <v>92</v>
      </c>
      <c r="D72" s="399" t="s">
        <v>946</v>
      </c>
      <c r="E72" s="401"/>
      <c r="F72" s="417" t="s">
        <v>1338</v>
      </c>
      <c r="G72" s="413" t="s">
        <v>1356</v>
      </c>
      <c r="H72" s="401" t="s">
        <v>1105</v>
      </c>
      <c r="I72" s="413" t="s">
        <v>1222</v>
      </c>
      <c r="J72" s="401">
        <v>1</v>
      </c>
      <c r="K72" s="418">
        <v>9545</v>
      </c>
      <c r="L72" s="428">
        <f t="shared" si="1"/>
        <v>9545</v>
      </c>
      <c r="M72" s="403" t="s">
        <v>6</v>
      </c>
      <c r="N72" s="410">
        <v>44425</v>
      </c>
      <c r="O72" s="409" t="s">
        <v>1238</v>
      </c>
      <c r="P72" s="410">
        <v>44426</v>
      </c>
      <c r="Q72" s="413" t="s">
        <v>1273</v>
      </c>
    </row>
    <row r="73" spans="1:17" ht="63.75" customHeight="1">
      <c r="A73" s="373"/>
      <c r="B73" s="373"/>
      <c r="C73" s="368"/>
      <c r="D73" s="376"/>
      <c r="E73" s="368"/>
      <c r="F73" s="394"/>
      <c r="G73" s="373"/>
      <c r="H73" s="373"/>
      <c r="I73" s="374"/>
      <c r="J73" s="373"/>
      <c r="K73" s="444" t="s">
        <v>578</v>
      </c>
      <c r="L73" s="445">
        <f>SUM(L10:L72)</f>
        <v>671832.46751250001</v>
      </c>
      <c r="N73" s="379"/>
      <c r="O73" s="380"/>
      <c r="Q73" s="374"/>
    </row>
    <row r="74" spans="1:17" ht="23.25">
      <c r="K74" s="442"/>
      <c r="L74" s="443"/>
      <c r="N74" s="384"/>
    </row>
    <row r="75" spans="1:17">
      <c r="N75" s="384"/>
    </row>
    <row r="76" spans="1:17">
      <c r="N76" s="384"/>
    </row>
    <row r="77" spans="1:17">
      <c r="N77" s="384"/>
    </row>
    <row r="78" spans="1:17">
      <c r="N78" s="384"/>
    </row>
    <row r="79" spans="1:17">
      <c r="N79" s="384"/>
    </row>
    <row r="80" spans="1:17">
      <c r="N80" s="384"/>
    </row>
    <row r="81" spans="12:16">
      <c r="N81" s="384"/>
      <c r="P81" s="379"/>
    </row>
    <row r="82" spans="12:16">
      <c r="N82" s="384"/>
      <c r="P82" s="379"/>
    </row>
    <row r="83" spans="12:16">
      <c r="N83" s="384"/>
      <c r="O83" s="387"/>
      <c r="P83" s="377"/>
    </row>
    <row r="84" spans="12:16">
      <c r="N84" s="384"/>
    </row>
    <row r="85" spans="12:16">
      <c r="N85" s="384"/>
      <c r="P85" s="392"/>
    </row>
    <row r="86" spans="12:16">
      <c r="N86" s="384"/>
    </row>
    <row r="87" spans="12:16">
      <c r="N87" s="384"/>
    </row>
    <row r="88" spans="12:16">
      <c r="N88" s="384"/>
    </row>
    <row r="89" spans="12:16">
      <c r="N89" s="384"/>
    </row>
    <row r="90" spans="12:16">
      <c r="N90" s="384"/>
    </row>
    <row r="91" spans="12:16">
      <c r="L91" s="389"/>
      <c r="M91" s="391"/>
      <c r="N91" s="388"/>
    </row>
    <row r="92" spans="12:16">
      <c r="N92" s="384"/>
    </row>
    <row r="93" spans="12:16">
      <c r="M93" s="391"/>
      <c r="N93" s="388"/>
    </row>
    <row r="94" spans="12:16">
      <c r="N94" s="384"/>
    </row>
    <row r="95" spans="12:16">
      <c r="N95" s="384"/>
    </row>
    <row r="96" spans="12:16">
      <c r="L96" s="390"/>
      <c r="N96" s="379"/>
    </row>
    <row r="97" spans="12:14">
      <c r="L97" s="390"/>
      <c r="N97" s="379"/>
    </row>
    <row r="98" spans="12:14">
      <c r="L98" s="390"/>
      <c r="N98" s="379"/>
    </row>
    <row r="99" spans="12:14">
      <c r="L99" s="390"/>
      <c r="N99" s="379"/>
    </row>
    <row r="100" spans="12:14">
      <c r="L100" s="390"/>
      <c r="N100" s="379"/>
    </row>
    <row r="101" spans="12:14">
      <c r="L101" s="378"/>
      <c r="M101" s="391"/>
      <c r="N101" s="377"/>
    </row>
    <row r="102" spans="12:14">
      <c r="N102" s="384"/>
    </row>
    <row r="103" spans="12:14">
      <c r="N103" s="384"/>
    </row>
    <row r="104" spans="12:14">
      <c r="N104" s="384"/>
    </row>
    <row r="105" spans="12:14">
      <c r="N105" s="384"/>
    </row>
    <row r="106" spans="12:14">
      <c r="N106" s="384"/>
    </row>
    <row r="107" spans="12:14">
      <c r="N107" s="384"/>
    </row>
    <row r="108" spans="12:14">
      <c r="N108" s="384"/>
    </row>
    <row r="109" spans="12:14">
      <c r="N109" s="384"/>
    </row>
    <row r="110" spans="12:14">
      <c r="N110" s="384"/>
    </row>
    <row r="111" spans="12:14">
      <c r="N111" s="384"/>
    </row>
    <row r="112" spans="12:14">
      <c r="N112" s="384"/>
    </row>
    <row r="113" spans="14:14">
      <c r="N113" s="384"/>
    </row>
    <row r="114" spans="14:14">
      <c r="N114" s="384"/>
    </row>
    <row r="115" spans="14:14">
      <c r="N115" s="384"/>
    </row>
    <row r="116" spans="14:14">
      <c r="N116" s="384"/>
    </row>
    <row r="117" spans="14:14">
      <c r="N117" s="384"/>
    </row>
    <row r="118" spans="14:14">
      <c r="N118" s="384"/>
    </row>
    <row r="119" spans="14:14">
      <c r="N119" s="384"/>
    </row>
    <row r="120" spans="14:14">
      <c r="N120" s="384"/>
    </row>
    <row r="121" spans="14:14">
      <c r="N121" s="384"/>
    </row>
    <row r="122" spans="14:14">
      <c r="N122" s="384"/>
    </row>
    <row r="123" spans="14:14">
      <c r="N123" s="384"/>
    </row>
    <row r="124" spans="14:14">
      <c r="N124" s="384"/>
    </row>
    <row r="125" spans="14:14">
      <c r="N125" s="384"/>
    </row>
    <row r="126" spans="14:14">
      <c r="N126" s="384"/>
    </row>
    <row r="127" spans="14:14">
      <c r="N127" s="384"/>
    </row>
    <row r="128" spans="14:14">
      <c r="N128" s="384"/>
    </row>
    <row r="129" spans="14:14">
      <c r="N129" s="384"/>
    </row>
    <row r="130" spans="14:14">
      <c r="N130" s="384"/>
    </row>
    <row r="131" spans="14:14">
      <c r="N131" s="384"/>
    </row>
    <row r="132" spans="14:14">
      <c r="N132" s="384"/>
    </row>
    <row r="133" spans="14:14">
      <c r="N133" s="384"/>
    </row>
    <row r="134" spans="14:14">
      <c r="N134" s="384"/>
    </row>
    <row r="135" spans="14:14">
      <c r="N135" s="384"/>
    </row>
    <row r="136" spans="14:14">
      <c r="N136" s="384"/>
    </row>
    <row r="137" spans="14:14">
      <c r="N137" s="384"/>
    </row>
    <row r="138" spans="14:14">
      <c r="N138" s="384"/>
    </row>
    <row r="139" spans="14:14">
      <c r="N139" s="384"/>
    </row>
    <row r="140" spans="14:14">
      <c r="N140" s="384"/>
    </row>
    <row r="141" spans="14:14">
      <c r="N141" s="384"/>
    </row>
    <row r="142" spans="14:14">
      <c r="N142" s="384"/>
    </row>
    <row r="143" spans="14:14">
      <c r="N143" s="384"/>
    </row>
    <row r="144" spans="14:14">
      <c r="N144" s="384"/>
    </row>
    <row r="145" spans="14:14">
      <c r="N145" s="384"/>
    </row>
    <row r="146" spans="14:14">
      <c r="N146" s="384"/>
    </row>
    <row r="147" spans="14:14">
      <c r="N147" s="384"/>
    </row>
    <row r="148" spans="14:14">
      <c r="N148" s="384"/>
    </row>
    <row r="149" spans="14:14">
      <c r="N149" s="384"/>
    </row>
    <row r="150" spans="14:14">
      <c r="N150" s="384"/>
    </row>
    <row r="151" spans="14:14">
      <c r="N151" s="384"/>
    </row>
    <row r="152" spans="14:14">
      <c r="N152" s="384"/>
    </row>
    <row r="153" spans="14:14">
      <c r="N153" s="384"/>
    </row>
    <row r="154" spans="14:14">
      <c r="N154" s="384"/>
    </row>
    <row r="155" spans="14:14">
      <c r="N155" s="384"/>
    </row>
    <row r="156" spans="14:14">
      <c r="N156" s="384"/>
    </row>
    <row r="157" spans="14:14">
      <c r="N157" s="384"/>
    </row>
    <row r="158" spans="14:14">
      <c r="N158" s="384"/>
    </row>
    <row r="159" spans="14:14">
      <c r="N159" s="384"/>
    </row>
    <row r="160" spans="14:14">
      <c r="N160" s="384"/>
    </row>
    <row r="161" spans="14:14">
      <c r="N161" s="384"/>
    </row>
    <row r="162" spans="14:14">
      <c r="N162" s="384"/>
    </row>
    <row r="163" spans="14:14">
      <c r="N163" s="384"/>
    </row>
    <row r="164" spans="14:14">
      <c r="N164" s="384"/>
    </row>
    <row r="165" spans="14:14">
      <c r="N165" s="384"/>
    </row>
    <row r="166" spans="14:14">
      <c r="N166" s="384"/>
    </row>
    <row r="167" spans="14:14">
      <c r="N167" s="384"/>
    </row>
    <row r="168" spans="14:14">
      <c r="N168" s="384"/>
    </row>
    <row r="169" spans="14:14">
      <c r="N169" s="384"/>
    </row>
    <row r="170" spans="14:14">
      <c r="N170" s="384"/>
    </row>
    <row r="171" spans="14:14">
      <c r="N171" s="384"/>
    </row>
    <row r="172" spans="14:14">
      <c r="N172" s="384"/>
    </row>
    <row r="173" spans="14:14">
      <c r="N173" s="384"/>
    </row>
    <row r="174" spans="14:14">
      <c r="N174" s="384"/>
    </row>
    <row r="175" spans="14:14">
      <c r="N175" s="384"/>
    </row>
    <row r="176" spans="14:14">
      <c r="N176" s="384"/>
    </row>
    <row r="177" spans="14:14">
      <c r="N177" s="384"/>
    </row>
    <row r="178" spans="14:14">
      <c r="N178" s="384"/>
    </row>
    <row r="179" spans="14:14">
      <c r="N179" s="384"/>
    </row>
    <row r="180" spans="14:14">
      <c r="N180" s="384"/>
    </row>
    <row r="181" spans="14:14">
      <c r="N181" s="384"/>
    </row>
    <row r="182" spans="14:14">
      <c r="N182" s="384"/>
    </row>
  </sheetData>
  <autoFilter ref="A9:Q73">
    <sortState ref="A10:Q73">
      <sortCondition ref="C9:C73"/>
    </sortState>
  </autoFilter>
  <mergeCells count="6">
    <mergeCell ref="B6:Q6"/>
    <mergeCell ref="B7:Q7"/>
    <mergeCell ref="B2:Q2"/>
    <mergeCell ref="B3:Q3"/>
    <mergeCell ref="B4:Q4"/>
    <mergeCell ref="B5:K5"/>
  </mergeCells>
  <hyperlinks>
    <hyperlink ref="O56" r:id="rId1" display="NE0000416/2021"/>
    <hyperlink ref="O57" r:id="rId2" display="NE0000417/2021"/>
    <hyperlink ref="O41" r:id="rId3" display="NE0000418/2021"/>
    <hyperlink ref="O58" r:id="rId4" display="NE0000420/2021"/>
    <hyperlink ref="O29" r:id="rId5" display="NE0000421/2021"/>
    <hyperlink ref="O59" r:id="rId6" display="NE0000422/2021"/>
    <hyperlink ref="O21" r:id="rId7" display="NE0000423/2021"/>
    <hyperlink ref="O23" r:id="rId8" display="NE0000424/2021"/>
    <hyperlink ref="O24" r:id="rId9" display="NE0000425/2021"/>
    <hyperlink ref="O25" r:id="rId10" display="NE0000426/2021"/>
    <hyperlink ref="O27" r:id="rId11" display="NE0000427/2021"/>
    <hyperlink ref="O28" r:id="rId12" display="NE0000428/2021"/>
    <hyperlink ref="O26" r:id="rId13" display="NE0000430/2021"/>
    <hyperlink ref="O50" r:id="rId14" display="NE0000429/2021"/>
    <hyperlink ref="O51" r:id="rId15" display="NE0000431/2021"/>
    <hyperlink ref="O22" r:id="rId16" display="NE0000423/2021"/>
  </hyperlinks>
  <pageMargins left="0.43307086614173229" right="0.23622047244094491" top="0.74803149606299213" bottom="0.74803149606299213" header="0.31496062992125984" footer="0.31496062992125984"/>
  <pageSetup paperSize="9" scale="27" fitToHeight="0" orientation="landscape" r:id="rId17"/>
  <headerFooter>
    <oddHeader>&amp;C&amp;G</oddHeader>
    <oddFooter>&amp;C&amp;G</oddFooter>
  </headerFooter>
  <rowBreaks count="5" manualBreakCount="5">
    <brk id="21" max="16" man="1"/>
    <brk id="33" max="16" man="1"/>
    <brk id="44" max="16" man="1"/>
    <brk id="53" max="16" man="1"/>
    <brk id="62" max="16" man="1"/>
  </rowBreaks>
  <legacyDrawingHF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Q11"/>
  <sheetViews>
    <sheetView showGridLines="0" workbookViewId="0">
      <selection activeCell="K21" sqref="J21:K21"/>
    </sheetView>
  </sheetViews>
  <sheetFormatPr defaultRowHeight="15"/>
  <cols>
    <col min="6" max="6" width="19.28515625" customWidth="1"/>
    <col min="7" max="7" width="20.85546875" customWidth="1"/>
    <col min="8" max="8" width="18.28515625" customWidth="1"/>
    <col min="9" max="9" width="21.28515625" customWidth="1"/>
  </cols>
  <sheetData>
    <row r="2" spans="6:17" ht="33" customHeight="1">
      <c r="F2" s="465">
        <v>2021</v>
      </c>
      <c r="G2" s="465"/>
      <c r="H2" s="465">
        <v>2022</v>
      </c>
      <c r="I2" s="465"/>
    </row>
    <row r="3" spans="6:17" ht="33" customHeight="1">
      <c r="F3" s="362" t="s">
        <v>1174</v>
      </c>
      <c r="G3" s="363">
        <v>47961</v>
      </c>
      <c r="H3" s="362" t="s">
        <v>1167</v>
      </c>
      <c r="I3" s="363">
        <v>47961</v>
      </c>
    </row>
    <row r="4" spans="6:17" ht="33" customHeight="1">
      <c r="F4" s="362" t="s">
        <v>1162</v>
      </c>
      <c r="G4" s="363">
        <v>47961</v>
      </c>
      <c r="H4" s="362" t="s">
        <v>1168</v>
      </c>
      <c r="I4" s="363">
        <v>47961</v>
      </c>
    </row>
    <row r="5" spans="6:17" ht="33" customHeight="1">
      <c r="F5" s="362" t="s">
        <v>1163</v>
      </c>
      <c r="G5" s="363">
        <v>47961</v>
      </c>
      <c r="H5" s="362" t="s">
        <v>1169</v>
      </c>
      <c r="I5" s="363">
        <v>47961</v>
      </c>
    </row>
    <row r="6" spans="6:17" ht="33" customHeight="1">
      <c r="F6" s="362" t="s">
        <v>1164</v>
      </c>
      <c r="G6" s="363">
        <v>47961</v>
      </c>
      <c r="H6" s="362" t="s">
        <v>1170</v>
      </c>
      <c r="I6" s="363">
        <v>47961</v>
      </c>
    </row>
    <row r="7" spans="6:17" ht="33" customHeight="1">
      <c r="F7" s="362" t="s">
        <v>1165</v>
      </c>
      <c r="G7" s="363">
        <v>47961</v>
      </c>
      <c r="H7" s="362" t="s">
        <v>1171</v>
      </c>
      <c r="I7" s="363">
        <v>47961</v>
      </c>
    </row>
    <row r="8" spans="6:17" ht="33" customHeight="1">
      <c r="F8" s="362" t="s">
        <v>1166</v>
      </c>
      <c r="G8" s="363">
        <v>47961</v>
      </c>
      <c r="H8" s="362" t="s">
        <v>1172</v>
      </c>
      <c r="I8" s="363">
        <v>47961</v>
      </c>
    </row>
    <row r="9" spans="6:17" ht="9" customHeight="1"/>
    <row r="10" spans="6:17" ht="33" customHeight="1">
      <c r="F10" s="362" t="s">
        <v>871</v>
      </c>
      <c r="G10" s="364">
        <f>SUM(G3:G8)</f>
        <v>287766</v>
      </c>
      <c r="H10" s="362" t="s">
        <v>871</v>
      </c>
      <c r="I10" s="364">
        <f>SUM(I3:I8)</f>
        <v>287766</v>
      </c>
      <c r="N10" s="366"/>
      <c r="O10" s="367"/>
      <c r="P10" s="366"/>
      <c r="Q10" s="367"/>
    </row>
    <row r="11" spans="6:17" ht="33" customHeight="1">
      <c r="F11" s="365" t="s">
        <v>1173</v>
      </c>
      <c r="G11" s="362"/>
      <c r="H11" s="362"/>
      <c r="I11" s="364">
        <f>G10+I10</f>
        <v>575532</v>
      </c>
    </row>
  </sheetData>
  <mergeCells count="2">
    <mergeCell ref="F2:G2"/>
    <mergeCell ref="H2:I2"/>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zoomScale="130" zoomScaleNormal="130" workbookViewId="0">
      <selection activeCell="B18" sqref="B18"/>
    </sheetView>
  </sheetViews>
  <sheetFormatPr defaultRowHeight="15"/>
  <cols>
    <col min="1" max="1" width="21.28515625" customWidth="1"/>
    <col min="2" max="2" width="21.42578125" style="359" customWidth="1"/>
    <col min="3" max="4" width="51" customWidth="1"/>
    <col min="5" max="5" width="13.7109375" customWidth="1"/>
    <col min="6" max="6" width="15.28515625" customWidth="1"/>
    <col min="7" max="7" width="14.42578125" customWidth="1"/>
    <col min="8" max="8" width="19.7109375" customWidth="1"/>
    <col min="9" max="9" width="22.28515625" customWidth="1"/>
    <col min="10" max="10" width="47.28515625" customWidth="1"/>
    <col min="11" max="11" width="27.140625" bestFit="1" customWidth="1"/>
    <col min="12" max="12" width="15.28515625" customWidth="1"/>
    <col min="13" max="13" width="41.42578125" customWidth="1"/>
    <col min="14" max="14" width="150.85546875" customWidth="1"/>
    <col min="15" max="15" width="107" customWidth="1"/>
    <col min="16" max="16" width="11.5703125" customWidth="1"/>
    <col min="17" max="17" width="13.28515625" customWidth="1"/>
    <col min="18" max="18" width="7" customWidth="1"/>
    <col min="19" max="21" width="5" customWidth="1"/>
    <col min="22" max="22" width="4" customWidth="1"/>
    <col min="23" max="23" width="5" customWidth="1"/>
    <col min="24" max="25" width="4" customWidth="1"/>
    <col min="26" max="29" width="5" customWidth="1"/>
    <col min="30" max="30" width="4" customWidth="1"/>
    <col min="31" max="31" width="7" customWidth="1"/>
    <col min="32" max="33" width="5" customWidth="1"/>
    <col min="34" max="35" width="4" customWidth="1"/>
    <col min="36" max="38" width="5" customWidth="1"/>
    <col min="39" max="39" width="2" customWidth="1"/>
    <col min="40" max="41" width="5" customWidth="1"/>
    <col min="42" max="42" width="4" customWidth="1"/>
    <col min="43" max="43" width="5" customWidth="1"/>
    <col min="44" max="44" width="4" customWidth="1"/>
    <col min="45" max="45" width="5" customWidth="1"/>
    <col min="46" max="46" width="4" customWidth="1"/>
    <col min="47" max="48" width="5" customWidth="1"/>
    <col min="49" max="49" width="2" customWidth="1"/>
    <col min="50" max="51" width="5" customWidth="1"/>
    <col min="52" max="52" width="4" customWidth="1"/>
    <col min="53" max="54" width="5" customWidth="1"/>
    <col min="55" max="55" width="2" customWidth="1"/>
    <col min="56" max="58" width="4" customWidth="1"/>
    <col min="59" max="63" width="5" customWidth="1"/>
    <col min="64" max="64" width="4" customWidth="1"/>
    <col min="65" max="67" width="5" customWidth="1"/>
    <col min="68" max="68" width="2" customWidth="1"/>
    <col min="69" max="70" width="5" customWidth="1"/>
    <col min="71" max="71" width="4" customWidth="1"/>
    <col min="72" max="72" width="5" customWidth="1"/>
    <col min="73" max="73" width="2" customWidth="1"/>
    <col min="74" max="76" width="5" customWidth="1"/>
    <col min="77" max="77" width="4" customWidth="1"/>
    <col min="78" max="78" width="6" customWidth="1"/>
    <col min="79" max="79" width="5" customWidth="1"/>
    <col min="80" max="80" width="3" customWidth="1"/>
    <col min="81" max="82" width="5" customWidth="1"/>
    <col min="83" max="83" width="3" customWidth="1"/>
    <col min="84" max="84" width="6" customWidth="1"/>
    <col min="85" max="85" width="5" customWidth="1"/>
    <col min="86" max="86" width="6" customWidth="1"/>
    <col min="87" max="87" width="3" customWidth="1"/>
    <col min="88" max="88" width="5" customWidth="1"/>
    <col min="89" max="90" width="3" customWidth="1"/>
    <col min="91" max="91" width="6" customWidth="1"/>
    <col min="92" max="94" width="3" customWidth="1"/>
    <col min="95" max="96" width="6" customWidth="1"/>
    <col min="97" max="97" width="5" customWidth="1"/>
    <col min="98" max="101" width="3" customWidth="1"/>
    <col min="102" max="102" width="5" customWidth="1"/>
    <col min="103" max="103" width="8" customWidth="1"/>
    <col min="104" max="104" width="7" customWidth="1"/>
    <col min="105" max="105" width="6" customWidth="1"/>
    <col min="106" max="106" width="4" customWidth="1"/>
    <col min="107" max="107" width="6" customWidth="1"/>
    <col min="108" max="108" width="7" customWidth="1"/>
    <col min="109" max="109" width="6" customWidth="1"/>
    <col min="110" max="110" width="9" customWidth="1"/>
    <col min="111" max="111" width="8" customWidth="1"/>
    <col min="112" max="113" width="4" customWidth="1"/>
    <col min="114" max="114" width="6" customWidth="1"/>
    <col min="115" max="115" width="4" customWidth="1"/>
    <col min="116" max="116" width="9" customWidth="1"/>
    <col min="117" max="120" width="4" customWidth="1"/>
    <col min="121" max="121" width="7" customWidth="1"/>
    <col min="122" max="123" width="8" customWidth="1"/>
    <col min="124" max="124" width="7" customWidth="1"/>
    <col min="125" max="126" width="5" customWidth="1"/>
    <col min="127" max="127" width="8" customWidth="1"/>
    <col min="128" max="128" width="5" customWidth="1"/>
    <col min="129" max="129" width="8" customWidth="1"/>
    <col min="130" max="133" width="5" customWidth="1"/>
    <col min="134" max="134" width="8" customWidth="1"/>
    <col min="135" max="135" width="5" customWidth="1"/>
    <col min="136" max="136" width="9" customWidth="1"/>
    <col min="137" max="137" width="6" customWidth="1"/>
    <col min="138" max="138" width="8" customWidth="1"/>
    <col min="139" max="139" width="9" customWidth="1"/>
    <col min="140" max="140" width="6" customWidth="1"/>
    <col min="141" max="142" width="9" customWidth="1"/>
    <col min="143" max="145" width="6" customWidth="1"/>
    <col min="146" max="146" width="8" customWidth="1"/>
    <col min="147" max="149" width="9" customWidth="1"/>
    <col min="150" max="150" width="10" bestFit="1" customWidth="1"/>
    <col min="151" max="151" width="4.5703125" customWidth="1"/>
    <col min="152" max="152" width="5.5703125" customWidth="1"/>
    <col min="153" max="154" width="3" customWidth="1"/>
    <col min="155" max="158" width="4.5703125" customWidth="1"/>
    <col min="159" max="159" width="8.5703125" customWidth="1"/>
    <col min="160" max="160" width="3" customWidth="1"/>
    <col min="161" max="162" width="4.5703125" customWidth="1"/>
    <col min="163" max="163" width="15.85546875" bestFit="1" customWidth="1"/>
    <col min="164" max="164" width="7" customWidth="1"/>
    <col min="165" max="165" width="10.7109375" bestFit="1" customWidth="1"/>
  </cols>
  <sheetData>
    <row r="1" spans="1:2">
      <c r="A1" s="355" t="s">
        <v>560</v>
      </c>
      <c r="B1" t="s">
        <v>1132</v>
      </c>
    </row>
    <row r="3" spans="1:2">
      <c r="A3" s="355" t="s">
        <v>1130</v>
      </c>
      <c r="B3" t="s">
        <v>1133</v>
      </c>
    </row>
    <row r="4" spans="1:2">
      <c r="A4" s="356" t="s">
        <v>535</v>
      </c>
      <c r="B4" s="357">
        <v>719999.99999785004</v>
      </c>
    </row>
    <row r="5" spans="1:2">
      <c r="A5" s="356" t="s">
        <v>196</v>
      </c>
      <c r="B5" s="357">
        <v>134964.16</v>
      </c>
    </row>
    <row r="6" spans="1:2">
      <c r="A6" s="356" t="s">
        <v>537</v>
      </c>
      <c r="B6" s="357">
        <v>10626.5</v>
      </c>
    </row>
    <row r="7" spans="1:2">
      <c r="A7" s="356" t="s">
        <v>536</v>
      </c>
      <c r="B7" s="357">
        <v>1750</v>
      </c>
    </row>
    <row r="8" spans="1:2">
      <c r="A8" s="356" t="s">
        <v>539</v>
      </c>
      <c r="B8" s="357">
        <v>0</v>
      </c>
    </row>
    <row r="9" spans="1:2">
      <c r="A9" s="356" t="s">
        <v>538</v>
      </c>
      <c r="B9" s="357">
        <v>8000</v>
      </c>
    </row>
    <row r="10" spans="1:2">
      <c r="A10" s="356" t="s">
        <v>543</v>
      </c>
      <c r="B10" s="357">
        <v>0</v>
      </c>
    </row>
    <row r="11" spans="1:2">
      <c r="A11" s="356" t="s">
        <v>541</v>
      </c>
      <c r="B11" s="357">
        <v>0</v>
      </c>
    </row>
    <row r="12" spans="1:2">
      <c r="A12" s="356" t="s">
        <v>540</v>
      </c>
      <c r="B12" s="357">
        <v>0</v>
      </c>
    </row>
    <row r="13" spans="1:2">
      <c r="A13" s="356" t="s">
        <v>542</v>
      </c>
      <c r="B13" s="357">
        <v>0</v>
      </c>
    </row>
    <row r="14" spans="1:2">
      <c r="A14" s="356" t="s">
        <v>227</v>
      </c>
      <c r="B14" s="357">
        <v>4200.4799999999996</v>
      </c>
    </row>
    <row r="15" spans="1:2">
      <c r="A15" s="356" t="s">
        <v>293</v>
      </c>
      <c r="B15" s="357">
        <v>40903.819600000003</v>
      </c>
    </row>
    <row r="16" spans="1:2">
      <c r="A16" s="356" t="s">
        <v>929</v>
      </c>
      <c r="B16" s="357">
        <v>16320.11</v>
      </c>
    </row>
    <row r="17" spans="1:2">
      <c r="A17" s="356" t="s">
        <v>544</v>
      </c>
      <c r="B17" s="357">
        <v>0</v>
      </c>
    </row>
    <row r="18" spans="1:2">
      <c r="A18" s="356" t="s">
        <v>545</v>
      </c>
      <c r="B18" s="357">
        <v>0</v>
      </c>
    </row>
    <row r="19" spans="1:2">
      <c r="A19" s="356" t="s">
        <v>546</v>
      </c>
      <c r="B19" s="357">
        <v>80884.2</v>
      </c>
    </row>
    <row r="20" spans="1:2">
      <c r="A20" s="356" t="s">
        <v>200</v>
      </c>
      <c r="B20" s="357">
        <v>20215</v>
      </c>
    </row>
    <row r="21" spans="1:2">
      <c r="A21" s="356" t="s">
        <v>936</v>
      </c>
      <c r="B21" s="357">
        <v>16320.11</v>
      </c>
    </row>
    <row r="22" spans="1:2">
      <c r="A22" s="356" t="s">
        <v>714</v>
      </c>
      <c r="B22" s="357">
        <v>0</v>
      </c>
    </row>
    <row r="23" spans="1:2">
      <c r="A23" s="356" t="s">
        <v>547</v>
      </c>
      <c r="B23" s="357">
        <v>2984</v>
      </c>
    </row>
    <row r="24" spans="1:2">
      <c r="A24" s="356" t="s">
        <v>577</v>
      </c>
      <c r="B24" s="357">
        <v>16370</v>
      </c>
    </row>
    <row r="25" spans="1:2">
      <c r="A25" s="356" t="s">
        <v>565</v>
      </c>
      <c r="B25" s="357">
        <v>3423.6</v>
      </c>
    </row>
    <row r="26" spans="1:2">
      <c r="A26" s="356" t="s">
        <v>548</v>
      </c>
      <c r="B26" s="357">
        <v>4379</v>
      </c>
    </row>
    <row r="27" spans="1:2">
      <c r="A27" s="356" t="s">
        <v>549</v>
      </c>
      <c r="B27" s="357">
        <v>6912</v>
      </c>
    </row>
    <row r="28" spans="1:2">
      <c r="A28" s="356" t="s">
        <v>579</v>
      </c>
      <c r="B28" s="357">
        <v>5642.1799999999994</v>
      </c>
    </row>
    <row r="29" spans="1:2">
      <c r="A29" s="356" t="s">
        <v>607</v>
      </c>
      <c r="B29" s="357">
        <v>3295</v>
      </c>
    </row>
    <row r="30" spans="1:2">
      <c r="A30" s="356" t="s">
        <v>726</v>
      </c>
      <c r="B30" s="357">
        <v>159118.88</v>
      </c>
    </row>
    <row r="31" spans="1:2">
      <c r="A31" s="356" t="s">
        <v>612</v>
      </c>
      <c r="B31" s="357">
        <v>0</v>
      </c>
    </row>
    <row r="32" spans="1:2">
      <c r="A32" s="356" t="s">
        <v>239</v>
      </c>
      <c r="B32" s="357">
        <v>38180</v>
      </c>
    </row>
    <row r="33" spans="1:2">
      <c r="A33" s="356" t="s">
        <v>949</v>
      </c>
      <c r="B33" s="357">
        <v>0</v>
      </c>
    </row>
    <row r="34" spans="1:2">
      <c r="A34" s="356" t="s">
        <v>290</v>
      </c>
      <c r="B34" s="357">
        <v>2640</v>
      </c>
    </row>
    <row r="35" spans="1:2">
      <c r="A35" s="356" t="s">
        <v>908</v>
      </c>
      <c r="B35" s="357">
        <v>31058.01</v>
      </c>
    </row>
    <row r="36" spans="1:2">
      <c r="A36" s="356" t="s">
        <v>1060</v>
      </c>
      <c r="B36" s="357">
        <v>0</v>
      </c>
    </row>
    <row r="37" spans="1:2">
      <c r="A37" s="356" t="s">
        <v>944</v>
      </c>
      <c r="B37" s="357">
        <v>0</v>
      </c>
    </row>
    <row r="38" spans="1:2">
      <c r="A38" s="356" t="s">
        <v>248</v>
      </c>
      <c r="B38" s="357">
        <v>149228.51926</v>
      </c>
    </row>
    <row r="39" spans="1:2">
      <c r="A39" s="356" t="s">
        <v>230</v>
      </c>
      <c r="B39" s="357">
        <v>13965</v>
      </c>
    </row>
    <row r="40" spans="1:2">
      <c r="A40" s="356" t="s">
        <v>945</v>
      </c>
      <c r="B40" s="357">
        <v>0</v>
      </c>
    </row>
    <row r="41" spans="1:2">
      <c r="A41" s="356" t="s">
        <v>951</v>
      </c>
      <c r="B41" s="357">
        <v>575532</v>
      </c>
    </row>
    <row r="42" spans="1:2">
      <c r="A42" s="356" t="s">
        <v>998</v>
      </c>
      <c r="B42" s="357">
        <v>0</v>
      </c>
    </row>
    <row r="43" spans="1:2">
      <c r="A43" s="356" t="s">
        <v>1036</v>
      </c>
      <c r="B43" s="357">
        <v>0</v>
      </c>
    </row>
    <row r="44" spans="1:2">
      <c r="A44" s="356" t="s">
        <v>1068</v>
      </c>
      <c r="B44" s="357">
        <v>0</v>
      </c>
    </row>
    <row r="45" spans="1:2">
      <c r="A45" s="356" t="s">
        <v>1113</v>
      </c>
      <c r="B45" s="357">
        <v>0</v>
      </c>
    </row>
    <row r="46" spans="1:2">
      <c r="A46" s="356" t="s">
        <v>1067</v>
      </c>
      <c r="B46" s="357">
        <v>0</v>
      </c>
    </row>
    <row r="47" spans="1:2">
      <c r="A47" s="356" t="s">
        <v>204</v>
      </c>
      <c r="B47" s="357">
        <v>24000</v>
      </c>
    </row>
    <row r="48" spans="1:2">
      <c r="A48" s="356" t="s">
        <v>1070</v>
      </c>
      <c r="B48" s="357">
        <v>0</v>
      </c>
    </row>
    <row r="49" spans="1:2">
      <c r="A49" s="356" t="s">
        <v>1117</v>
      </c>
      <c r="B49" s="357">
        <v>0</v>
      </c>
    </row>
    <row r="50" spans="1:2">
      <c r="A50" s="356" t="s">
        <v>209</v>
      </c>
      <c r="B50" s="357">
        <v>4354.2628750000003</v>
      </c>
    </row>
    <row r="51" spans="1:2">
      <c r="A51" s="356" t="s">
        <v>1119</v>
      </c>
      <c r="B51" s="357">
        <v>1370</v>
      </c>
    </row>
    <row r="52" spans="1:2">
      <c r="A52" s="356" t="s">
        <v>286</v>
      </c>
      <c r="B52" s="357">
        <v>57750</v>
      </c>
    </row>
    <row r="53" spans="1:2">
      <c r="A53" s="356" t="s">
        <v>234</v>
      </c>
      <c r="B53" s="357">
        <v>185733.12</v>
      </c>
    </row>
    <row r="54" spans="1:2">
      <c r="A54" s="356" t="s">
        <v>255</v>
      </c>
      <c r="B54" s="357">
        <v>77200</v>
      </c>
    </row>
    <row r="55" spans="1:2">
      <c r="A55" s="356" t="s">
        <v>617</v>
      </c>
      <c r="B55" s="357">
        <v>155040</v>
      </c>
    </row>
    <row r="56" spans="1:2">
      <c r="A56" s="356" t="s">
        <v>102</v>
      </c>
      <c r="B56" s="357">
        <v>104878.79999999999</v>
      </c>
    </row>
    <row r="57" spans="1:2">
      <c r="A57" s="356" t="s">
        <v>276</v>
      </c>
      <c r="B57" s="357">
        <v>1258.6400000000001</v>
      </c>
    </row>
    <row r="58" spans="1:2">
      <c r="A58" s="356" t="s">
        <v>304</v>
      </c>
      <c r="B58" s="357">
        <v>5200.0293333000009</v>
      </c>
    </row>
    <row r="59" spans="1:2">
      <c r="A59" s="356" t="s">
        <v>96</v>
      </c>
      <c r="B59" s="357">
        <v>4132.3999999999996</v>
      </c>
    </row>
    <row r="60" spans="1:2">
      <c r="A60" s="356" t="s">
        <v>56</v>
      </c>
      <c r="B60" s="357">
        <v>11844</v>
      </c>
    </row>
    <row r="61" spans="1:2">
      <c r="A61" s="356" t="s">
        <v>279</v>
      </c>
      <c r="B61" s="357">
        <v>4057.0420500000005</v>
      </c>
    </row>
    <row r="62" spans="1:2">
      <c r="A62" s="356" t="s">
        <v>574</v>
      </c>
      <c r="B62" s="357">
        <v>20940</v>
      </c>
    </row>
    <row r="63" spans="1:2">
      <c r="A63" s="356" t="s">
        <v>216</v>
      </c>
      <c r="B63" s="357">
        <v>9420</v>
      </c>
    </row>
    <row r="64" spans="1:2">
      <c r="A64" s="356" t="s">
        <v>243</v>
      </c>
      <c r="B64" s="357">
        <v>89035.200000000012</v>
      </c>
    </row>
    <row r="65" spans="1:2">
      <c r="A65" s="356" t="s">
        <v>308</v>
      </c>
      <c r="B65" s="357">
        <v>43010</v>
      </c>
    </row>
    <row r="66" spans="1:2">
      <c r="A66" s="356" t="s">
        <v>246</v>
      </c>
      <c r="B66" s="357">
        <v>56642.400000000001</v>
      </c>
    </row>
    <row r="67" spans="1:2">
      <c r="A67" s="356" t="s">
        <v>269</v>
      </c>
      <c r="B67" s="357">
        <v>12097.11</v>
      </c>
    </row>
    <row r="68" spans="1:2">
      <c r="A68" s="356" t="s">
        <v>273</v>
      </c>
      <c r="B68" s="357">
        <v>8641.2088540000004</v>
      </c>
    </row>
    <row r="69" spans="1:2">
      <c r="A69" s="356" t="s">
        <v>1131</v>
      </c>
      <c r="B69" s="327">
        <v>2943516.7819701503</v>
      </c>
    </row>
    <row r="70" spans="1:2">
      <c r="B70"/>
    </row>
    <row r="71" spans="1:2">
      <c r="B71"/>
    </row>
    <row r="72" spans="1:2">
      <c r="B72"/>
    </row>
    <row r="73" spans="1:2">
      <c r="B73"/>
    </row>
    <row r="74" spans="1:2">
      <c r="B74"/>
    </row>
    <row r="75" spans="1:2">
      <c r="B75"/>
    </row>
    <row r="76" spans="1:2">
      <c r="B76"/>
    </row>
    <row r="77" spans="1:2">
      <c r="B77"/>
    </row>
    <row r="78" spans="1:2">
      <c r="B78"/>
    </row>
    <row r="79" spans="1:2">
      <c r="B79"/>
    </row>
    <row r="80" spans="1: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row r="112" spans="2:2">
      <c r="B112"/>
    </row>
    <row r="113" spans="2:2">
      <c r="B113"/>
    </row>
    <row r="114" spans="2:2">
      <c r="B114"/>
    </row>
    <row r="115" spans="2:2">
      <c r="B115"/>
    </row>
    <row r="116" spans="2:2">
      <c r="B116"/>
    </row>
    <row r="117" spans="2:2">
      <c r="B117"/>
    </row>
    <row r="118" spans="2:2">
      <c r="B118"/>
    </row>
    <row r="119" spans="2:2">
      <c r="B119"/>
    </row>
    <row r="120" spans="2:2">
      <c r="B120"/>
    </row>
    <row r="121" spans="2:2">
      <c r="B121"/>
    </row>
    <row r="122" spans="2:2">
      <c r="B122"/>
    </row>
    <row r="123" spans="2:2">
      <c r="B123"/>
    </row>
    <row r="124" spans="2:2">
      <c r="B124"/>
    </row>
    <row r="125" spans="2:2">
      <c r="B125"/>
    </row>
    <row r="126" spans="2:2">
      <c r="B126"/>
    </row>
    <row r="127" spans="2:2">
      <c r="B127"/>
    </row>
    <row r="128" spans="2:2">
      <c r="B128"/>
    </row>
    <row r="129" spans="2:2">
      <c r="B129"/>
    </row>
    <row r="130" spans="2:2">
      <c r="B130"/>
    </row>
    <row r="131" spans="2:2">
      <c r="B131"/>
    </row>
    <row r="132" spans="2:2">
      <c r="B132"/>
    </row>
    <row r="133" spans="2:2">
      <c r="B133"/>
    </row>
    <row r="134" spans="2:2">
      <c r="B134"/>
    </row>
    <row r="135" spans="2:2">
      <c r="B135"/>
    </row>
    <row r="136" spans="2:2">
      <c r="B136"/>
    </row>
    <row r="137" spans="2:2">
      <c r="B137"/>
    </row>
    <row r="138" spans="2:2">
      <c r="B138"/>
    </row>
    <row r="139" spans="2:2">
      <c r="B139"/>
    </row>
    <row r="140" spans="2:2">
      <c r="B140"/>
    </row>
    <row r="141" spans="2:2">
      <c r="B141"/>
    </row>
    <row r="142" spans="2:2">
      <c r="B142"/>
    </row>
    <row r="143" spans="2:2">
      <c r="B143"/>
    </row>
    <row r="144" spans="2:2">
      <c r="B144"/>
    </row>
    <row r="145" spans="2:2">
      <c r="B145"/>
    </row>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9"/>
  <sheetViews>
    <sheetView showGridLines="0" topLeftCell="A8" zoomScale="80" zoomScaleNormal="80" workbookViewId="0">
      <selection activeCell="I16" sqref="I16"/>
    </sheetView>
  </sheetViews>
  <sheetFormatPr defaultColWidth="22.85546875" defaultRowHeight="15"/>
  <cols>
    <col min="1" max="1" width="12.140625" customWidth="1"/>
    <col min="2" max="2" width="20.140625" customWidth="1"/>
    <col min="3" max="3" width="17.85546875" customWidth="1"/>
    <col min="4" max="4" width="16.28515625" customWidth="1"/>
    <col min="5" max="5" width="17.140625" customWidth="1"/>
    <col min="6" max="6" width="10.7109375" customWidth="1"/>
    <col min="7" max="7" width="16.28515625" customWidth="1"/>
    <col min="8" max="8" width="30.7109375" customWidth="1"/>
    <col min="11" max="11" width="30.5703125" customWidth="1"/>
    <col min="12" max="14" width="22.85546875" hidden="1" customWidth="1"/>
    <col min="17" max="17" width="59.7109375" customWidth="1"/>
  </cols>
  <sheetData>
    <row r="2" spans="1:17" ht="20.25">
      <c r="E2" s="1" t="s">
        <v>323</v>
      </c>
    </row>
    <row r="5" spans="1:17" ht="60">
      <c r="A5" s="2" t="s">
        <v>324</v>
      </c>
      <c r="B5" s="2" t="s">
        <v>2</v>
      </c>
      <c r="C5" s="3" t="s">
        <v>325</v>
      </c>
      <c r="D5" s="3" t="s">
        <v>185</v>
      </c>
      <c r="E5" s="3" t="s">
        <v>326</v>
      </c>
      <c r="F5" s="3" t="s">
        <v>327</v>
      </c>
      <c r="G5" s="3" t="s">
        <v>328</v>
      </c>
      <c r="H5" s="3" t="s">
        <v>329</v>
      </c>
      <c r="I5" s="3" t="s">
        <v>330</v>
      </c>
      <c r="J5" s="15" t="s">
        <v>331</v>
      </c>
      <c r="K5" s="3" t="s">
        <v>332</v>
      </c>
      <c r="L5" s="2" t="s">
        <v>333</v>
      </c>
      <c r="M5" s="3" t="s">
        <v>334</v>
      </c>
      <c r="N5" s="2" t="s">
        <v>193</v>
      </c>
      <c r="O5" s="3" t="s">
        <v>335</v>
      </c>
      <c r="P5" s="3" t="s">
        <v>10</v>
      </c>
      <c r="Q5" s="30" t="s">
        <v>336</v>
      </c>
    </row>
    <row r="6" spans="1:17" ht="63.75">
      <c r="A6" s="4">
        <v>2</v>
      </c>
      <c r="B6" s="5" t="s">
        <v>337</v>
      </c>
      <c r="C6" s="6" t="s">
        <v>69</v>
      </c>
      <c r="D6" s="7">
        <v>43966</v>
      </c>
      <c r="E6" s="7">
        <v>43992</v>
      </c>
      <c r="F6" s="5">
        <f t="shared" ref="F6:F15" si="0">E6-D6</f>
        <v>26</v>
      </c>
      <c r="G6" s="6" t="s">
        <v>338</v>
      </c>
      <c r="H6" s="6" t="s">
        <v>339</v>
      </c>
      <c r="I6" s="6" t="s">
        <v>340</v>
      </c>
      <c r="J6" s="16">
        <v>0</v>
      </c>
      <c r="K6" s="6"/>
      <c r="L6" s="16" t="s">
        <v>341</v>
      </c>
      <c r="M6" s="16" t="s">
        <v>341</v>
      </c>
      <c r="N6" s="16" t="s">
        <v>341</v>
      </c>
      <c r="O6" s="17">
        <v>0</v>
      </c>
      <c r="P6" s="18" t="s">
        <v>342</v>
      </c>
      <c r="Q6" s="31" t="s">
        <v>343</v>
      </c>
    </row>
    <row r="7" spans="1:17" ht="51">
      <c r="A7" s="4">
        <v>3</v>
      </c>
      <c r="B7" s="5" t="s">
        <v>344</v>
      </c>
      <c r="C7" s="6" t="s">
        <v>69</v>
      </c>
      <c r="D7" s="7">
        <v>43966</v>
      </c>
      <c r="E7" s="7">
        <v>43992</v>
      </c>
      <c r="F7" s="5">
        <f t="shared" si="0"/>
        <v>26</v>
      </c>
      <c r="G7" s="6" t="s">
        <v>338</v>
      </c>
      <c r="H7" s="6" t="s">
        <v>345</v>
      </c>
      <c r="I7" s="6" t="s">
        <v>346</v>
      </c>
      <c r="J7" s="16">
        <v>0</v>
      </c>
      <c r="K7" s="6"/>
      <c r="L7" s="19" t="s">
        <v>341</v>
      </c>
      <c r="M7" s="19" t="s">
        <v>341</v>
      </c>
      <c r="N7" s="19" t="s">
        <v>341</v>
      </c>
      <c r="O7" s="17">
        <v>0</v>
      </c>
      <c r="P7" s="18" t="s">
        <v>347</v>
      </c>
      <c r="Q7" s="6" t="s">
        <v>348</v>
      </c>
    </row>
    <row r="8" spans="1:17" ht="51">
      <c r="A8" s="4">
        <v>5</v>
      </c>
      <c r="B8" s="8" t="s">
        <v>349</v>
      </c>
      <c r="C8" s="9" t="s">
        <v>69</v>
      </c>
      <c r="D8" s="10">
        <v>43970</v>
      </c>
      <c r="E8" s="10">
        <v>43992</v>
      </c>
      <c r="F8" s="5">
        <f t="shared" si="0"/>
        <v>22</v>
      </c>
      <c r="G8" s="9" t="s">
        <v>350</v>
      </c>
      <c r="H8" s="9" t="s">
        <v>351</v>
      </c>
      <c r="I8" s="9" t="s">
        <v>340</v>
      </c>
      <c r="J8" s="16">
        <v>0</v>
      </c>
      <c r="K8" s="6"/>
      <c r="L8" s="19" t="s">
        <v>341</v>
      </c>
      <c r="M8" s="19" t="s">
        <v>341</v>
      </c>
      <c r="N8" s="19" t="s">
        <v>341</v>
      </c>
      <c r="O8" s="17">
        <v>0</v>
      </c>
      <c r="P8" s="18" t="s">
        <v>342</v>
      </c>
      <c r="Q8" s="6" t="s">
        <v>352</v>
      </c>
    </row>
    <row r="9" spans="1:17" ht="38.25">
      <c r="A9" s="4">
        <v>6</v>
      </c>
      <c r="B9" s="8" t="s">
        <v>353</v>
      </c>
      <c r="C9" s="9" t="s">
        <v>69</v>
      </c>
      <c r="D9" s="10">
        <v>43995</v>
      </c>
      <c r="E9" s="10">
        <v>44012</v>
      </c>
      <c r="F9" s="5">
        <f t="shared" si="0"/>
        <v>17</v>
      </c>
      <c r="G9" s="9" t="s">
        <v>354</v>
      </c>
      <c r="H9" s="9" t="s">
        <v>355</v>
      </c>
      <c r="I9" s="9" t="s">
        <v>340</v>
      </c>
      <c r="J9" s="16">
        <v>0</v>
      </c>
      <c r="K9" s="6"/>
      <c r="L9" s="18" t="s">
        <v>341</v>
      </c>
      <c r="M9" s="18" t="s">
        <v>341</v>
      </c>
      <c r="N9" s="18" t="s">
        <v>341</v>
      </c>
      <c r="O9" s="17">
        <v>0</v>
      </c>
      <c r="P9" s="18" t="s">
        <v>159</v>
      </c>
      <c r="Q9" s="31" t="s">
        <v>356</v>
      </c>
    </row>
    <row r="10" spans="1:17" ht="38.25">
      <c r="A10" s="4">
        <v>7</v>
      </c>
      <c r="B10" s="5" t="s">
        <v>357</v>
      </c>
      <c r="C10" s="6" t="s">
        <v>82</v>
      </c>
      <c r="D10" s="7">
        <v>44007</v>
      </c>
      <c r="E10" s="7">
        <v>44011</v>
      </c>
      <c r="F10" s="5">
        <f t="shared" si="0"/>
        <v>4</v>
      </c>
      <c r="G10" s="6" t="s">
        <v>358</v>
      </c>
      <c r="H10" s="6" t="s">
        <v>359</v>
      </c>
      <c r="I10" s="6" t="s">
        <v>346</v>
      </c>
      <c r="J10" s="16">
        <v>9339.36</v>
      </c>
      <c r="K10" s="6" t="s">
        <v>360</v>
      </c>
      <c r="L10" s="18" t="s">
        <v>341</v>
      </c>
      <c r="M10" s="18" t="s">
        <v>341</v>
      </c>
      <c r="N10" s="18" t="s">
        <v>341</v>
      </c>
      <c r="O10" s="17">
        <v>-6801.36</v>
      </c>
      <c r="P10" s="17" t="s">
        <v>347</v>
      </c>
      <c r="Q10" s="31" t="s">
        <v>361</v>
      </c>
    </row>
    <row r="11" spans="1:17" ht="51">
      <c r="A11" s="4">
        <v>8</v>
      </c>
      <c r="B11" s="8" t="s">
        <v>362</v>
      </c>
      <c r="C11" s="9" t="s">
        <v>69</v>
      </c>
      <c r="D11" s="10">
        <v>43689</v>
      </c>
      <c r="E11" s="10">
        <v>43745</v>
      </c>
      <c r="F11" s="5">
        <f t="shared" si="0"/>
        <v>56</v>
      </c>
      <c r="G11" s="9" t="s">
        <v>363</v>
      </c>
      <c r="H11" s="9" t="s">
        <v>364</v>
      </c>
      <c r="I11" s="9" t="s">
        <v>365</v>
      </c>
      <c r="J11" s="16">
        <v>0</v>
      </c>
      <c r="K11" s="6"/>
      <c r="L11" s="18" t="s">
        <v>341</v>
      </c>
      <c r="M11" s="18" t="s">
        <v>341</v>
      </c>
      <c r="N11" s="18" t="s">
        <v>341</v>
      </c>
      <c r="O11" s="17">
        <v>0</v>
      </c>
      <c r="P11" s="18" t="s">
        <v>342</v>
      </c>
      <c r="Q11" s="6" t="s">
        <v>366</v>
      </c>
    </row>
    <row r="12" spans="1:17" ht="38.25">
      <c r="A12" s="4">
        <v>9</v>
      </c>
      <c r="B12" s="8" t="s">
        <v>367</v>
      </c>
      <c r="C12" s="9" t="s">
        <v>82</v>
      </c>
      <c r="D12" s="10">
        <v>44014</v>
      </c>
      <c r="E12" s="10">
        <v>44018</v>
      </c>
      <c r="F12" s="5">
        <f t="shared" si="0"/>
        <v>4</v>
      </c>
      <c r="G12" s="9" t="s">
        <v>358</v>
      </c>
      <c r="H12" s="9" t="s">
        <v>368</v>
      </c>
      <c r="I12" s="9" t="s">
        <v>369</v>
      </c>
      <c r="J12" s="16">
        <v>9371.76</v>
      </c>
      <c r="K12" s="6" t="s">
        <v>370</v>
      </c>
      <c r="L12" s="20" t="s">
        <v>341</v>
      </c>
      <c r="M12" s="20" t="s">
        <v>341</v>
      </c>
      <c r="N12" s="20" t="s">
        <v>341</v>
      </c>
      <c r="O12" s="20" t="s">
        <v>341</v>
      </c>
      <c r="P12" s="21" t="s">
        <v>371</v>
      </c>
      <c r="Q12" s="31" t="s">
        <v>372</v>
      </c>
    </row>
    <row r="13" spans="1:17" ht="63.75">
      <c r="A13" s="4">
        <v>10</v>
      </c>
      <c r="B13" s="5" t="s">
        <v>373</v>
      </c>
      <c r="C13" s="9" t="s">
        <v>69</v>
      </c>
      <c r="D13" s="10">
        <v>44047</v>
      </c>
      <c r="E13" s="10">
        <v>44069</v>
      </c>
      <c r="F13" s="5">
        <f t="shared" si="0"/>
        <v>22</v>
      </c>
      <c r="G13" s="9" t="s">
        <v>363</v>
      </c>
      <c r="H13" s="9" t="s">
        <v>374</v>
      </c>
      <c r="I13" s="9" t="s">
        <v>346</v>
      </c>
      <c r="J13" s="16"/>
      <c r="K13" s="6" t="s">
        <v>375</v>
      </c>
      <c r="L13" s="22" t="s">
        <v>341</v>
      </c>
      <c r="M13" s="23" t="s">
        <v>341</v>
      </c>
      <c r="N13" s="24" t="s">
        <v>341</v>
      </c>
      <c r="O13" s="25">
        <v>720000</v>
      </c>
      <c r="P13" s="26" t="s">
        <v>376</v>
      </c>
      <c r="Q13" s="32" t="s">
        <v>377</v>
      </c>
    </row>
    <row r="14" spans="1:17" ht="102">
      <c r="A14" s="4">
        <v>11</v>
      </c>
      <c r="B14" s="5" t="s">
        <v>378</v>
      </c>
      <c r="C14" s="6" t="s">
        <v>82</v>
      </c>
      <c r="D14" s="7">
        <v>44014</v>
      </c>
      <c r="E14" s="7">
        <v>44018</v>
      </c>
      <c r="F14" s="5">
        <f t="shared" si="0"/>
        <v>4</v>
      </c>
      <c r="G14" s="6" t="s">
        <v>358</v>
      </c>
      <c r="H14" s="6" t="s">
        <v>379</v>
      </c>
      <c r="I14" s="6" t="s">
        <v>346</v>
      </c>
      <c r="J14" s="16">
        <v>13852.8</v>
      </c>
      <c r="K14" s="6" t="s">
        <v>360</v>
      </c>
      <c r="L14" s="27"/>
      <c r="M14" s="27"/>
      <c r="N14" s="27"/>
      <c r="O14" s="28">
        <f>2038.8+1440</f>
        <v>3478.8</v>
      </c>
      <c r="P14" s="29" t="s">
        <v>380</v>
      </c>
      <c r="Q14" s="6" t="s">
        <v>381</v>
      </c>
    </row>
    <row r="15" spans="1:17" ht="38.25">
      <c r="A15" s="11">
        <v>12</v>
      </c>
      <c r="B15" s="11" t="s">
        <v>382</v>
      </c>
      <c r="C15" s="12" t="s">
        <v>69</v>
      </c>
      <c r="D15" s="13">
        <v>44026</v>
      </c>
      <c r="E15" s="13">
        <v>44028</v>
      </c>
      <c r="F15" s="5">
        <f t="shared" si="0"/>
        <v>2</v>
      </c>
      <c r="G15" s="11" t="s">
        <v>358</v>
      </c>
      <c r="H15" s="12" t="s">
        <v>383</v>
      </c>
      <c r="I15" s="12" t="s">
        <v>384</v>
      </c>
      <c r="J15" s="12" t="s">
        <v>346</v>
      </c>
      <c r="K15" s="6" t="s">
        <v>360</v>
      </c>
      <c r="L15" s="14"/>
      <c r="M15" s="14"/>
      <c r="N15" s="14"/>
      <c r="O15" s="14"/>
      <c r="P15" s="17" t="s">
        <v>347</v>
      </c>
      <c r="Q15" s="14"/>
    </row>
    <row r="16" spans="1:17">
      <c r="A16" s="14"/>
      <c r="B16" s="14"/>
      <c r="C16" s="14"/>
      <c r="D16" s="14"/>
      <c r="E16" s="14"/>
      <c r="F16" s="14"/>
      <c r="G16" s="14"/>
      <c r="H16" s="14"/>
      <c r="I16" s="14"/>
      <c r="J16" s="14"/>
      <c r="K16" s="14"/>
      <c r="L16" s="14"/>
      <c r="M16" s="14"/>
      <c r="N16" s="14"/>
      <c r="O16" s="14"/>
      <c r="P16" s="14"/>
      <c r="Q16" s="14"/>
    </row>
    <row r="17" spans="1:17">
      <c r="A17" s="14"/>
      <c r="B17" s="14"/>
      <c r="C17" s="14"/>
      <c r="D17" s="14"/>
      <c r="E17" s="14"/>
      <c r="F17" s="14"/>
      <c r="G17" s="14"/>
      <c r="H17" s="14"/>
      <c r="I17" s="14"/>
      <c r="J17" s="14"/>
      <c r="K17" s="14"/>
      <c r="L17" s="14"/>
      <c r="M17" s="14"/>
      <c r="N17" s="14"/>
      <c r="O17" s="14"/>
      <c r="P17" s="14"/>
      <c r="Q17" s="14"/>
    </row>
    <row r="18" spans="1:17">
      <c r="A18" s="14"/>
      <c r="B18" s="14"/>
      <c r="C18" s="14"/>
      <c r="D18" s="14"/>
      <c r="E18" s="14"/>
      <c r="F18" s="14"/>
      <c r="G18" s="14"/>
      <c r="H18" s="14"/>
      <c r="I18" s="14"/>
      <c r="J18" s="14"/>
      <c r="K18" s="14"/>
      <c r="L18" s="14"/>
      <c r="M18" s="14"/>
      <c r="N18" s="14"/>
      <c r="O18" s="14"/>
      <c r="P18" s="14"/>
      <c r="Q18" s="14"/>
    </row>
    <row r="19" spans="1:17">
      <c r="A19" s="14"/>
      <c r="B19" s="14"/>
      <c r="C19" s="14"/>
      <c r="D19" s="14"/>
      <c r="E19" s="14"/>
      <c r="F19" s="14"/>
      <c r="G19" s="14"/>
      <c r="H19" s="14"/>
      <c r="I19" s="14"/>
      <c r="J19" s="14"/>
      <c r="K19" s="14"/>
      <c r="L19" s="14"/>
      <c r="M19" s="14"/>
      <c r="N19" s="14"/>
      <c r="O19" s="14"/>
      <c r="P19" s="14"/>
      <c r="Q19" s="14"/>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3"/>
  <sheetViews>
    <sheetView showGridLines="0" topLeftCell="A32" zoomScale="70" zoomScaleNormal="70" workbookViewId="0">
      <selection activeCell="C41" sqref="C41"/>
    </sheetView>
  </sheetViews>
  <sheetFormatPr defaultRowHeight="15"/>
  <cols>
    <col min="1" max="1" width="5.28515625" style="74" customWidth="1"/>
    <col min="2" max="2" width="24.42578125" style="74" bestFit="1" customWidth="1"/>
    <col min="3" max="3" width="42.7109375" style="133" customWidth="1"/>
    <col min="4" max="4" width="17" style="74" bestFit="1" customWidth="1"/>
    <col min="5" max="5" width="23.7109375" style="74" customWidth="1"/>
    <col min="6" max="6" width="22.42578125" style="134" bestFit="1" customWidth="1"/>
    <col min="7" max="7" width="37.7109375" style="72" customWidth="1"/>
    <col min="8" max="8" width="28.140625" style="135" customWidth="1"/>
    <col min="9" max="9" width="9.140625" style="70"/>
    <col min="10" max="10" width="14.42578125" style="71" bestFit="1" customWidth="1"/>
    <col min="11" max="11" width="21.28515625" style="70" bestFit="1" customWidth="1"/>
    <col min="12" max="12" width="13.42578125" style="70" bestFit="1" customWidth="1"/>
    <col min="13" max="13" width="10.5703125" style="70" bestFit="1" customWidth="1"/>
    <col min="14" max="16384" width="9.140625" style="70"/>
  </cols>
  <sheetData>
    <row r="1" spans="1:11" ht="20.25">
      <c r="A1" s="502" t="s">
        <v>619</v>
      </c>
      <c r="B1" s="503"/>
      <c r="C1" s="503"/>
      <c r="D1" s="503"/>
      <c r="E1" s="503"/>
      <c r="F1" s="503"/>
      <c r="G1" s="503"/>
      <c r="H1" s="504"/>
    </row>
    <row r="2" spans="1:11" ht="20.25">
      <c r="A2" s="505" t="s">
        <v>620</v>
      </c>
      <c r="B2" s="506"/>
      <c r="C2" s="506"/>
      <c r="D2" s="506"/>
      <c r="E2" s="506"/>
      <c r="F2" s="506"/>
      <c r="G2" s="506"/>
      <c r="H2" s="507"/>
    </row>
    <row r="3" spans="1:11" ht="20.25">
      <c r="A3" s="508" t="s">
        <v>621</v>
      </c>
      <c r="B3" s="509"/>
      <c r="C3" s="509"/>
      <c r="D3" s="509"/>
      <c r="E3" s="509"/>
      <c r="F3" s="509"/>
      <c r="G3" s="509"/>
      <c r="H3" s="510"/>
    </row>
    <row r="4" spans="1:11" s="74" customFormat="1" ht="15.75" customHeight="1">
      <c r="A4" s="511" t="s">
        <v>622</v>
      </c>
      <c r="B4" s="511"/>
      <c r="C4" s="511"/>
      <c r="D4" s="511"/>
      <c r="E4" s="511"/>
      <c r="F4" s="511"/>
      <c r="G4" s="511"/>
      <c r="H4" s="511"/>
      <c r="I4" s="72"/>
      <c r="J4" s="73"/>
      <c r="K4" s="72"/>
    </row>
    <row r="5" spans="1:11" s="74" customFormat="1" ht="54">
      <c r="A5" s="141" t="s">
        <v>324</v>
      </c>
      <c r="B5" s="141" t="s">
        <v>623</v>
      </c>
      <c r="C5" s="75" t="s">
        <v>624</v>
      </c>
      <c r="D5" s="75" t="s">
        <v>625</v>
      </c>
      <c r="E5" s="141" t="s">
        <v>5</v>
      </c>
      <c r="F5" s="76" t="s">
        <v>331</v>
      </c>
      <c r="G5" s="141" t="s">
        <v>10</v>
      </c>
      <c r="H5" s="141" t="s">
        <v>626</v>
      </c>
      <c r="I5" s="72"/>
      <c r="J5" s="73"/>
      <c r="K5" s="72"/>
    </row>
    <row r="6" spans="1:11" ht="54">
      <c r="A6" s="77">
        <v>1</v>
      </c>
      <c r="B6" s="77" t="s">
        <v>627</v>
      </c>
      <c r="C6" s="78" t="s">
        <v>628</v>
      </c>
      <c r="D6" s="77">
        <v>339030</v>
      </c>
      <c r="E6" s="77" t="s">
        <v>17</v>
      </c>
      <c r="F6" s="79">
        <v>2867.5</v>
      </c>
      <c r="G6" s="80" t="s">
        <v>21</v>
      </c>
      <c r="H6" s="512">
        <f>(F13)/190000</f>
        <v>0.83371973684210521</v>
      </c>
    </row>
    <row r="7" spans="1:11" ht="54">
      <c r="A7" s="77">
        <v>2</v>
      </c>
      <c r="B7" s="77" t="s">
        <v>629</v>
      </c>
      <c r="C7" s="78" t="s">
        <v>630</v>
      </c>
      <c r="D7" s="77">
        <v>339030</v>
      </c>
      <c r="E7" s="77" t="s">
        <v>17</v>
      </c>
      <c r="F7" s="79">
        <v>7052.5</v>
      </c>
      <c r="G7" s="80" t="s">
        <v>21</v>
      </c>
      <c r="H7" s="512"/>
    </row>
    <row r="8" spans="1:11" ht="54">
      <c r="A8" s="77">
        <v>3</v>
      </c>
      <c r="B8" s="77" t="s">
        <v>631</v>
      </c>
      <c r="C8" s="78" t="s">
        <v>632</v>
      </c>
      <c r="D8" s="77">
        <v>339030</v>
      </c>
      <c r="E8" s="77" t="s">
        <v>82</v>
      </c>
      <c r="F8" s="79">
        <v>1202.4000000000001</v>
      </c>
      <c r="G8" s="80" t="s">
        <v>21</v>
      </c>
      <c r="H8" s="512"/>
      <c r="J8" s="81"/>
    </row>
    <row r="9" spans="1:11" ht="18">
      <c r="A9" s="77">
        <v>4</v>
      </c>
      <c r="B9" s="77" t="s">
        <v>633</v>
      </c>
      <c r="C9" s="78" t="s">
        <v>634</v>
      </c>
      <c r="D9" s="77">
        <v>339030</v>
      </c>
      <c r="E9" s="77" t="s">
        <v>17</v>
      </c>
      <c r="F9" s="82">
        <v>7665.15</v>
      </c>
      <c r="G9" s="80" t="s">
        <v>21</v>
      </c>
      <c r="H9" s="512"/>
    </row>
    <row r="10" spans="1:11" ht="36">
      <c r="A10" s="77">
        <v>5</v>
      </c>
      <c r="B10" s="77" t="s">
        <v>635</v>
      </c>
      <c r="C10" s="78" t="s">
        <v>636</v>
      </c>
      <c r="D10" s="77">
        <v>339039</v>
      </c>
      <c r="E10" s="77" t="s">
        <v>69</v>
      </c>
      <c r="F10" s="82">
        <v>111619.2</v>
      </c>
      <c r="G10" s="80" t="s">
        <v>21</v>
      </c>
      <c r="H10" s="512"/>
    </row>
    <row r="11" spans="1:11" ht="54">
      <c r="A11" s="83">
        <v>6</v>
      </c>
      <c r="B11" s="83" t="s">
        <v>635</v>
      </c>
      <c r="C11" s="84" t="s">
        <v>637</v>
      </c>
      <c r="D11" s="83">
        <v>339039</v>
      </c>
      <c r="E11" s="83" t="s">
        <v>17</v>
      </c>
      <c r="F11" s="85">
        <v>28000</v>
      </c>
      <c r="G11" s="86" t="s">
        <v>575</v>
      </c>
      <c r="H11" s="512"/>
    </row>
    <row r="12" spans="1:11" ht="36">
      <c r="A12" s="467" t="s">
        <v>638</v>
      </c>
      <c r="B12" s="467"/>
      <c r="C12" s="467"/>
      <c r="D12" s="467"/>
      <c r="E12" s="492">
        <v>190000</v>
      </c>
      <c r="F12" s="75" t="s">
        <v>639</v>
      </c>
      <c r="G12" s="141" t="s">
        <v>640</v>
      </c>
      <c r="H12" s="512"/>
    </row>
    <row r="13" spans="1:11" s="87" customFormat="1" ht="18.75">
      <c r="A13" s="467"/>
      <c r="B13" s="467"/>
      <c r="C13" s="467"/>
      <c r="D13" s="467"/>
      <c r="E13" s="492"/>
      <c r="F13" s="142">
        <f>SUM(F6:F11)</f>
        <v>158406.75</v>
      </c>
      <c r="G13" s="142">
        <f>E12-F13</f>
        <v>31593.25</v>
      </c>
      <c r="H13" s="145"/>
      <c r="J13" s="88"/>
    </row>
    <row r="14" spans="1:11" s="89" customFormat="1" ht="18.75">
      <c r="A14" s="496" t="s">
        <v>641</v>
      </c>
      <c r="B14" s="496"/>
      <c r="C14" s="496"/>
      <c r="D14" s="496"/>
      <c r="E14" s="496"/>
      <c r="F14" s="496"/>
      <c r="G14" s="496"/>
      <c r="H14" s="496"/>
      <c r="J14" s="90"/>
    </row>
    <row r="15" spans="1:11">
      <c r="A15" s="497"/>
      <c r="B15" s="497"/>
      <c r="C15" s="497"/>
      <c r="D15" s="497"/>
      <c r="E15" s="497"/>
      <c r="F15" s="497"/>
      <c r="G15" s="497"/>
      <c r="H15" s="497"/>
    </row>
    <row r="16" spans="1:11" ht="18" customHeight="1">
      <c r="A16" s="483" t="s">
        <v>642</v>
      </c>
      <c r="B16" s="483"/>
      <c r="C16" s="483"/>
      <c r="D16" s="483"/>
      <c r="E16" s="483"/>
      <c r="F16" s="483"/>
      <c r="G16" s="483"/>
      <c r="H16" s="483"/>
      <c r="J16" s="91"/>
    </row>
    <row r="17" spans="1:12" ht="18">
      <c r="A17" s="92">
        <v>1</v>
      </c>
      <c r="B17" s="92" t="s">
        <v>643</v>
      </c>
      <c r="C17" s="93" t="s">
        <v>644</v>
      </c>
      <c r="D17" s="92">
        <v>339030</v>
      </c>
      <c r="E17" s="92" t="s">
        <v>645</v>
      </c>
      <c r="F17" s="94">
        <v>39375</v>
      </c>
      <c r="G17" s="95" t="s">
        <v>21</v>
      </c>
      <c r="H17" s="498">
        <f>F21/E20</f>
        <v>0.90283363157894725</v>
      </c>
    </row>
    <row r="18" spans="1:12" ht="36">
      <c r="A18" s="92">
        <v>2</v>
      </c>
      <c r="B18" s="92" t="s">
        <v>646</v>
      </c>
      <c r="C18" s="93" t="s">
        <v>647</v>
      </c>
      <c r="D18" s="92">
        <v>339030</v>
      </c>
      <c r="E18" s="92" t="s">
        <v>648</v>
      </c>
      <c r="F18" s="94">
        <v>17568.099999999999</v>
      </c>
      <c r="G18" s="95" t="s">
        <v>21</v>
      </c>
      <c r="H18" s="498"/>
    </row>
    <row r="19" spans="1:12" ht="18">
      <c r="A19" s="92">
        <v>3</v>
      </c>
      <c r="B19" s="92" t="s">
        <v>649</v>
      </c>
      <c r="C19" s="93" t="s">
        <v>644</v>
      </c>
      <c r="D19" s="92">
        <v>339030</v>
      </c>
      <c r="E19" s="92" t="s">
        <v>650</v>
      </c>
      <c r="F19" s="94">
        <v>114595.29</v>
      </c>
      <c r="G19" s="95" t="s">
        <v>21</v>
      </c>
      <c r="H19" s="498"/>
    </row>
    <row r="20" spans="1:12" ht="36">
      <c r="A20" s="499" t="s">
        <v>638</v>
      </c>
      <c r="B20" s="499"/>
      <c r="C20" s="499"/>
      <c r="D20" s="499"/>
      <c r="E20" s="500">
        <v>190000</v>
      </c>
      <c r="F20" s="95" t="s">
        <v>639</v>
      </c>
      <c r="G20" s="143" t="s">
        <v>640</v>
      </c>
      <c r="H20" s="498"/>
    </row>
    <row r="21" spans="1:12" ht="18">
      <c r="A21" s="499"/>
      <c r="B21" s="499"/>
      <c r="C21" s="499"/>
      <c r="D21" s="499"/>
      <c r="E21" s="500"/>
      <c r="F21" s="144">
        <f>SUM(F17:F19)</f>
        <v>171538.38999999998</v>
      </c>
      <c r="G21" s="96">
        <f>E20-F21</f>
        <v>18461.610000000015</v>
      </c>
      <c r="H21" s="498"/>
      <c r="J21" s="81"/>
    </row>
    <row r="22" spans="1:12" ht="18">
      <c r="A22" s="501" t="s">
        <v>651</v>
      </c>
      <c r="B22" s="501"/>
      <c r="C22" s="501"/>
      <c r="D22" s="501"/>
      <c r="E22" s="501"/>
      <c r="F22" s="501"/>
      <c r="G22" s="501"/>
      <c r="H22" s="498"/>
    </row>
    <row r="23" spans="1:12" ht="18">
      <c r="A23" s="487"/>
      <c r="B23" s="488"/>
      <c r="C23" s="488"/>
      <c r="D23" s="488"/>
      <c r="E23" s="488"/>
      <c r="F23" s="488"/>
      <c r="G23" s="488"/>
      <c r="H23" s="97"/>
    </row>
    <row r="24" spans="1:12" ht="20.25" customHeight="1">
      <c r="A24" s="489" t="s">
        <v>652</v>
      </c>
      <c r="B24" s="490"/>
      <c r="C24" s="490"/>
      <c r="D24" s="490"/>
      <c r="E24" s="490"/>
      <c r="F24" s="490"/>
      <c r="G24" s="490"/>
      <c r="H24" s="491"/>
    </row>
    <row r="25" spans="1:12" ht="72">
      <c r="A25" s="92">
        <v>1</v>
      </c>
      <c r="B25" s="92" t="s">
        <v>653</v>
      </c>
      <c r="C25" s="93" t="s">
        <v>654</v>
      </c>
      <c r="D25" s="92" t="s">
        <v>655</v>
      </c>
      <c r="E25" s="98" t="s">
        <v>7</v>
      </c>
      <c r="F25" s="94">
        <v>0</v>
      </c>
      <c r="G25" s="99" t="s">
        <v>656</v>
      </c>
      <c r="H25" s="466">
        <f>F29/E28</f>
        <v>0.22374759614243184</v>
      </c>
    </row>
    <row r="26" spans="1:12" ht="54">
      <c r="A26" s="92">
        <v>2</v>
      </c>
      <c r="B26" s="92" t="s">
        <v>657</v>
      </c>
      <c r="C26" s="93" t="s">
        <v>658</v>
      </c>
      <c r="D26" s="92" t="s">
        <v>655</v>
      </c>
      <c r="E26" s="98" t="s">
        <v>659</v>
      </c>
      <c r="F26" s="94">
        <v>35988</v>
      </c>
      <c r="G26" s="95" t="s">
        <v>660</v>
      </c>
      <c r="H26" s="466"/>
    </row>
    <row r="27" spans="1:12" ht="36">
      <c r="A27" s="92">
        <v>3</v>
      </c>
      <c r="B27" s="92" t="s">
        <v>661</v>
      </c>
      <c r="C27" s="93" t="s">
        <v>662</v>
      </c>
      <c r="D27" s="92" t="s">
        <v>655</v>
      </c>
      <c r="E27" s="98" t="s">
        <v>17</v>
      </c>
      <c r="F27" s="94">
        <v>11133.02</v>
      </c>
      <c r="G27" s="95" t="s">
        <v>660</v>
      </c>
      <c r="H27" s="466"/>
      <c r="L27" s="100"/>
    </row>
    <row r="28" spans="1:12" ht="36">
      <c r="A28" s="467" t="s">
        <v>638</v>
      </c>
      <c r="B28" s="467"/>
      <c r="C28" s="467"/>
      <c r="D28" s="467"/>
      <c r="E28" s="492">
        <v>210599</v>
      </c>
      <c r="F28" s="75" t="s">
        <v>639</v>
      </c>
      <c r="G28" s="141" t="s">
        <v>640</v>
      </c>
      <c r="H28" s="466"/>
      <c r="L28" s="100"/>
    </row>
    <row r="29" spans="1:12" s="103" customFormat="1" ht="21">
      <c r="A29" s="467"/>
      <c r="B29" s="467"/>
      <c r="C29" s="467"/>
      <c r="D29" s="467"/>
      <c r="E29" s="492"/>
      <c r="F29" s="101">
        <f>SUM(F26:F27)</f>
        <v>47121.020000000004</v>
      </c>
      <c r="G29" s="102">
        <f>E28-F29</f>
        <v>163477.97999999998</v>
      </c>
      <c r="H29" s="466"/>
      <c r="J29" s="104"/>
      <c r="K29" s="105"/>
    </row>
    <row r="30" spans="1:12" ht="18">
      <c r="A30" s="493"/>
      <c r="B30" s="493"/>
      <c r="C30" s="493"/>
      <c r="D30" s="493"/>
      <c r="E30" s="493"/>
      <c r="F30" s="493"/>
      <c r="G30" s="493"/>
      <c r="H30" s="106"/>
    </row>
    <row r="31" spans="1:12" ht="15.75">
      <c r="A31" s="107"/>
      <c r="B31" s="107"/>
      <c r="C31" s="108"/>
      <c r="D31" s="107"/>
      <c r="E31" s="107"/>
      <c r="F31" s="109"/>
      <c r="G31" s="110"/>
      <c r="H31" s="111"/>
    </row>
    <row r="32" spans="1:12" ht="18">
      <c r="A32" s="481"/>
      <c r="B32" s="482"/>
      <c r="C32" s="482"/>
      <c r="D32" s="482"/>
      <c r="E32" s="482"/>
      <c r="F32" s="482"/>
      <c r="G32" s="482"/>
      <c r="H32" s="112"/>
    </row>
    <row r="33" spans="1:8" ht="20.25" customHeight="1">
      <c r="A33" s="494" t="s">
        <v>663</v>
      </c>
      <c r="B33" s="494"/>
      <c r="C33" s="494"/>
      <c r="D33" s="494"/>
      <c r="E33" s="494"/>
      <c r="F33" s="494"/>
      <c r="G33" s="494"/>
      <c r="H33" s="494"/>
    </row>
    <row r="34" spans="1:8" ht="31.5">
      <c r="A34" s="113" t="s">
        <v>324</v>
      </c>
      <c r="B34" s="113" t="s">
        <v>623</v>
      </c>
      <c r="C34" s="113" t="s">
        <v>624</v>
      </c>
      <c r="D34" s="113" t="s">
        <v>664</v>
      </c>
      <c r="E34" s="113" t="s">
        <v>665</v>
      </c>
      <c r="F34" s="113" t="s">
        <v>21</v>
      </c>
      <c r="G34" s="113" t="s">
        <v>666</v>
      </c>
      <c r="H34" s="113" t="s">
        <v>667</v>
      </c>
    </row>
    <row r="35" spans="1:8" ht="54">
      <c r="A35" s="114">
        <v>1</v>
      </c>
      <c r="B35" s="141" t="s">
        <v>337</v>
      </c>
      <c r="C35" s="115" t="s">
        <v>668</v>
      </c>
      <c r="D35" s="114" t="s">
        <v>669</v>
      </c>
      <c r="E35" s="114" t="s">
        <v>69</v>
      </c>
      <c r="F35" s="116">
        <v>0</v>
      </c>
      <c r="G35" s="117" t="s">
        <v>127</v>
      </c>
      <c r="H35" s="466">
        <f>(F43/E43)</f>
        <v>0.38742613636363638</v>
      </c>
    </row>
    <row r="36" spans="1:8" ht="54">
      <c r="A36" s="114">
        <v>2</v>
      </c>
      <c r="B36" s="141" t="s">
        <v>349</v>
      </c>
      <c r="C36" s="115" t="s">
        <v>670</v>
      </c>
      <c r="D36" s="114" t="s">
        <v>669</v>
      </c>
      <c r="E36" s="114" t="s">
        <v>69</v>
      </c>
      <c r="F36" s="116">
        <v>0</v>
      </c>
      <c r="G36" s="117" t="s">
        <v>671</v>
      </c>
      <c r="H36" s="466"/>
    </row>
    <row r="37" spans="1:8" ht="72">
      <c r="A37" s="114">
        <v>3</v>
      </c>
      <c r="B37" s="141" t="s">
        <v>344</v>
      </c>
      <c r="C37" s="115" t="s">
        <v>672</v>
      </c>
      <c r="D37" s="114" t="s">
        <v>669</v>
      </c>
      <c r="E37" s="114" t="s">
        <v>69</v>
      </c>
      <c r="F37" s="116">
        <v>0</v>
      </c>
      <c r="G37" s="117" t="s">
        <v>673</v>
      </c>
      <c r="H37" s="466"/>
    </row>
    <row r="38" spans="1:8" ht="54">
      <c r="A38" s="114">
        <v>4</v>
      </c>
      <c r="B38" s="141" t="s">
        <v>674</v>
      </c>
      <c r="C38" s="115" t="s">
        <v>675</v>
      </c>
      <c r="D38" s="114" t="s">
        <v>669</v>
      </c>
      <c r="E38" s="114" t="s">
        <v>17</v>
      </c>
      <c r="F38" s="116">
        <v>19504</v>
      </c>
      <c r="G38" s="75" t="s">
        <v>21</v>
      </c>
      <c r="H38" s="466"/>
    </row>
    <row r="39" spans="1:8" ht="54">
      <c r="A39" s="114">
        <v>5</v>
      </c>
      <c r="B39" s="141" t="s">
        <v>676</v>
      </c>
      <c r="C39" s="115" t="s">
        <v>675</v>
      </c>
      <c r="D39" s="114" t="s">
        <v>669</v>
      </c>
      <c r="E39" s="114" t="s">
        <v>82</v>
      </c>
      <c r="F39" s="116">
        <v>109740</v>
      </c>
      <c r="G39" s="75" t="s">
        <v>21</v>
      </c>
      <c r="H39" s="466"/>
    </row>
    <row r="40" spans="1:8" ht="54">
      <c r="A40" s="114">
        <v>6</v>
      </c>
      <c r="B40" s="141" t="s">
        <v>677</v>
      </c>
      <c r="C40" s="115" t="s">
        <v>675</v>
      </c>
      <c r="D40" s="114" t="s">
        <v>669</v>
      </c>
      <c r="E40" s="114" t="s">
        <v>82</v>
      </c>
      <c r="F40" s="116">
        <v>330</v>
      </c>
      <c r="G40" s="75" t="s">
        <v>21</v>
      </c>
      <c r="H40" s="466"/>
    </row>
    <row r="41" spans="1:8" ht="72">
      <c r="A41" s="114">
        <v>7</v>
      </c>
      <c r="B41" s="141" t="s">
        <v>678</v>
      </c>
      <c r="C41" s="115" t="s">
        <v>675</v>
      </c>
      <c r="D41" s="114" t="s">
        <v>669</v>
      </c>
      <c r="E41" s="114" t="s">
        <v>69</v>
      </c>
      <c r="F41" s="116">
        <v>6800</v>
      </c>
      <c r="G41" s="118" t="s">
        <v>679</v>
      </c>
      <c r="H41" s="466"/>
    </row>
    <row r="42" spans="1:8" ht="36">
      <c r="A42" s="467" t="s">
        <v>680</v>
      </c>
      <c r="B42" s="467"/>
      <c r="C42" s="467"/>
      <c r="D42" s="467"/>
      <c r="E42" s="141" t="s">
        <v>578</v>
      </c>
      <c r="F42" s="75" t="s">
        <v>639</v>
      </c>
      <c r="G42" s="141" t="s">
        <v>640</v>
      </c>
      <c r="H42" s="119"/>
    </row>
    <row r="43" spans="1:8" ht="18">
      <c r="A43" s="467"/>
      <c r="B43" s="467"/>
      <c r="C43" s="467"/>
      <c r="D43" s="467"/>
      <c r="E43" s="142">
        <v>352000</v>
      </c>
      <c r="F43" s="142">
        <f>SUM(F35:F41)</f>
        <v>136374</v>
      </c>
      <c r="G43" s="120">
        <f>E43-F43</f>
        <v>215626</v>
      </c>
      <c r="H43" s="119"/>
    </row>
    <row r="44" spans="1:8" ht="18">
      <c r="A44" s="121"/>
      <c r="B44" s="122"/>
      <c r="C44" s="122"/>
      <c r="D44" s="122"/>
      <c r="E44" s="123"/>
      <c r="F44" s="123"/>
      <c r="G44" s="124"/>
      <c r="H44" s="125"/>
    </row>
    <row r="45" spans="1:8" ht="18">
      <c r="A45" s="481"/>
      <c r="B45" s="482"/>
      <c r="C45" s="482"/>
      <c r="D45" s="482"/>
      <c r="E45" s="482"/>
      <c r="F45" s="482"/>
      <c r="G45" s="495"/>
      <c r="H45" s="126"/>
    </row>
    <row r="46" spans="1:8" ht="18" customHeight="1">
      <c r="A46" s="469" t="s">
        <v>681</v>
      </c>
      <c r="B46" s="470"/>
      <c r="C46" s="470"/>
      <c r="D46" s="470"/>
      <c r="E46" s="470"/>
      <c r="F46" s="470"/>
      <c r="G46" s="470"/>
      <c r="H46" s="471"/>
    </row>
    <row r="47" spans="1:8" ht="18">
      <c r="A47" s="114">
        <v>2</v>
      </c>
      <c r="B47" s="136" t="s">
        <v>382</v>
      </c>
      <c r="C47" s="137" t="s">
        <v>682</v>
      </c>
      <c r="D47" s="138" t="s">
        <v>669</v>
      </c>
      <c r="E47" s="138" t="s">
        <v>69</v>
      </c>
      <c r="F47" s="139">
        <f>1653.6+478.8+2000</f>
        <v>4132.3999999999996</v>
      </c>
      <c r="G47" s="140" t="s">
        <v>21</v>
      </c>
      <c r="H47" s="472">
        <v>0.36810795454545453</v>
      </c>
    </row>
    <row r="48" spans="1:8" ht="18">
      <c r="A48" s="114">
        <v>3</v>
      </c>
      <c r="B48" s="136" t="s">
        <v>683</v>
      </c>
      <c r="C48" s="137" t="s">
        <v>684</v>
      </c>
      <c r="D48" s="138" t="s">
        <v>669</v>
      </c>
      <c r="E48" s="138" t="s">
        <v>685</v>
      </c>
      <c r="F48" s="139">
        <v>66458.31</v>
      </c>
      <c r="G48" s="140" t="s">
        <v>21</v>
      </c>
      <c r="H48" s="473"/>
    </row>
    <row r="49" spans="1:8" ht="18">
      <c r="A49" s="114">
        <v>4</v>
      </c>
      <c r="B49" s="136" t="s">
        <v>702</v>
      </c>
      <c r="C49" s="137" t="s">
        <v>682</v>
      </c>
      <c r="D49" s="138" t="s">
        <v>669</v>
      </c>
      <c r="E49" s="138" t="s">
        <v>82</v>
      </c>
      <c r="F49" s="139">
        <v>2921.6</v>
      </c>
      <c r="G49" s="140" t="s">
        <v>21</v>
      </c>
      <c r="H49" s="473"/>
    </row>
    <row r="50" spans="1:8" ht="18">
      <c r="A50" s="114">
        <v>5</v>
      </c>
      <c r="B50" s="136" t="s">
        <v>701</v>
      </c>
      <c r="C50" s="137" t="s">
        <v>686</v>
      </c>
      <c r="D50" s="138" t="s">
        <v>669</v>
      </c>
      <c r="E50" s="138" t="s">
        <v>82</v>
      </c>
      <c r="F50" s="139">
        <v>11274</v>
      </c>
      <c r="G50" s="140" t="s">
        <v>21</v>
      </c>
      <c r="H50" s="473"/>
    </row>
    <row r="51" spans="1:8" ht="18">
      <c r="A51" s="114">
        <v>6</v>
      </c>
      <c r="B51" s="136" t="s">
        <v>700</v>
      </c>
      <c r="C51" s="137" t="s">
        <v>686</v>
      </c>
      <c r="D51" s="138" t="s">
        <v>669</v>
      </c>
      <c r="E51" s="138" t="s">
        <v>17</v>
      </c>
      <c r="F51" s="149">
        <v>31787.56</v>
      </c>
      <c r="G51" s="140" t="s">
        <v>21</v>
      </c>
      <c r="H51" s="473"/>
    </row>
    <row r="52" spans="1:8" ht="18">
      <c r="A52" s="114">
        <v>7</v>
      </c>
      <c r="B52" s="136" t="s">
        <v>703</v>
      </c>
      <c r="C52" s="137" t="s">
        <v>687</v>
      </c>
      <c r="D52" s="138" t="s">
        <v>669</v>
      </c>
      <c r="E52" s="138" t="s">
        <v>69</v>
      </c>
      <c r="F52" s="139">
        <v>26594.799999999999</v>
      </c>
      <c r="G52" s="140" t="s">
        <v>21</v>
      </c>
      <c r="H52" s="473"/>
    </row>
    <row r="53" spans="1:8" ht="18">
      <c r="A53" s="114">
        <v>9</v>
      </c>
      <c r="B53" s="136" t="s">
        <v>697</v>
      </c>
      <c r="C53" s="137" t="s">
        <v>688</v>
      </c>
      <c r="D53" s="138" t="s">
        <v>669</v>
      </c>
      <c r="E53" s="138" t="s">
        <v>82</v>
      </c>
      <c r="F53" s="139">
        <v>32856.080000000002</v>
      </c>
      <c r="G53" s="140" t="s">
        <v>21</v>
      </c>
      <c r="H53" s="473"/>
    </row>
    <row r="54" spans="1:8" ht="18">
      <c r="A54" s="114">
        <v>10</v>
      </c>
      <c r="B54" s="136" t="s">
        <v>698</v>
      </c>
      <c r="C54" s="137" t="s">
        <v>687</v>
      </c>
      <c r="D54" s="138" t="s">
        <v>669</v>
      </c>
      <c r="E54" s="138" t="s">
        <v>69</v>
      </c>
      <c r="F54" s="139">
        <v>80884.2</v>
      </c>
      <c r="G54" s="140" t="s">
        <v>689</v>
      </c>
      <c r="H54" s="473"/>
    </row>
    <row r="55" spans="1:8" ht="18">
      <c r="A55" s="114">
        <v>11</v>
      </c>
      <c r="B55" s="136" t="s">
        <v>699</v>
      </c>
      <c r="C55" s="137" t="s">
        <v>690</v>
      </c>
      <c r="D55" s="138" t="s">
        <v>669</v>
      </c>
      <c r="E55" s="138" t="s">
        <v>69</v>
      </c>
      <c r="F55" s="139">
        <v>66828.12</v>
      </c>
      <c r="G55" s="140" t="s">
        <v>691</v>
      </c>
      <c r="H55" s="473"/>
    </row>
    <row r="56" spans="1:8" ht="36">
      <c r="A56" s="114">
        <v>12</v>
      </c>
      <c r="B56" s="136" t="s">
        <v>712</v>
      </c>
      <c r="C56" s="137" t="s">
        <v>682</v>
      </c>
      <c r="D56" s="138" t="s">
        <v>669</v>
      </c>
      <c r="E56" s="138" t="s">
        <v>82</v>
      </c>
      <c r="F56" s="139">
        <v>164283.88</v>
      </c>
      <c r="G56" s="140" t="s">
        <v>713</v>
      </c>
      <c r="H56" s="473"/>
    </row>
    <row r="57" spans="1:8" ht="18">
      <c r="A57" s="114">
        <v>13</v>
      </c>
      <c r="B57" s="141"/>
      <c r="C57" s="115"/>
      <c r="D57" s="114"/>
      <c r="E57" s="114"/>
      <c r="F57" s="142"/>
      <c r="G57" s="75"/>
      <c r="H57" s="473"/>
    </row>
    <row r="58" spans="1:8" ht="18">
      <c r="A58" s="114">
        <v>14</v>
      </c>
      <c r="B58" s="141"/>
      <c r="C58" s="115"/>
      <c r="D58" s="114"/>
      <c r="E58" s="114"/>
      <c r="F58" s="142"/>
      <c r="G58" s="141"/>
      <c r="H58" s="473"/>
    </row>
    <row r="59" spans="1:8" ht="18">
      <c r="A59" s="127"/>
      <c r="B59" s="484"/>
      <c r="C59" s="485"/>
      <c r="D59" s="485"/>
      <c r="E59" s="486"/>
      <c r="F59" s="142"/>
      <c r="G59" s="141"/>
      <c r="H59" s="473"/>
    </row>
    <row r="60" spans="1:8" ht="36">
      <c r="A60" s="475" t="s">
        <v>680</v>
      </c>
      <c r="B60" s="476"/>
      <c r="C60" s="476"/>
      <c r="D60" s="477"/>
      <c r="E60" s="141" t="s">
        <v>578</v>
      </c>
      <c r="F60" s="75" t="s">
        <v>639</v>
      </c>
      <c r="G60" s="141" t="s">
        <v>640</v>
      </c>
      <c r="H60" s="473"/>
    </row>
    <row r="61" spans="1:8" ht="18">
      <c r="A61" s="478"/>
      <c r="B61" s="479"/>
      <c r="C61" s="479"/>
      <c r="D61" s="480"/>
      <c r="E61" s="142">
        <v>1000000</v>
      </c>
      <c r="F61" s="142">
        <f>SUM(F47:F59)</f>
        <v>488020.95</v>
      </c>
      <c r="G61" s="120">
        <f>E61-F61</f>
        <v>511979.05</v>
      </c>
      <c r="H61" s="474"/>
    </row>
    <row r="62" spans="1:8" ht="18">
      <c r="A62" s="128"/>
      <c r="B62" s="128"/>
      <c r="C62" s="128"/>
      <c r="D62" s="128"/>
      <c r="E62" s="129"/>
      <c r="F62" s="129"/>
      <c r="G62" s="130"/>
      <c r="H62" s="131"/>
    </row>
    <row r="63" spans="1:8" ht="18">
      <c r="A63" s="128"/>
      <c r="B63" s="128"/>
      <c r="C63" s="128"/>
      <c r="D63" s="128"/>
      <c r="E63" s="129"/>
      <c r="F63" s="129"/>
      <c r="G63" s="130"/>
      <c r="H63" s="131"/>
    </row>
    <row r="64" spans="1:8" ht="18">
      <c r="A64" s="481"/>
      <c r="B64" s="482"/>
      <c r="C64" s="482"/>
      <c r="D64" s="482"/>
      <c r="E64" s="482"/>
      <c r="F64" s="482"/>
      <c r="G64" s="482"/>
      <c r="H64" s="112"/>
    </row>
    <row r="65" spans="1:8" ht="18" customHeight="1">
      <c r="A65" s="483" t="s">
        <v>692</v>
      </c>
      <c r="B65" s="483"/>
      <c r="C65" s="483"/>
      <c r="D65" s="483"/>
      <c r="E65" s="483"/>
      <c r="F65" s="483"/>
      <c r="G65" s="483"/>
      <c r="H65" s="483"/>
    </row>
    <row r="66" spans="1:8" ht="90">
      <c r="A66" s="114">
        <v>1</v>
      </c>
      <c r="B66" s="136" t="s">
        <v>353</v>
      </c>
      <c r="C66" s="137" t="s">
        <v>693</v>
      </c>
      <c r="D66" s="138" t="s">
        <v>655</v>
      </c>
      <c r="E66" s="138" t="s">
        <v>69</v>
      </c>
      <c r="F66" s="146"/>
      <c r="G66" s="147" t="s">
        <v>704</v>
      </c>
      <c r="H66" s="466">
        <f>F71/E71</f>
        <v>0</v>
      </c>
    </row>
    <row r="67" spans="1:8" ht="18">
      <c r="A67" s="114"/>
      <c r="B67" s="141"/>
      <c r="C67" s="115"/>
      <c r="D67" s="114"/>
      <c r="E67" s="114"/>
      <c r="F67" s="116">
        <v>0</v>
      </c>
      <c r="G67" s="141"/>
      <c r="H67" s="466"/>
    </row>
    <row r="68" spans="1:8" ht="18">
      <c r="A68" s="114"/>
      <c r="B68" s="141"/>
      <c r="C68" s="115"/>
      <c r="D68" s="114"/>
      <c r="E68" s="114"/>
      <c r="F68" s="116">
        <v>0</v>
      </c>
      <c r="G68" s="75"/>
      <c r="H68" s="466"/>
    </row>
    <row r="69" spans="1:8" ht="18">
      <c r="A69" s="114"/>
      <c r="B69" s="141"/>
      <c r="C69" s="115"/>
      <c r="D69" s="114"/>
      <c r="E69" s="114"/>
      <c r="F69" s="116">
        <v>0</v>
      </c>
      <c r="G69" s="141"/>
      <c r="H69" s="466"/>
    </row>
    <row r="70" spans="1:8" ht="36">
      <c r="A70" s="467" t="s">
        <v>680</v>
      </c>
      <c r="B70" s="467"/>
      <c r="C70" s="467"/>
      <c r="D70" s="467"/>
      <c r="E70" s="141" t="s">
        <v>578</v>
      </c>
      <c r="F70" s="75" t="s">
        <v>639</v>
      </c>
      <c r="G70" s="141" t="s">
        <v>640</v>
      </c>
      <c r="H70" s="466"/>
    </row>
    <row r="71" spans="1:8" ht="18">
      <c r="A71" s="467"/>
      <c r="B71" s="467"/>
      <c r="C71" s="467"/>
      <c r="D71" s="467"/>
      <c r="E71" s="142">
        <v>150000</v>
      </c>
      <c r="F71" s="142">
        <f>SUM(F66:F69)</f>
        <v>0</v>
      </c>
      <c r="G71" s="120">
        <f>E71-F71</f>
        <v>150000</v>
      </c>
      <c r="H71" s="466"/>
    </row>
    <row r="74" spans="1:8" ht="18">
      <c r="A74" s="468"/>
      <c r="B74" s="468"/>
      <c r="C74" s="468"/>
      <c r="D74" s="468"/>
      <c r="E74" s="468"/>
      <c r="F74" s="468"/>
      <c r="G74" s="468"/>
      <c r="H74" s="126"/>
    </row>
    <row r="75" spans="1:8" ht="18" customHeight="1">
      <c r="A75" s="469" t="s">
        <v>694</v>
      </c>
      <c r="B75" s="470"/>
      <c r="C75" s="470"/>
      <c r="D75" s="470"/>
      <c r="E75" s="470"/>
      <c r="F75" s="470"/>
      <c r="G75" s="470"/>
      <c r="H75" s="471"/>
    </row>
    <row r="76" spans="1:8" ht="54">
      <c r="A76" s="114">
        <v>1</v>
      </c>
      <c r="B76" s="148" t="s">
        <v>695</v>
      </c>
      <c r="C76" s="137" t="s">
        <v>696</v>
      </c>
      <c r="D76" s="138" t="s">
        <v>669</v>
      </c>
      <c r="E76" s="138" t="s">
        <v>69</v>
      </c>
      <c r="F76" s="146">
        <v>720000</v>
      </c>
      <c r="G76" s="140" t="s">
        <v>21</v>
      </c>
      <c r="H76" s="472">
        <f>F83/E83</f>
        <v>0.77837837837837842</v>
      </c>
    </row>
    <row r="77" spans="1:8" ht="18">
      <c r="A77" s="114">
        <v>2</v>
      </c>
      <c r="B77" s="141"/>
      <c r="C77" s="115"/>
      <c r="D77" s="114"/>
      <c r="E77" s="114"/>
      <c r="F77" s="116"/>
      <c r="G77" s="141"/>
      <c r="H77" s="473"/>
    </row>
    <row r="78" spans="1:8" ht="18">
      <c r="A78" s="114"/>
      <c r="B78" s="132"/>
      <c r="C78" s="115"/>
      <c r="D78" s="114"/>
      <c r="E78" s="114"/>
      <c r="F78" s="116"/>
      <c r="G78" s="75"/>
      <c r="H78" s="473"/>
    </row>
    <row r="79" spans="1:8" ht="18">
      <c r="A79" s="114"/>
      <c r="B79" s="132"/>
      <c r="C79" s="115"/>
      <c r="D79" s="114"/>
      <c r="E79" s="114"/>
      <c r="F79" s="116"/>
      <c r="G79" s="75"/>
      <c r="H79" s="473"/>
    </row>
    <row r="80" spans="1:8" ht="18">
      <c r="A80" s="114"/>
      <c r="B80" s="132"/>
      <c r="C80" s="115"/>
      <c r="D80" s="114"/>
      <c r="E80" s="114"/>
      <c r="F80" s="116"/>
      <c r="G80" s="75"/>
      <c r="H80" s="473"/>
    </row>
    <row r="81" spans="1:8" ht="18">
      <c r="A81" s="114"/>
      <c r="B81" s="141"/>
      <c r="C81" s="115"/>
      <c r="D81" s="114"/>
      <c r="E81" s="114"/>
      <c r="F81" s="116"/>
      <c r="G81" s="141"/>
      <c r="H81" s="473"/>
    </row>
    <row r="82" spans="1:8" ht="36">
      <c r="A82" s="475" t="s">
        <v>680</v>
      </c>
      <c r="B82" s="476"/>
      <c r="C82" s="476"/>
      <c r="D82" s="477"/>
      <c r="E82" s="141" t="s">
        <v>578</v>
      </c>
      <c r="F82" s="75" t="s">
        <v>639</v>
      </c>
      <c r="G82" s="141" t="s">
        <v>640</v>
      </c>
      <c r="H82" s="473"/>
    </row>
    <row r="83" spans="1:8" ht="18">
      <c r="A83" s="478"/>
      <c r="B83" s="479"/>
      <c r="C83" s="479"/>
      <c r="D83" s="480"/>
      <c r="E83" s="142">
        <v>925000</v>
      </c>
      <c r="F83" s="142">
        <f>SUM(F76:F81)</f>
        <v>720000</v>
      </c>
      <c r="G83" s="120">
        <f>E83-F83</f>
        <v>205000</v>
      </c>
      <c r="H83" s="474"/>
    </row>
    <row r="86" spans="1:8" ht="18">
      <c r="A86" s="481"/>
      <c r="B86" s="482"/>
      <c r="C86" s="482"/>
      <c r="D86" s="482"/>
      <c r="E86" s="482"/>
      <c r="F86" s="482"/>
      <c r="G86" s="482"/>
      <c r="H86" s="112"/>
    </row>
    <row r="87" spans="1:8" ht="18">
      <c r="A87" s="483" t="s">
        <v>705</v>
      </c>
      <c r="B87" s="483"/>
      <c r="C87" s="483"/>
      <c r="D87" s="483"/>
      <c r="E87" s="483"/>
      <c r="F87" s="483"/>
      <c r="G87" s="483"/>
      <c r="H87" s="483"/>
    </row>
    <row r="88" spans="1:8" ht="36">
      <c r="A88" s="114">
        <v>1</v>
      </c>
      <c r="B88" s="136" t="s">
        <v>706</v>
      </c>
      <c r="C88" s="137" t="s">
        <v>707</v>
      </c>
      <c r="D88" s="138" t="s">
        <v>708</v>
      </c>
      <c r="E88" s="138" t="s">
        <v>82</v>
      </c>
      <c r="F88" s="146">
        <v>132878.79999999999</v>
      </c>
      <c r="G88" s="147" t="s">
        <v>709</v>
      </c>
      <c r="H88" s="466">
        <f>F93/E93</f>
        <v>0.75132052980132447</v>
      </c>
    </row>
    <row r="89" spans="1:8" ht="36">
      <c r="A89" s="114">
        <v>2</v>
      </c>
      <c r="B89" s="136" t="s">
        <v>710</v>
      </c>
      <c r="C89" s="137" t="s">
        <v>711</v>
      </c>
      <c r="D89" s="138" t="s">
        <v>708</v>
      </c>
      <c r="E89" s="138" t="s">
        <v>82</v>
      </c>
      <c r="F89" s="146">
        <v>94020</v>
      </c>
      <c r="G89" s="136" t="s">
        <v>21</v>
      </c>
      <c r="H89" s="466"/>
    </row>
    <row r="90" spans="1:8" ht="18">
      <c r="A90" s="114"/>
      <c r="B90" s="141"/>
      <c r="C90" s="115"/>
      <c r="D90" s="114"/>
      <c r="E90" s="114"/>
      <c r="F90" s="116">
        <v>0</v>
      </c>
      <c r="G90" s="75"/>
      <c r="H90" s="466"/>
    </row>
    <row r="91" spans="1:8" ht="18">
      <c r="A91" s="114"/>
      <c r="B91" s="141"/>
      <c r="C91" s="115"/>
      <c r="D91" s="114"/>
      <c r="E91" s="114"/>
      <c r="F91" s="116">
        <v>0</v>
      </c>
      <c r="G91" s="141"/>
      <c r="H91" s="466"/>
    </row>
    <row r="92" spans="1:8" ht="36">
      <c r="A92" s="467" t="s">
        <v>680</v>
      </c>
      <c r="B92" s="467"/>
      <c r="C92" s="467"/>
      <c r="D92" s="467"/>
      <c r="E92" s="141" t="s">
        <v>578</v>
      </c>
      <c r="F92" s="75" t="s">
        <v>639</v>
      </c>
      <c r="G92" s="141" t="s">
        <v>640</v>
      </c>
      <c r="H92" s="466"/>
    </row>
    <row r="93" spans="1:8" ht="18">
      <c r="A93" s="467"/>
      <c r="B93" s="467"/>
      <c r="C93" s="467"/>
      <c r="D93" s="467"/>
      <c r="E93" s="142">
        <v>302000</v>
      </c>
      <c r="F93" s="142">
        <f>SUM(F88:F91)</f>
        <v>226898.8</v>
      </c>
      <c r="G93" s="120">
        <f>E93-F93</f>
        <v>75101.200000000012</v>
      </c>
      <c r="H93" s="466"/>
    </row>
  </sheetData>
  <mergeCells count="41">
    <mergeCell ref="A1:H1"/>
    <mergeCell ref="A2:H2"/>
    <mergeCell ref="A3:H3"/>
    <mergeCell ref="A4:H4"/>
    <mergeCell ref="H6:H12"/>
    <mergeCell ref="A12:D13"/>
    <mergeCell ref="E12:E13"/>
    <mergeCell ref="A14:H14"/>
    <mergeCell ref="A15:H15"/>
    <mergeCell ref="A16:H16"/>
    <mergeCell ref="H17:H22"/>
    <mergeCell ref="A20:D21"/>
    <mergeCell ref="E20:E21"/>
    <mergeCell ref="A22:G22"/>
    <mergeCell ref="A46:H46"/>
    <mergeCell ref="A23:G23"/>
    <mergeCell ref="A24:H24"/>
    <mergeCell ref="H25:H29"/>
    <mergeCell ref="A28:D29"/>
    <mergeCell ref="E28:E29"/>
    <mergeCell ref="A30:G30"/>
    <mergeCell ref="A32:G32"/>
    <mergeCell ref="A33:H33"/>
    <mergeCell ref="H35:H41"/>
    <mergeCell ref="A42:D43"/>
    <mergeCell ref="A45:G45"/>
    <mergeCell ref="A60:D61"/>
    <mergeCell ref="A64:G64"/>
    <mergeCell ref="A65:H65"/>
    <mergeCell ref="A86:G86"/>
    <mergeCell ref="A87:H87"/>
    <mergeCell ref="H66:H71"/>
    <mergeCell ref="A70:D71"/>
    <mergeCell ref="H47:H61"/>
    <mergeCell ref="B59:E59"/>
    <mergeCell ref="H88:H93"/>
    <mergeCell ref="A92:D93"/>
    <mergeCell ref="A74:G74"/>
    <mergeCell ref="A75:H75"/>
    <mergeCell ref="H76:H83"/>
    <mergeCell ref="A82:D83"/>
  </mergeCells>
  <pageMargins left="0.511811024" right="0.511811024" top="0.78740157499999996" bottom="0.78740157499999996" header="0.31496062000000002" footer="0.31496062000000002"/>
  <pageSetup paperSize="9" orientation="portrait"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K20"/>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3" customWidth="1"/>
    <col min="8" max="8" width="10.42578125" customWidth="1"/>
    <col min="9" max="9" width="12.28515625" customWidth="1"/>
    <col min="10" max="10" width="16.85546875" customWidth="1"/>
    <col min="11" max="11" width="14.85546875" customWidth="1"/>
  </cols>
  <sheetData>
    <row r="3" spans="2:11" ht="17.25">
      <c r="C3" s="513"/>
      <c r="D3" s="513"/>
      <c r="E3" s="513"/>
      <c r="F3" s="513"/>
      <c r="G3" s="513"/>
      <c r="H3" s="513"/>
      <c r="I3" s="513"/>
      <c r="J3" s="513"/>
    </row>
    <row r="4" spans="2:11" ht="17.25">
      <c r="C4" s="513"/>
      <c r="D4" s="513"/>
      <c r="E4" s="513"/>
      <c r="F4" s="513"/>
      <c r="G4" s="513"/>
      <c r="H4" s="513"/>
      <c r="I4" s="513"/>
      <c r="J4" s="513"/>
    </row>
    <row r="5" spans="2:11" ht="15.75">
      <c r="B5" s="151"/>
      <c r="C5" s="514" t="s">
        <v>801</v>
      </c>
      <c r="D5" s="514"/>
      <c r="E5" s="514"/>
      <c r="F5" s="514"/>
      <c r="G5" s="514"/>
      <c r="H5" s="514"/>
      <c r="I5" s="514"/>
      <c r="J5" s="514"/>
      <c r="K5" s="151"/>
    </row>
    <row r="6" spans="2:11" ht="16.5" thickBot="1">
      <c r="B6" s="152"/>
      <c r="C6" s="152"/>
      <c r="D6" s="152"/>
      <c r="E6" s="152"/>
      <c r="F6" s="152"/>
      <c r="G6" s="152"/>
      <c r="H6" s="152"/>
      <c r="I6" s="152"/>
      <c r="J6" s="152"/>
      <c r="K6" s="152"/>
    </row>
    <row r="7" spans="2:11" ht="32.25" thickBot="1">
      <c r="B7" s="515" t="s">
        <v>802</v>
      </c>
      <c r="C7" s="516"/>
      <c r="D7" s="153"/>
      <c r="E7" s="515" t="s">
        <v>803</v>
      </c>
      <c r="F7" s="517"/>
      <c r="G7" s="516"/>
      <c r="H7" s="518" t="s">
        <v>804</v>
      </c>
      <c r="I7" s="519"/>
      <c r="J7" s="228" t="s">
        <v>805</v>
      </c>
      <c r="K7" s="228" t="s">
        <v>806</v>
      </c>
    </row>
    <row r="8" spans="2:11" ht="15.75">
      <c r="B8" s="236" t="s">
        <v>6</v>
      </c>
      <c r="C8" s="237" t="s">
        <v>807</v>
      </c>
      <c r="D8" s="154"/>
      <c r="E8" s="217" t="s">
        <v>808</v>
      </c>
      <c r="F8" s="155" t="s">
        <v>809</v>
      </c>
      <c r="G8" s="218" t="s">
        <v>810</v>
      </c>
      <c r="H8" s="222" t="s">
        <v>811</v>
      </c>
      <c r="I8" s="218" t="s">
        <v>812</v>
      </c>
      <c r="J8" s="229" t="s">
        <v>812</v>
      </c>
      <c r="K8" s="229" t="s">
        <v>812</v>
      </c>
    </row>
    <row r="9" spans="2:11" ht="16.5" thickBot="1">
      <c r="B9" s="238"/>
      <c r="C9" s="239"/>
      <c r="D9" s="156"/>
      <c r="E9" s="219"/>
      <c r="F9" s="157"/>
      <c r="G9" s="220"/>
      <c r="H9" s="219"/>
      <c r="I9" s="220"/>
      <c r="J9" s="230"/>
      <c r="K9" s="233"/>
    </row>
    <row r="10" spans="2:11" ht="32.25" thickBot="1">
      <c r="B10" s="158" t="s">
        <v>813</v>
      </c>
      <c r="C10" s="159">
        <v>137673</v>
      </c>
      <c r="D10" s="160"/>
      <c r="E10" s="317">
        <v>137673</v>
      </c>
      <c r="F10" s="318" t="s">
        <v>881</v>
      </c>
      <c r="G10" s="319" t="s">
        <v>815</v>
      </c>
      <c r="H10" s="272"/>
      <c r="I10" s="273"/>
      <c r="J10" s="231" t="s">
        <v>816</v>
      </c>
      <c r="K10" s="234">
        <f>E10</f>
        <v>137673</v>
      </c>
    </row>
    <row r="11" spans="2:11" ht="31.5">
      <c r="B11" s="528" t="s">
        <v>817</v>
      </c>
      <c r="C11" s="531">
        <v>214327</v>
      </c>
      <c r="D11" s="164"/>
      <c r="E11" s="534">
        <f>214327</f>
        <v>214327</v>
      </c>
      <c r="F11" s="321" t="s">
        <v>818</v>
      </c>
      <c r="G11" s="523" t="s">
        <v>815</v>
      </c>
      <c r="H11" s="280" t="s">
        <v>819</v>
      </c>
      <c r="I11" s="281">
        <v>109695</v>
      </c>
      <c r="J11" s="525" t="s">
        <v>816</v>
      </c>
      <c r="K11" s="520">
        <f>SUM(E11)-SUM(I11:I15)</f>
        <v>77998</v>
      </c>
    </row>
    <row r="12" spans="2:11" ht="15.75">
      <c r="B12" s="529"/>
      <c r="C12" s="532"/>
      <c r="D12" s="164"/>
      <c r="E12" s="535"/>
      <c r="F12" s="165" t="s">
        <v>820</v>
      </c>
      <c r="G12" s="524"/>
      <c r="H12" s="276" t="s">
        <v>821</v>
      </c>
      <c r="I12" s="225">
        <v>19504</v>
      </c>
      <c r="J12" s="526"/>
      <c r="K12" s="521"/>
    </row>
    <row r="13" spans="2:11" ht="15.75">
      <c r="B13" s="529"/>
      <c r="C13" s="532"/>
      <c r="D13" s="164"/>
      <c r="E13" s="535"/>
      <c r="F13" s="329" t="s">
        <v>822</v>
      </c>
      <c r="G13" s="524"/>
      <c r="H13" s="276" t="s">
        <v>823</v>
      </c>
      <c r="I13" s="225">
        <v>330</v>
      </c>
      <c r="J13" s="526"/>
      <c r="K13" s="521"/>
    </row>
    <row r="14" spans="2:11" ht="16.5" thickBot="1">
      <c r="B14" s="529"/>
      <c r="C14" s="532"/>
      <c r="D14" s="164"/>
      <c r="E14" s="535"/>
      <c r="F14" s="329" t="s">
        <v>824</v>
      </c>
      <c r="G14" s="524"/>
      <c r="H14" s="276" t="s">
        <v>825</v>
      </c>
      <c r="I14" s="225">
        <v>6800</v>
      </c>
      <c r="J14" s="527"/>
      <c r="K14" s="521"/>
    </row>
    <row r="15" spans="2:11" ht="16.5" thickBot="1">
      <c r="B15" s="530"/>
      <c r="C15" s="533"/>
      <c r="D15" s="164"/>
      <c r="E15" s="536"/>
      <c r="F15" s="330"/>
      <c r="G15" s="295"/>
      <c r="H15" s="282"/>
      <c r="I15" s="283"/>
      <c r="J15" s="286"/>
      <c r="K15" s="522"/>
    </row>
    <row r="16" spans="2:11" ht="16.5" thickBot="1">
      <c r="B16" s="168" t="s">
        <v>826</v>
      </c>
      <c r="C16" s="169">
        <f>SUM(C10:C14)</f>
        <v>352000</v>
      </c>
      <c r="D16" s="170"/>
      <c r="E16" s="305">
        <f>SUM(E10:E14)</f>
        <v>352000</v>
      </c>
      <c r="F16" s="306"/>
      <c r="G16" s="307"/>
      <c r="H16" s="308"/>
      <c r="I16" s="309"/>
      <c r="J16" s="232"/>
      <c r="K16" s="235">
        <f>SUM(K10:K14)</f>
        <v>215671</v>
      </c>
    </row>
    <row r="19" spans="2:11" ht="32.25" thickBot="1">
      <c r="B19" s="338" t="s">
        <v>866</v>
      </c>
      <c r="C19" s="331">
        <f>SUM(C10:C14)</f>
        <v>352000</v>
      </c>
      <c r="D19" s="215"/>
      <c r="E19" s="215"/>
      <c r="F19" s="215"/>
      <c r="G19" s="335" t="s">
        <v>890</v>
      </c>
      <c r="H19" s="215"/>
      <c r="I19" s="215"/>
      <c r="J19" s="215"/>
      <c r="K19" s="337">
        <f>C16-K16</f>
        <v>136329</v>
      </c>
    </row>
    <row r="20" spans="2:11" ht="15.75" thickTop="1"/>
  </sheetData>
  <mergeCells count="12">
    <mergeCell ref="K11:K15"/>
    <mergeCell ref="G11:G14"/>
    <mergeCell ref="J11:J14"/>
    <mergeCell ref="B11:B15"/>
    <mergeCell ref="C11:C15"/>
    <mergeCell ref="E11:E15"/>
    <mergeCell ref="C3:J3"/>
    <mergeCell ref="C4:J4"/>
    <mergeCell ref="C5:J5"/>
    <mergeCell ref="B7:C7"/>
    <mergeCell ref="E7:G7"/>
    <mergeCell ref="H7:I7"/>
  </mergeCells>
  <pageMargins left="0.511811024" right="0.511811024" top="0.78740157499999996" bottom="0.78740157499999996" header="0.31496062000000002" footer="0.31496062000000002"/>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FF"/>
  </sheetPr>
  <dimension ref="A1:K34"/>
  <sheetViews>
    <sheetView showGridLines="0" workbookViewId="0">
      <selection activeCell="F8" sqref="F8"/>
    </sheetView>
  </sheetViews>
  <sheetFormatPr defaultRowHeight="15.75"/>
  <cols>
    <col min="1" max="1" width="2.5703125" style="152" customWidth="1"/>
    <col min="2" max="2" width="36" style="152" customWidth="1"/>
    <col min="3" max="3" width="16.28515625" style="152" customWidth="1"/>
    <col min="4" max="4" width="3.42578125" style="152" customWidth="1"/>
    <col min="5" max="5" width="13.42578125" style="152" customWidth="1"/>
    <col min="6" max="6" width="12.7109375" style="152" customWidth="1"/>
    <col min="7" max="7" width="19.42578125" style="152" customWidth="1"/>
    <col min="8" max="8" width="15.28515625" style="152" customWidth="1"/>
    <col min="9" max="9" width="14.28515625" style="152" bestFit="1" customWidth="1"/>
    <col min="10" max="10" width="14" style="152" customWidth="1"/>
    <col min="11" max="11" width="3" style="152" customWidth="1"/>
    <col min="12" max="16384" width="9.140625" style="152"/>
  </cols>
  <sheetData>
    <row r="1" spans="1:11">
      <c r="B1" s="174" t="s">
        <v>827</v>
      </c>
    </row>
    <row r="2" spans="1:11" ht="16.5" thickBot="1"/>
    <row r="3" spans="1:11" ht="32.25" thickBot="1">
      <c r="B3" s="515" t="s">
        <v>802</v>
      </c>
      <c r="C3" s="516"/>
      <c r="D3" s="153"/>
      <c r="E3" s="515" t="s">
        <v>803</v>
      </c>
      <c r="F3" s="517"/>
      <c r="G3" s="516"/>
      <c r="H3" s="228" t="s">
        <v>804</v>
      </c>
      <c r="I3" s="258" t="s">
        <v>805</v>
      </c>
      <c r="J3" s="228" t="s">
        <v>806</v>
      </c>
    </row>
    <row r="4" spans="1:11">
      <c r="B4" s="270" t="s">
        <v>828</v>
      </c>
      <c r="C4" s="271" t="s">
        <v>807</v>
      </c>
      <c r="D4" s="156"/>
      <c r="E4" s="242" t="s">
        <v>808</v>
      </c>
      <c r="F4" s="175" t="s">
        <v>809</v>
      </c>
      <c r="G4" s="243" t="s">
        <v>829</v>
      </c>
      <c r="H4" s="249"/>
      <c r="I4" s="241"/>
      <c r="J4" s="266"/>
      <c r="K4" s="173"/>
    </row>
    <row r="5" spans="1:11" ht="16.5" thickBot="1">
      <c r="A5" s="176"/>
      <c r="B5" s="238" t="s">
        <v>830</v>
      </c>
      <c r="C5" s="239"/>
      <c r="D5" s="156"/>
      <c r="E5" s="219"/>
      <c r="F5" s="157"/>
      <c r="G5" s="220"/>
      <c r="H5" s="250"/>
      <c r="I5" s="259"/>
      <c r="J5" s="233"/>
      <c r="K5" s="157"/>
    </row>
    <row r="6" spans="1:11" ht="16.5" thickBot="1">
      <c r="B6" s="177" t="s">
        <v>831</v>
      </c>
      <c r="C6" s="178">
        <v>90000</v>
      </c>
      <c r="D6" s="160"/>
      <c r="E6" s="179"/>
      <c r="F6" s="180"/>
      <c r="G6" s="244"/>
      <c r="H6" s="251"/>
      <c r="I6" s="260"/>
      <c r="J6" s="267">
        <f>C6-E6</f>
        <v>90000</v>
      </c>
    </row>
    <row r="7" spans="1:11" ht="16.5" thickBot="1">
      <c r="B7" s="537" t="s">
        <v>872</v>
      </c>
      <c r="C7" s="545">
        <v>400000</v>
      </c>
      <c r="D7" s="164"/>
      <c r="E7" s="181">
        <v>32856.080000000002</v>
      </c>
      <c r="F7" s="182" t="s">
        <v>832</v>
      </c>
      <c r="G7" s="245" t="s">
        <v>833</v>
      </c>
      <c r="H7" s="252">
        <v>32856.080000000002</v>
      </c>
      <c r="I7" s="261">
        <f>E7-H7</f>
        <v>0</v>
      </c>
      <c r="J7" s="549">
        <f>SUM(C7)-SUM(E7:E11)</f>
        <v>-44125.06</v>
      </c>
      <c r="K7" s="183"/>
    </row>
    <row r="8" spans="1:11" ht="33" thickTop="1" thickBot="1">
      <c r="B8" s="538"/>
      <c r="C8" s="546"/>
      <c r="D8" s="164"/>
      <c r="E8" s="184">
        <v>92042.4</v>
      </c>
      <c r="F8" s="185" t="s">
        <v>834</v>
      </c>
      <c r="G8" s="285" t="s">
        <v>835</v>
      </c>
      <c r="H8" s="253">
        <v>4132.3999999999996</v>
      </c>
      <c r="I8" s="262">
        <f t="shared" ref="I8:I16" si="0">E8-H8</f>
        <v>87910</v>
      </c>
      <c r="J8" s="549"/>
      <c r="K8" s="186"/>
    </row>
    <row r="9" spans="1:11" ht="17.25" thickTop="1" thickBot="1">
      <c r="B9" s="539"/>
      <c r="C9" s="547"/>
      <c r="D9" s="164"/>
      <c r="E9" s="296">
        <v>161506.1</v>
      </c>
      <c r="F9" s="297" t="s">
        <v>836</v>
      </c>
      <c r="G9" s="302" t="s">
        <v>837</v>
      </c>
      <c r="H9" s="344">
        <v>161506.1</v>
      </c>
      <c r="I9" s="262">
        <f t="shared" si="0"/>
        <v>0</v>
      </c>
      <c r="J9" s="549"/>
      <c r="K9" s="186"/>
    </row>
    <row r="10" spans="1:11" ht="17.25" thickTop="1" thickBot="1">
      <c r="B10" s="539"/>
      <c r="C10" s="547"/>
      <c r="D10" s="164"/>
      <c r="E10" s="187">
        <v>2921.6</v>
      </c>
      <c r="F10" s="188" t="s">
        <v>838</v>
      </c>
      <c r="G10" s="247" t="s">
        <v>839</v>
      </c>
      <c r="H10" s="254">
        <v>2921.6</v>
      </c>
      <c r="I10" s="262">
        <f t="shared" si="0"/>
        <v>0</v>
      </c>
      <c r="J10" s="549"/>
      <c r="K10" s="186"/>
    </row>
    <row r="11" spans="1:11" ht="17.25" thickTop="1" thickBot="1">
      <c r="B11" s="540"/>
      <c r="C11" s="548"/>
      <c r="D11" s="164"/>
      <c r="E11" s="296">
        <v>154798.88</v>
      </c>
      <c r="F11" s="297" t="s">
        <v>840</v>
      </c>
      <c r="G11" s="298" t="s">
        <v>883</v>
      </c>
      <c r="H11" s="299">
        <v>154798.88</v>
      </c>
      <c r="I11" s="262">
        <v>0</v>
      </c>
      <c r="J11" s="549"/>
      <c r="K11" s="183"/>
    </row>
    <row r="12" spans="1:11">
      <c r="B12" s="550" t="s">
        <v>841</v>
      </c>
      <c r="C12" s="551">
        <v>173000</v>
      </c>
      <c r="D12" s="160"/>
      <c r="E12" s="189">
        <v>11274</v>
      </c>
      <c r="F12" s="190" t="s">
        <v>842</v>
      </c>
      <c r="G12" s="290" t="s">
        <v>843</v>
      </c>
      <c r="H12" s="294">
        <v>11274</v>
      </c>
      <c r="I12" s="291">
        <f t="shared" si="0"/>
        <v>0</v>
      </c>
      <c r="J12" s="552">
        <f>SUM(C12)-SUM(E12:E17)</f>
        <v>1094.8899999999849</v>
      </c>
    </row>
    <row r="13" spans="1:11">
      <c r="B13" s="550"/>
      <c r="C13" s="551"/>
      <c r="D13" s="160"/>
      <c r="E13" s="184">
        <v>20940</v>
      </c>
      <c r="F13" s="191" t="s">
        <v>844</v>
      </c>
      <c r="G13" s="339" t="s">
        <v>845</v>
      </c>
      <c r="H13" s="253">
        <v>20940</v>
      </c>
      <c r="I13" s="292">
        <f t="shared" si="0"/>
        <v>0</v>
      </c>
      <c r="J13" s="553"/>
      <c r="K13" s="186"/>
    </row>
    <row r="14" spans="1:11">
      <c r="B14" s="550"/>
      <c r="C14" s="551"/>
      <c r="D14" s="160"/>
      <c r="E14" s="184">
        <v>31787.56</v>
      </c>
      <c r="F14" s="191" t="s">
        <v>846</v>
      </c>
      <c r="G14" s="339" t="s">
        <v>847</v>
      </c>
      <c r="H14" s="253">
        <v>31787.56</v>
      </c>
      <c r="I14" s="292">
        <f t="shared" si="0"/>
        <v>0</v>
      </c>
      <c r="J14" s="553"/>
      <c r="K14" s="186"/>
    </row>
    <row r="15" spans="1:11">
      <c r="B15" s="550"/>
      <c r="C15" s="551"/>
      <c r="D15" s="160"/>
      <c r="E15" s="342">
        <v>66828.12</v>
      </c>
      <c r="F15" s="341" t="s">
        <v>848</v>
      </c>
      <c r="G15" s="343" t="s">
        <v>849</v>
      </c>
      <c r="H15" s="344">
        <v>66828.12</v>
      </c>
      <c r="I15" s="292">
        <f t="shared" si="0"/>
        <v>0</v>
      </c>
      <c r="J15" s="553"/>
      <c r="K15" s="186"/>
    </row>
    <row r="16" spans="1:11">
      <c r="B16" s="550"/>
      <c r="C16" s="551"/>
      <c r="D16" s="160"/>
      <c r="E16" s="342">
        <v>10017.42</v>
      </c>
      <c r="F16" s="341" t="s">
        <v>882</v>
      </c>
      <c r="G16" s="343"/>
      <c r="H16" s="344"/>
      <c r="I16" s="292">
        <f t="shared" si="0"/>
        <v>10017.42</v>
      </c>
      <c r="J16" s="553"/>
      <c r="K16" s="186"/>
    </row>
    <row r="17" spans="1:11" ht="16.5" thickBot="1">
      <c r="B17" s="550"/>
      <c r="C17" s="551"/>
      <c r="D17" s="160"/>
      <c r="E17" s="296">
        <v>31058.01</v>
      </c>
      <c r="F17" s="345" t="s">
        <v>921</v>
      </c>
      <c r="G17" s="346"/>
      <c r="H17" s="303"/>
      <c r="I17" s="340">
        <f t="shared" ref="I17:I24" si="1">E17-H17</f>
        <v>31058.01</v>
      </c>
      <c r="J17" s="554"/>
    </row>
    <row r="18" spans="1:11" ht="32.25" customHeight="1">
      <c r="B18" s="562" t="s">
        <v>850</v>
      </c>
      <c r="C18" s="560">
        <v>50000</v>
      </c>
      <c r="D18" s="164"/>
      <c r="E18" s="189">
        <v>12524</v>
      </c>
      <c r="F18" s="348" t="s">
        <v>851</v>
      </c>
      <c r="G18" s="351" t="s">
        <v>852</v>
      </c>
      <c r="H18" s="353">
        <v>12524</v>
      </c>
      <c r="I18" s="291">
        <f t="shared" si="1"/>
        <v>0</v>
      </c>
      <c r="J18" s="558">
        <f>SUM(C18)-SUM(E18:E19)</f>
        <v>37476</v>
      </c>
      <c r="K18" s="183"/>
    </row>
    <row r="19" spans="1:11" ht="16.5" thickBot="1">
      <c r="B19" s="563"/>
      <c r="C19" s="561"/>
      <c r="D19" s="164"/>
      <c r="E19" s="349"/>
      <c r="F19" s="350"/>
      <c r="G19" s="352"/>
      <c r="H19" s="354"/>
      <c r="I19" s="293">
        <f t="shared" si="1"/>
        <v>0</v>
      </c>
      <c r="J19" s="559"/>
      <c r="K19" s="183"/>
    </row>
    <row r="20" spans="1:11" ht="16.5" thickBot="1">
      <c r="B20" s="158" t="s">
        <v>853</v>
      </c>
      <c r="C20" s="192">
        <v>25000</v>
      </c>
      <c r="D20" s="164"/>
      <c r="E20" s="287"/>
      <c r="F20" s="288"/>
      <c r="G20" s="289"/>
      <c r="H20" s="347">
        <v>0</v>
      </c>
      <c r="I20" s="264">
        <f t="shared" si="1"/>
        <v>0</v>
      </c>
      <c r="J20" s="268">
        <f>SUM(C20)-SUM(E20)</f>
        <v>25000</v>
      </c>
      <c r="K20" s="183"/>
    </row>
    <row r="21" spans="1:11">
      <c r="B21" s="550" t="s">
        <v>854</v>
      </c>
      <c r="C21" s="551">
        <v>235000</v>
      </c>
      <c r="D21" s="164"/>
      <c r="E21" s="181">
        <v>59247.61</v>
      </c>
      <c r="F21" s="182" t="s">
        <v>855</v>
      </c>
      <c r="G21" s="245" t="s">
        <v>856</v>
      </c>
      <c r="H21" s="255">
        <v>59247.61</v>
      </c>
      <c r="I21" s="262">
        <f t="shared" si="1"/>
        <v>0</v>
      </c>
      <c r="J21" s="555">
        <f>SUM(C21)-SUM(E21:E24)</f>
        <v>87372.989999999991</v>
      </c>
      <c r="K21" s="183"/>
    </row>
    <row r="22" spans="1:11">
      <c r="B22" s="550"/>
      <c r="C22" s="551"/>
      <c r="D22" s="164"/>
      <c r="E22" s="193">
        <v>26594.799999999999</v>
      </c>
      <c r="F22" s="165" t="s">
        <v>857</v>
      </c>
      <c r="G22" s="246" t="s">
        <v>858</v>
      </c>
      <c r="H22" s="253">
        <v>26594.799999999999</v>
      </c>
      <c r="I22" s="263">
        <f t="shared" si="1"/>
        <v>0</v>
      </c>
      <c r="J22" s="556"/>
      <c r="K22" s="186"/>
    </row>
    <row r="23" spans="1:11">
      <c r="B23" s="550"/>
      <c r="C23" s="551"/>
      <c r="D23" s="164"/>
      <c r="E23" s="194">
        <v>2232</v>
      </c>
      <c r="F23" s="166" t="s">
        <v>859</v>
      </c>
      <c r="G23" s="248" t="s">
        <v>860</v>
      </c>
      <c r="H23" s="256">
        <v>720</v>
      </c>
      <c r="I23" s="263">
        <f t="shared" si="1"/>
        <v>1512</v>
      </c>
      <c r="J23" s="556"/>
      <c r="K23" s="186"/>
    </row>
    <row r="24" spans="1:11" ht="16.5" thickBot="1">
      <c r="B24" s="550"/>
      <c r="C24" s="551"/>
      <c r="D24" s="164"/>
      <c r="E24" s="300">
        <v>59552.6</v>
      </c>
      <c r="F24" s="301" t="s">
        <v>861</v>
      </c>
      <c r="G24" s="302" t="s">
        <v>862</v>
      </c>
      <c r="H24" s="303"/>
      <c r="I24" s="304">
        <f t="shared" si="1"/>
        <v>59552.6</v>
      </c>
      <c r="J24" s="557"/>
      <c r="K24" s="183"/>
    </row>
    <row r="25" spans="1:11" s="174" customFormat="1" ht="16.5" thickBot="1">
      <c r="B25" s="168" t="s">
        <v>826</v>
      </c>
      <c r="C25" s="169">
        <f>SUM(C6:C21)</f>
        <v>973000</v>
      </c>
      <c r="D25" s="170"/>
      <c r="E25" s="171">
        <f>SUM(E6:E24)</f>
        <v>776181.18</v>
      </c>
      <c r="F25" s="172"/>
      <c r="G25" s="221"/>
      <c r="H25" s="257"/>
      <c r="I25" s="265"/>
      <c r="J25" s="269">
        <f>C25-E25</f>
        <v>196818.81999999995</v>
      </c>
      <c r="K25" s="195"/>
    </row>
    <row r="26" spans="1:11" ht="16.5" thickBot="1">
      <c r="B26" s="196"/>
      <c r="C26" s="197"/>
      <c r="D26" s="198"/>
      <c r="E26" s="197"/>
      <c r="F26" s="199"/>
      <c r="G26" s="200"/>
      <c r="H26" s="200"/>
      <c r="I26" s="200"/>
      <c r="J26" s="153"/>
      <c r="K26" s="153"/>
    </row>
    <row r="27" spans="1:11">
      <c r="B27" s="201" t="s">
        <v>863</v>
      </c>
      <c r="C27" s="202"/>
      <c r="D27" s="164"/>
      <c r="E27" s="197"/>
      <c r="F27" s="203"/>
      <c r="G27" s="204"/>
      <c r="H27" s="204"/>
      <c r="I27" s="541" t="s">
        <v>864</v>
      </c>
      <c r="J27" s="542"/>
      <c r="K27" s="153"/>
    </row>
    <row r="28" spans="1:11" ht="16.5" thickBot="1">
      <c r="B28" s="205"/>
      <c r="C28" s="202"/>
      <c r="D28" s="164"/>
      <c r="E28" s="197"/>
      <c r="F28" s="203"/>
      <c r="G28" s="204"/>
      <c r="H28" s="204"/>
      <c r="I28" s="543">
        <f>J25+C30</f>
        <v>223818.81999999995</v>
      </c>
      <c r="J28" s="544"/>
      <c r="K28" s="153"/>
    </row>
    <row r="29" spans="1:11" ht="48" thickBot="1">
      <c r="B29" s="206" t="s">
        <v>865</v>
      </c>
      <c r="C29" s="192">
        <v>27000</v>
      </c>
      <c r="D29" s="164"/>
      <c r="E29" s="179">
        <v>0</v>
      </c>
      <c r="F29" s="207"/>
      <c r="G29" s="208"/>
      <c r="H29" s="204"/>
      <c r="I29" s="204"/>
      <c r="J29" s="183"/>
      <c r="K29" s="183"/>
    </row>
    <row r="30" spans="1:11" s="174" customFormat="1" ht="16.5" thickBot="1">
      <c r="B30" s="209" t="s">
        <v>826</v>
      </c>
      <c r="C30" s="210">
        <f>SUM(C29)</f>
        <v>27000</v>
      </c>
      <c r="E30" s="211">
        <f>SUM(E29)</f>
        <v>0</v>
      </c>
      <c r="F30" s="212"/>
      <c r="G30" s="210"/>
      <c r="H30" s="213"/>
      <c r="I30" s="213"/>
    </row>
    <row r="31" spans="1:11">
      <c r="A31" s="176"/>
      <c r="B31" s="176"/>
    </row>
    <row r="32" spans="1:11" s="176" customFormat="1" ht="20.25" customHeight="1" thickBot="1">
      <c r="B32" s="214" t="s">
        <v>866</v>
      </c>
      <c r="C32" s="331">
        <f>C25+C30</f>
        <v>1000000</v>
      </c>
      <c r="D32" s="215"/>
      <c r="E32" s="215"/>
      <c r="F32" s="215"/>
      <c r="G32" s="335" t="s">
        <v>890</v>
      </c>
      <c r="H32" s="215"/>
      <c r="I32" s="215"/>
      <c r="J32" s="336">
        <f>C32-SUM(E25+C30)</f>
        <v>196818.81999999995</v>
      </c>
    </row>
    <row r="33" spans="3:3" ht="16.5" thickTop="1"/>
    <row r="34" spans="3:3">
      <c r="C34" s="216"/>
    </row>
  </sheetData>
  <mergeCells count="16">
    <mergeCell ref="B3:C3"/>
    <mergeCell ref="E3:G3"/>
    <mergeCell ref="B7:B11"/>
    <mergeCell ref="I27:J27"/>
    <mergeCell ref="I28:J28"/>
    <mergeCell ref="C7:C11"/>
    <mergeCell ref="J7:J11"/>
    <mergeCell ref="B12:B17"/>
    <mergeCell ref="C12:C17"/>
    <mergeCell ref="J12:J17"/>
    <mergeCell ref="B21:B24"/>
    <mergeCell ref="C21:C24"/>
    <mergeCell ref="J21:J24"/>
    <mergeCell ref="J18:J19"/>
    <mergeCell ref="C18:C19"/>
    <mergeCell ref="B18:B19"/>
  </mergeCells>
  <pageMargins left="0.511811024" right="0.511811024" top="0.78740157499999996" bottom="0.78740157499999996" header="0.31496062000000002" footer="0.31496062000000002"/>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3</vt:i4>
      </vt:variant>
    </vt:vector>
  </HeadingPairs>
  <TitlesOfParts>
    <vt:vector size="14" baseType="lpstr">
      <vt:lpstr>CONTROLE COMPRAS</vt:lpstr>
      <vt:lpstr>Plan2</vt:lpstr>
      <vt:lpstr>BANCO DE DADOS</vt:lpstr>
      <vt:lpstr>Plan3</vt:lpstr>
      <vt:lpstr>Plan1</vt:lpstr>
      <vt:lpstr>PROCESSO NÃO EMPENHADO</vt:lpstr>
      <vt:lpstr>CONV-EMENDAS</vt:lpstr>
      <vt:lpstr>EMENDA PARLAMENTAR ZÉ RICARDO</vt:lpstr>
      <vt:lpstr>EMENDA PARLAMENTAR BOSCO</vt:lpstr>
      <vt:lpstr>EMENDA PARLAMENTAR PLINIO</vt:lpstr>
      <vt:lpstr>EMENDA PARLAMENTAR SERAFIM</vt:lpstr>
      <vt:lpstr>'BANCO DE DADOS'!Area_de_impressao</vt:lpstr>
      <vt:lpstr>'CONTROLE COMPRAS'!Area_de_impressao</vt:lpstr>
      <vt:lpstr>'BANCO DE DADOS'!Titulos_de_impressao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paulo.silva</dc:creator>
  <cp:lastModifiedBy>Simone Carol Lopes Ferreira</cp:lastModifiedBy>
  <cp:lastPrinted>2021-10-08T14:37:12Z</cp:lastPrinted>
  <dcterms:created xsi:type="dcterms:W3CDTF">2019-05-28T16:31:00Z</dcterms:created>
  <dcterms:modified xsi:type="dcterms:W3CDTF">2021-10-28T19:12:11Z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1033-11.2.0.9967</vt:lpwstr>
  </property>
</Properties>
</file>