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"/>
    </mc:Choice>
  </mc:AlternateContent>
  <bookViews>
    <workbookView xWindow="0" yWindow="0" windowWidth="28800" windowHeight="12435"/>
  </bookViews>
  <sheets>
    <sheet name="DEMONSTRATIVO TRANSPARÊNCIA" sheetId="1" r:id="rId1"/>
    <sheet name="INQUÉRITO" sheetId="3" r:id="rId2"/>
  </sheets>
  <calcPr calcId="152511"/>
</workbook>
</file>

<file path=xl/calcChain.xml><?xml version="1.0" encoding="utf-8"?>
<calcChain xmlns="http://schemas.openxmlformats.org/spreadsheetml/2006/main">
  <c r="H18" i="1" l="1"/>
  <c r="J18" i="1"/>
  <c r="H30" i="1"/>
  <c r="F42" i="3"/>
  <c r="E42" i="3"/>
  <c r="F23" i="3"/>
  <c r="E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2" i="3"/>
  <c r="I33" i="1"/>
  <c r="G33" i="1"/>
  <c r="F33" i="1"/>
  <c r="D33" i="1"/>
  <c r="J32" i="1"/>
  <c r="H32" i="1"/>
  <c r="J31" i="1"/>
  <c r="E31" i="1"/>
  <c r="E33" i="1" s="1"/>
  <c r="J30" i="1"/>
  <c r="J20" i="1"/>
  <c r="H20" i="1"/>
  <c r="I21" i="1"/>
  <c r="G21" i="1"/>
  <c r="F21" i="1"/>
  <c r="D21" i="1"/>
  <c r="J19" i="1"/>
  <c r="E19" i="1"/>
  <c r="H19" i="1" s="1"/>
  <c r="E44" i="3" l="1"/>
  <c r="H21" i="1"/>
  <c r="F46" i="3"/>
  <c r="F48" i="3" s="1"/>
  <c r="G23" i="3"/>
  <c r="H31" i="1"/>
  <c r="H33" i="1" s="1"/>
  <c r="E35" i="1" s="1"/>
  <c r="E37" i="1" s="1"/>
  <c r="J33" i="1"/>
  <c r="J21" i="1"/>
  <c r="E21" i="1"/>
  <c r="E23" i="1" s="1"/>
  <c r="E25" i="1" s="1"/>
</calcChain>
</file>

<file path=xl/sharedStrings.xml><?xml version="1.0" encoding="utf-8"?>
<sst xmlns="http://schemas.openxmlformats.org/spreadsheetml/2006/main" count="137" uniqueCount="92">
  <si>
    <t>TOTAL</t>
  </si>
  <si>
    <t>CONVÊNIOS</t>
  </si>
  <si>
    <t>Rendimentos</t>
  </si>
  <si>
    <t>Vlr. Conveniado</t>
  </si>
  <si>
    <t>Vlr. Repassado</t>
  </si>
  <si>
    <t>Vlr. Empenhado</t>
  </si>
  <si>
    <t>Vlr. A empenhar</t>
  </si>
  <si>
    <t>Vlr. Pago</t>
  </si>
  <si>
    <t>Vlr. A Pagar</t>
  </si>
  <si>
    <t>Concedente - MS</t>
  </si>
  <si>
    <t>Proponente - FUAM</t>
  </si>
  <si>
    <t>Aplicação Financeira</t>
  </si>
  <si>
    <t>Saldo Disponível</t>
  </si>
  <si>
    <t>Data Inicial</t>
  </si>
  <si>
    <t>Data Final</t>
  </si>
  <si>
    <t>Vigência:</t>
  </si>
  <si>
    <t>Convenio 861448/2017</t>
  </si>
  <si>
    <t>Convenio 861449/2017</t>
  </si>
  <si>
    <t>FUNDAÇÃO DE DERMATOLOGIA TROPICAL E VENEREOLOGIA ALFREDO DA MATTA</t>
  </si>
  <si>
    <t>Gerência de Orçamento, Finanças e Contabilidade - GEOFIC</t>
  </si>
  <si>
    <t>Portaria nº X.XXX de XX.XX.20XX</t>
  </si>
  <si>
    <t>Posição até</t>
  </si>
  <si>
    <t>Data</t>
  </si>
  <si>
    <t>Nº NE</t>
  </si>
  <si>
    <t>Empresa</t>
  </si>
  <si>
    <t>Elemento</t>
  </si>
  <si>
    <t>Empenhado</t>
  </si>
  <si>
    <t>Pago</t>
  </si>
  <si>
    <t>A Pagar</t>
  </si>
  <si>
    <t>Nº Processo</t>
  </si>
  <si>
    <t>Nota Fiscal</t>
  </si>
  <si>
    <t>253</t>
  </si>
  <si>
    <t>M C COMERCIO E REPRESENTACOES LTDA</t>
  </si>
  <si>
    <t>017303.000513/2019</t>
  </si>
  <si>
    <t>4303</t>
  </si>
  <si>
    <t>188</t>
  </si>
  <si>
    <t>WN COMERCIO ODONTO-CIRURGICO LTDA-EPP</t>
  </si>
  <si>
    <t>247</t>
  </si>
  <si>
    <t>LEONORA COMERCIO INTERNACIONAL LTDA</t>
  </si>
  <si>
    <t>33684/33685</t>
  </si>
  <si>
    <t>252</t>
  </si>
  <si>
    <t>T DA S LUSTOSA COMERCIO E SERVICOS ME</t>
  </si>
  <si>
    <t>4193</t>
  </si>
  <si>
    <t>182</t>
  </si>
  <si>
    <t>R DA S AGUIAR COMERCIO DE MATERIAL DE LIMPEZA LTDA - EPP</t>
  </si>
  <si>
    <t>4023</t>
  </si>
  <si>
    <t>183</t>
  </si>
  <si>
    <t>4302</t>
  </si>
  <si>
    <t>243</t>
  </si>
  <si>
    <t>IZAEL RIBEIRO DA SILVA EPP</t>
  </si>
  <si>
    <t>017303.000307/2019</t>
  </si>
  <si>
    <t>0321</t>
  </si>
  <si>
    <t>191</t>
  </si>
  <si>
    <t>E A COMERCIO E SERVICOS DE INFORMATICA LTDA-ME</t>
  </si>
  <si>
    <t>1202</t>
  </si>
  <si>
    <t>189</t>
  </si>
  <si>
    <t>0551</t>
  </si>
  <si>
    <t>187</t>
  </si>
  <si>
    <t>B R MONTEIRO DE LIMA - ME</t>
  </si>
  <si>
    <t>017303.000308/2019</t>
  </si>
  <si>
    <t>0018</t>
  </si>
  <si>
    <t>186</t>
  </si>
  <si>
    <t>SILVANA SILVA DE OLIVEIRA 41389239268</t>
  </si>
  <si>
    <t>0014</t>
  </si>
  <si>
    <t>185</t>
  </si>
  <si>
    <t>017303.000823/2019</t>
  </si>
  <si>
    <t>0028</t>
  </si>
  <si>
    <t>184</t>
  </si>
  <si>
    <t>0026</t>
  </si>
  <si>
    <t>190</t>
  </si>
  <si>
    <t>0027</t>
  </si>
  <si>
    <t>254</t>
  </si>
  <si>
    <t>NORTE GREEN COMERCIO DE PRODUTOS FARMACEUTICOS E HOSPITALAR LTDA  ME</t>
  </si>
  <si>
    <t>1057</t>
  </si>
  <si>
    <t>626</t>
  </si>
  <si>
    <t>OCA  VIAGENS E TURISMO DA AMAZONIA LIMITADA</t>
  </si>
  <si>
    <t>017303.000792/2019</t>
  </si>
  <si>
    <t>RESERVA PARA CONTATAÇÃO DE ESTATÍSTICO</t>
  </si>
  <si>
    <t>017303.000932/2019</t>
  </si>
  <si>
    <t>depósito em 17/02/2020</t>
  </si>
  <si>
    <t>pagamento em 08/06/2021</t>
  </si>
  <si>
    <t>pagamento em 09/06/2021</t>
  </si>
  <si>
    <t>pagamento em 15/06/2021</t>
  </si>
  <si>
    <t>TOTAIS................................................................................................</t>
  </si>
  <si>
    <t>SALDO.................................................................................................</t>
  </si>
  <si>
    <t xml:space="preserve">RENDIMENTOS................................................................................... </t>
  </si>
  <si>
    <t>Restos a Pagar 2020</t>
  </si>
  <si>
    <t>Departamento de Planejamento, Orçamento e Finanças - DEPLANOF</t>
  </si>
  <si>
    <r>
      <t xml:space="preserve">Objeto: </t>
    </r>
    <r>
      <rPr>
        <sz val="11"/>
        <rFont val="Arial"/>
        <family val="2"/>
      </rPr>
      <t>Realização do Inquérito de Incapacidades físicas na Hanseníasenas regiões Norte e Nordeste.</t>
    </r>
  </si>
  <si>
    <r>
      <t xml:space="preserve">Objeto: </t>
    </r>
    <r>
      <rPr>
        <sz val="11"/>
        <rFont val="Arial"/>
        <family val="2"/>
      </rPr>
      <t>Pesquisa para detectar e monitorar a resistência aos fármacos anti-hansenicos primários e secundários.</t>
    </r>
  </si>
  <si>
    <t>POSIÇÃO EM 30 DE SETEMBRO DE 2021</t>
  </si>
  <si>
    <t>Saldo Bancário em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</si>
</sst>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d/m/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6"/>
      <color rgb="FFFF0000"/>
      <name val="Calibri"/>
      <family val="2"/>
      <scheme val="minor"/>
    </font>
    <font>
      <b/>
      <sz val="6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0"/>
      <color rgb="FFFF0000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u/>
      <sz val="11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6" fillId="0" borderId="0" xfId="0" applyFont="1"/>
    <xf numFmtId="4" fontId="7" fillId="2" borderId="0" xfId="0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49" fontId="10" fillId="0" borderId="0" xfId="0" applyNumberFormat="1" applyFont="1" applyAlignment="1">
      <alignment horizontal="center"/>
    </xf>
    <xf numFmtId="0" fontId="10" fillId="0" borderId="23" xfId="0" applyFont="1" applyBorder="1" applyAlignment="1">
      <alignment horizontal="right"/>
    </xf>
    <xf numFmtId="14" fontId="10" fillId="0" borderId="23" xfId="0" applyNumberFormat="1" applyFont="1" applyBorder="1" applyAlignment="1"/>
    <xf numFmtId="0" fontId="10" fillId="0" borderId="23" xfId="0" applyFont="1" applyBorder="1" applyAlignment="1"/>
    <xf numFmtId="49" fontId="10" fillId="0" borderId="0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166" fontId="1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/>
    <xf numFmtId="0" fontId="12" fillId="0" borderId="17" xfId="0" applyFont="1" applyFill="1" applyBorder="1" applyAlignment="1">
      <alignment horizontal="center" vertical="center"/>
    </xf>
    <xf numFmtId="4" fontId="12" fillId="0" borderId="17" xfId="0" applyNumberFormat="1" applyFont="1" applyFill="1" applyBorder="1"/>
    <xf numFmtId="164" fontId="12" fillId="0" borderId="17" xfId="1" applyFont="1" applyFill="1" applyBorder="1" applyAlignment="1">
      <alignment vertical="center"/>
    </xf>
    <xf numFmtId="49" fontId="12" fillId="0" borderId="17" xfId="1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/>
    </xf>
    <xf numFmtId="166" fontId="12" fillId="4" borderId="17" xfId="0" applyNumberFormat="1" applyFont="1" applyFill="1" applyBorder="1" applyAlignment="1">
      <alignment horizontal="center"/>
    </xf>
    <xf numFmtId="49" fontId="13" fillId="4" borderId="17" xfId="0" applyNumberFormat="1" applyFont="1" applyFill="1" applyBorder="1" applyAlignment="1">
      <alignment horizontal="center"/>
    </xf>
    <xf numFmtId="0" fontId="14" fillId="5" borderId="17" xfId="0" applyFont="1" applyFill="1" applyBorder="1"/>
    <xf numFmtId="0" fontId="12" fillId="4" borderId="17" xfId="0" applyFont="1" applyFill="1" applyBorder="1" applyAlignment="1">
      <alignment horizontal="center" vertical="center"/>
    </xf>
    <xf numFmtId="4" fontId="12" fillId="4" borderId="17" xfId="0" applyNumberFormat="1" applyFont="1" applyFill="1" applyBorder="1"/>
    <xf numFmtId="164" fontId="12" fillId="4" borderId="17" xfId="1" applyFont="1" applyFill="1" applyBorder="1" applyAlignment="1">
      <alignment vertical="center"/>
    </xf>
    <xf numFmtId="49" fontId="12" fillId="4" borderId="17" xfId="1" applyNumberFormat="1" applyFont="1" applyFill="1" applyBorder="1" applyAlignment="1">
      <alignment horizontal="center" vertical="center"/>
    </xf>
    <xf numFmtId="0" fontId="15" fillId="5" borderId="17" xfId="0" applyFont="1" applyFill="1" applyBorder="1"/>
    <xf numFmtId="166" fontId="12" fillId="0" borderId="1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4" fillId="6" borderId="17" xfId="0" applyFont="1" applyFill="1" applyBorder="1"/>
    <xf numFmtId="4" fontId="12" fillId="0" borderId="17" xfId="0" applyNumberFormat="1" applyFont="1" applyBorder="1"/>
    <xf numFmtId="49" fontId="12" fillId="0" borderId="17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/>
    <xf numFmtId="0" fontId="2" fillId="0" borderId="25" xfId="0" applyFont="1" applyBorder="1" applyAlignment="1"/>
    <xf numFmtId="4" fontId="11" fillId="0" borderId="17" xfId="0" applyNumberFormat="1" applyFont="1" applyBorder="1"/>
    <xf numFmtId="49" fontId="12" fillId="0" borderId="1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/>
    </xf>
    <xf numFmtId="44" fontId="0" fillId="0" borderId="0" xfId="2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" fontId="16" fillId="0" borderId="17" xfId="0" applyNumberFormat="1" applyFont="1" applyFill="1" applyBorder="1"/>
    <xf numFmtId="49" fontId="16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/>
    <xf numFmtId="0" fontId="16" fillId="0" borderId="17" xfId="0" applyFont="1" applyFill="1" applyBorder="1" applyAlignment="1">
      <alignment horizontal="center" vertical="center"/>
    </xf>
    <xf numFmtId="164" fontId="16" fillId="0" borderId="17" xfId="1" applyFont="1" applyFill="1" applyBorder="1" applyAlignment="1">
      <alignment vertical="center"/>
    </xf>
    <xf numFmtId="49" fontId="16" fillId="0" borderId="17" xfId="1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4" fontId="2" fillId="2" borderId="0" xfId="0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5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65" fontId="1" fillId="2" borderId="9" xfId="1" applyNumberFormat="1" applyFont="1" applyFill="1" applyBorder="1"/>
    <xf numFmtId="165" fontId="1" fillId="2" borderId="10" xfId="1" applyNumberFormat="1" applyFont="1" applyFill="1" applyBorder="1"/>
    <xf numFmtId="0" fontId="2" fillId="0" borderId="14" xfId="0" applyFont="1" applyFill="1" applyBorder="1" applyAlignment="1">
      <alignment vertical="center" wrapText="1"/>
    </xf>
    <xf numFmtId="165" fontId="1" fillId="2" borderId="1" xfId="1" applyNumberFormat="1" applyFont="1" applyFill="1" applyBorder="1"/>
    <xf numFmtId="165" fontId="1" fillId="2" borderId="15" xfId="1" applyNumberFormat="1" applyFont="1" applyFill="1" applyBorder="1"/>
    <xf numFmtId="0" fontId="2" fillId="0" borderId="11" xfId="0" applyFont="1" applyFill="1" applyBorder="1" applyAlignment="1">
      <alignment vertical="center" wrapText="1"/>
    </xf>
    <xf numFmtId="165" fontId="1" fillId="2" borderId="12" xfId="1" applyNumberFormat="1" applyFont="1" applyFill="1" applyBorder="1"/>
    <xf numFmtId="165" fontId="1" fillId="2" borderId="13" xfId="1" applyNumberFormat="1" applyFont="1" applyFill="1" applyBorder="1"/>
    <xf numFmtId="4" fontId="2" fillId="2" borderId="3" xfId="0" applyNumberFormat="1" applyFont="1" applyFill="1" applyBorder="1" applyAlignment="1">
      <alignment horizontal="center"/>
    </xf>
    <xf numFmtId="165" fontId="2" fillId="2" borderId="2" xfId="1" applyNumberFormat="1" applyFont="1" applyFill="1" applyBorder="1"/>
    <xf numFmtId="165" fontId="2" fillId="2" borderId="7" xfId="1" applyNumberFormat="1" applyFont="1" applyFill="1" applyBorder="1"/>
    <xf numFmtId="4" fontId="26" fillId="2" borderId="0" xfId="0" applyNumberFormat="1" applyFont="1" applyFill="1" applyBorder="1" applyAlignment="1">
      <alignment horizontal="center"/>
    </xf>
    <xf numFmtId="165" fontId="26" fillId="2" borderId="0" xfId="1" applyNumberFormat="1" applyFont="1" applyFill="1" applyBorder="1"/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2" fillId="0" borderId="19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/>
    <xf numFmtId="0" fontId="20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4" fontId="28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3" borderId="20" xfId="0" applyFont="1" applyFill="1" applyBorder="1" applyAlignment="1">
      <alignment horizontal="left" vertical="top" wrapText="1"/>
    </xf>
    <xf numFmtId="0" fontId="22" fillId="3" borderId="16" xfId="0" applyFont="1" applyFill="1" applyBorder="1" applyAlignment="1">
      <alignment horizontal="left" vertical="top" wrapText="1"/>
    </xf>
    <xf numFmtId="0" fontId="22" fillId="3" borderId="2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right"/>
    </xf>
  </cellXfs>
  <cellStyles count="3">
    <cellStyle name="Moeda" xfId="2" builtinId="4"/>
    <cellStyle name="Normal" xfId="0" builtinId="0"/>
    <cellStyle name="Separador de milhares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39</xdr:row>
      <xdr:rowOff>133350</xdr:rowOff>
    </xdr:from>
    <xdr:to>
      <xdr:col>10</xdr:col>
      <xdr:colOff>0</xdr:colOff>
      <xdr:row>45</xdr:row>
      <xdr:rowOff>142875</xdr:rowOff>
    </xdr:to>
    <xdr:grpSp>
      <xdr:nvGrpSpPr>
        <xdr:cNvPr id="10" name="Grupo 9"/>
        <xdr:cNvGrpSpPr/>
      </xdr:nvGrpSpPr>
      <xdr:grpSpPr>
        <a:xfrm>
          <a:off x="885826" y="7505700"/>
          <a:ext cx="9324974" cy="1152525"/>
          <a:chOff x="1209675" y="7534275"/>
          <a:chExt cx="9001125" cy="1152525"/>
        </a:xfrm>
      </xdr:grpSpPr>
      <xdr:grpSp>
        <xdr:nvGrpSpPr>
          <xdr:cNvPr id="8" name="Grupo 7"/>
          <xdr:cNvGrpSpPr/>
        </xdr:nvGrpSpPr>
        <xdr:grpSpPr>
          <a:xfrm>
            <a:off x="3000376" y="7534275"/>
            <a:ext cx="7210424" cy="1152525"/>
            <a:chOff x="2990851" y="7686675"/>
            <a:chExt cx="7210424" cy="1152525"/>
          </a:xfrm>
        </xdr:grpSpPr>
        <xdr:pic>
          <xdr:nvPicPr>
            <xdr:cNvPr id="2" name="Imagem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6505575" y="7686675"/>
              <a:ext cx="3695700" cy="11525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5" name="Caixa de texto 4"/>
            <xdr:cNvSpPr txBox="1">
              <a:spLocks noChangeArrowheads="1"/>
            </xdr:cNvSpPr>
          </xdr:nvSpPr>
          <xdr:spPr bwMode="auto">
            <a:xfrm>
              <a:off x="2990851" y="8096250"/>
              <a:ext cx="1876424" cy="609600"/>
            </a:xfrm>
            <a:prstGeom prst="rect">
              <a:avLst/>
            </a:prstGeom>
            <a:noFill/>
            <a:ln w="6350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Rua Codajás, 24 – Cachoeirinha.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Fone: (92) 3632-5800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Fax: (92) 3632-5802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Manaus - AM CEP 69065-130 </a:t>
              </a:r>
            </a:p>
            <a:p>
              <a:pPr algn="l" rtl="0">
                <a:defRPr sz="1000"/>
              </a:pPr>
              <a:endParaRPr lang="pt-BR" sz="800" b="0" i="0" u="none" strike="noStrike" baseline="0">
                <a:solidFill>
                  <a:srgbClr val="000000"/>
                </a:solidFill>
                <a:latin typeface="Geomanist"/>
              </a:endParaRPr>
            </a:p>
          </xdr:txBody>
        </xdr:sp>
        <xdr:pic>
          <xdr:nvPicPr>
            <xdr:cNvPr id="6" name="Imagem 6" descr="OMSPNG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895850" y="8115300"/>
              <a:ext cx="619125" cy="542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" name="CaixaDeTexto 4"/>
            <xdr:cNvSpPr txBox="1">
              <a:spLocks noChangeArrowheads="1"/>
            </xdr:cNvSpPr>
          </xdr:nvSpPr>
          <xdr:spPr bwMode="auto">
            <a:xfrm>
              <a:off x="5562598" y="8258175"/>
              <a:ext cx="1333501" cy="3619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CENTRO COLABORADOR</a:t>
              </a:r>
            </a:p>
            <a:p>
              <a:pPr algn="l" rtl="0">
                <a:defRPr sz="1000"/>
              </a:pPr>
              <a:r>
                <a:rPr lang="pt-B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OMS/OPAS.</a:t>
              </a: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pic>
        <xdr:nvPicPr>
          <xdr:cNvPr id="9" name="Imagem 8" descr="C:\Users\ubiratan.silva\Downloads\LOGO FUAM NOVO_HORIZONTAL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7962900"/>
            <a:ext cx="1504950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</xdr:col>
      <xdr:colOff>847725</xdr:colOff>
      <xdr:row>0</xdr:row>
      <xdr:rowOff>57150</xdr:rowOff>
    </xdr:from>
    <xdr:to>
      <xdr:col>6</xdr:col>
      <xdr:colOff>1009650</xdr:colOff>
      <xdr:row>5</xdr:row>
      <xdr:rowOff>152400</xdr:rowOff>
    </xdr:to>
    <xdr:pic>
      <xdr:nvPicPr>
        <xdr:cNvPr id="11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71975" y="57150"/>
          <a:ext cx="23907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39"/>
  <sheetViews>
    <sheetView tabSelected="1" topLeftCell="A7" workbookViewId="0">
      <selection activeCell="H39" sqref="H39"/>
    </sheetView>
  </sheetViews>
  <sheetFormatPr defaultRowHeight="15" x14ac:dyDescent="0.25"/>
  <cols>
    <col min="1" max="2" width="6.7109375" style="1" customWidth="1"/>
    <col min="3" max="3" width="22.7109375" style="1" customWidth="1"/>
    <col min="4" max="10" width="16.7109375" style="1" customWidth="1"/>
    <col min="11" max="12" width="6.7109375" style="1" customWidth="1"/>
    <col min="13" max="16384" width="9.140625" style="1"/>
  </cols>
  <sheetData>
    <row r="7" spans="1:10" ht="15.75" customHeight="1" x14ac:dyDescent="0.25">
      <c r="A7" s="58"/>
      <c r="B7" s="58"/>
      <c r="C7" s="101" t="s">
        <v>18</v>
      </c>
      <c r="D7" s="101"/>
      <c r="E7" s="101"/>
      <c r="F7" s="101"/>
      <c r="G7" s="101"/>
      <c r="H7" s="101"/>
      <c r="I7" s="101"/>
      <c r="J7" s="101"/>
    </row>
    <row r="8" spans="1:10" ht="15.75" customHeight="1" x14ac:dyDescent="0.25">
      <c r="A8" s="58"/>
      <c r="B8" s="58"/>
      <c r="C8" s="101" t="s">
        <v>87</v>
      </c>
      <c r="D8" s="101"/>
      <c r="E8" s="101"/>
      <c r="F8" s="101"/>
      <c r="G8" s="101"/>
      <c r="H8" s="101"/>
      <c r="I8" s="101"/>
      <c r="J8" s="101"/>
    </row>
    <row r="9" spans="1:10" ht="15.75" customHeight="1" x14ac:dyDescent="0.25">
      <c r="A9" s="58"/>
      <c r="B9" s="58"/>
      <c r="C9" s="101" t="s">
        <v>19</v>
      </c>
      <c r="D9" s="101"/>
      <c r="E9" s="101"/>
      <c r="F9" s="101"/>
      <c r="G9" s="101"/>
      <c r="H9" s="101"/>
      <c r="I9" s="101"/>
      <c r="J9" s="101"/>
    </row>
    <row r="10" spans="1:10" ht="15.75" x14ac:dyDescent="0.25">
      <c r="A10" s="58"/>
      <c r="B10" s="58"/>
      <c r="C10" s="64"/>
      <c r="D10" s="64"/>
      <c r="E10" s="64"/>
      <c r="F10" s="64"/>
      <c r="G10" s="64"/>
      <c r="H10" s="64"/>
      <c r="I10" s="64"/>
      <c r="J10" s="64"/>
    </row>
    <row r="11" spans="1:10" s="57" customFormat="1" ht="12.75" x14ac:dyDescent="0.2">
      <c r="C11" s="61"/>
      <c r="D11" s="62"/>
      <c r="E11" s="62"/>
      <c r="F11" s="62"/>
      <c r="G11" s="62"/>
      <c r="H11" s="62"/>
      <c r="I11" s="62"/>
      <c r="J11" s="62"/>
    </row>
    <row r="12" spans="1:10" x14ac:dyDescent="0.25">
      <c r="C12" s="113" t="s">
        <v>1</v>
      </c>
      <c r="D12" s="113"/>
      <c r="E12" s="113"/>
      <c r="F12" s="113"/>
      <c r="G12" s="113"/>
      <c r="H12" s="113"/>
      <c r="I12" s="113"/>
      <c r="J12" s="113"/>
    </row>
    <row r="13" spans="1:10" s="57" customFormat="1" x14ac:dyDescent="0.2">
      <c r="B13" s="63"/>
      <c r="C13" s="114" t="s">
        <v>90</v>
      </c>
      <c r="D13" s="114"/>
      <c r="E13" s="114"/>
      <c r="F13" s="114"/>
      <c r="G13" s="114"/>
      <c r="H13" s="114"/>
      <c r="I13" s="114"/>
      <c r="J13" s="114"/>
    </row>
    <row r="14" spans="1:10" s="57" customFormat="1" x14ac:dyDescent="0.2">
      <c r="B14" s="63"/>
      <c r="C14" s="97"/>
      <c r="D14" s="97"/>
      <c r="E14" s="97"/>
      <c r="F14" s="97"/>
      <c r="G14" s="97"/>
      <c r="H14" s="97"/>
      <c r="I14" s="97"/>
      <c r="J14" s="97"/>
    </row>
    <row r="15" spans="1:10" s="57" customFormat="1" ht="13.5" thickBot="1" x14ac:dyDescent="0.25">
      <c r="C15" s="59"/>
      <c r="D15" s="60"/>
      <c r="E15" s="60"/>
      <c r="F15" s="60"/>
      <c r="G15" s="60"/>
      <c r="H15" s="60"/>
      <c r="I15" s="60"/>
      <c r="J15" s="60"/>
    </row>
    <row r="16" spans="1:10" ht="15.75" thickBot="1" x14ac:dyDescent="0.3">
      <c r="C16" s="110" t="s">
        <v>88</v>
      </c>
      <c r="D16" s="111"/>
      <c r="E16" s="111"/>
      <c r="F16" s="111"/>
      <c r="G16" s="111"/>
      <c r="H16" s="111"/>
      <c r="I16" s="111"/>
      <c r="J16" s="112"/>
    </row>
    <row r="17" spans="3:10" ht="15.75" thickBot="1" x14ac:dyDescent="0.3">
      <c r="C17" s="65" t="s">
        <v>16</v>
      </c>
      <c r="D17" s="66" t="s">
        <v>3</v>
      </c>
      <c r="E17" s="66" t="s">
        <v>4</v>
      </c>
      <c r="F17" s="66" t="s">
        <v>2</v>
      </c>
      <c r="G17" s="66" t="s">
        <v>5</v>
      </c>
      <c r="H17" s="66" t="s">
        <v>6</v>
      </c>
      <c r="I17" s="66" t="s">
        <v>7</v>
      </c>
      <c r="J17" s="67" t="s">
        <v>8</v>
      </c>
    </row>
    <row r="18" spans="3:10" x14ac:dyDescent="0.25">
      <c r="C18" s="68" t="s">
        <v>9</v>
      </c>
      <c r="D18" s="69">
        <v>549949</v>
      </c>
      <c r="E18" s="69">
        <v>130396.75</v>
      </c>
      <c r="F18" s="69">
        <v>2313.13</v>
      </c>
      <c r="G18" s="69">
        <v>46777.55</v>
      </c>
      <c r="H18" s="69">
        <f>SUM(E18+F18-G18)</f>
        <v>85932.33</v>
      </c>
      <c r="I18" s="69">
        <v>46777.55</v>
      </c>
      <c r="J18" s="70">
        <f>SUM(G18-I18)</f>
        <v>0</v>
      </c>
    </row>
    <row r="19" spans="3:10" x14ac:dyDescent="0.25">
      <c r="C19" s="71" t="s">
        <v>10</v>
      </c>
      <c r="D19" s="72">
        <v>0</v>
      </c>
      <c r="E19" s="72">
        <f>SUM(D19)</f>
        <v>0</v>
      </c>
      <c r="F19" s="72"/>
      <c r="G19" s="72">
        <v>0</v>
      </c>
      <c r="H19" s="72">
        <f t="shared" ref="H19:H20" si="0">SUM(E19+F19-G19)</f>
        <v>0</v>
      </c>
      <c r="I19" s="72">
        <v>0</v>
      </c>
      <c r="J19" s="73">
        <f>SUM(G19-I19)</f>
        <v>0</v>
      </c>
    </row>
    <row r="20" spans="3:10" ht="15.75" thickBot="1" x14ac:dyDescent="0.3">
      <c r="C20" s="74" t="s">
        <v>11</v>
      </c>
      <c r="D20" s="75"/>
      <c r="E20" s="75"/>
      <c r="F20" s="75">
        <v>0</v>
      </c>
      <c r="G20" s="75">
        <v>0</v>
      </c>
      <c r="H20" s="75">
        <f t="shared" si="0"/>
        <v>0</v>
      </c>
      <c r="I20" s="75">
        <v>0</v>
      </c>
      <c r="J20" s="76">
        <f>SUM(G20-I20)</f>
        <v>0</v>
      </c>
    </row>
    <row r="21" spans="3:10" ht="15.75" thickBot="1" x14ac:dyDescent="0.3">
      <c r="C21" s="77" t="s">
        <v>0</v>
      </c>
      <c r="D21" s="78">
        <f t="shared" ref="D21:J21" si="1">SUM(D18:D20)</f>
        <v>549949</v>
      </c>
      <c r="E21" s="78">
        <f t="shared" si="1"/>
        <v>130396.75</v>
      </c>
      <c r="F21" s="78">
        <f t="shared" si="1"/>
        <v>2313.13</v>
      </c>
      <c r="G21" s="78">
        <f t="shared" si="1"/>
        <v>46777.55</v>
      </c>
      <c r="H21" s="78">
        <f>SUM(H18:H20)</f>
        <v>85932.33</v>
      </c>
      <c r="I21" s="78">
        <f t="shared" si="1"/>
        <v>46777.55</v>
      </c>
      <c r="J21" s="79">
        <f t="shared" si="1"/>
        <v>0</v>
      </c>
    </row>
    <row r="22" spans="3:10" s="7" customFormat="1" ht="9" thickBot="1" x14ac:dyDescent="0.2">
      <c r="C22" s="80"/>
      <c r="D22" s="81"/>
      <c r="E22" s="81"/>
      <c r="F22" s="81"/>
      <c r="G22" s="81"/>
      <c r="H22" s="81"/>
      <c r="I22" s="81"/>
      <c r="J22" s="81"/>
    </row>
    <row r="23" spans="3:10" x14ac:dyDescent="0.25">
      <c r="C23" s="106" t="s">
        <v>91</v>
      </c>
      <c r="D23" s="107"/>
      <c r="E23" s="82">
        <f>E21+F21-I21</f>
        <v>85932.33</v>
      </c>
      <c r="F23" s="83"/>
      <c r="G23" s="84"/>
      <c r="H23" s="85"/>
      <c r="I23" s="108" t="s">
        <v>15</v>
      </c>
      <c r="J23" s="109"/>
    </row>
    <row r="24" spans="3:10" x14ac:dyDescent="0.25">
      <c r="C24" s="102" t="s">
        <v>86</v>
      </c>
      <c r="D24" s="103"/>
      <c r="E24" s="86">
        <v>0</v>
      </c>
      <c r="F24" s="87"/>
      <c r="G24" s="88"/>
      <c r="H24" s="87"/>
      <c r="I24" s="89" t="s">
        <v>13</v>
      </c>
      <c r="J24" s="90" t="s">
        <v>14</v>
      </c>
    </row>
    <row r="25" spans="3:10" ht="15.75" thickBot="1" x14ac:dyDescent="0.3">
      <c r="C25" s="104" t="s">
        <v>12</v>
      </c>
      <c r="D25" s="105"/>
      <c r="E25" s="91">
        <f>SUM(E23:E24)</f>
        <v>85932.33</v>
      </c>
      <c r="F25" s="87"/>
      <c r="G25" s="87"/>
      <c r="H25" s="87"/>
      <c r="I25" s="92">
        <v>43097</v>
      </c>
      <c r="J25" s="93">
        <v>44605</v>
      </c>
    </row>
    <row r="26" spans="3:10" x14ac:dyDescent="0.25">
      <c r="C26" s="98"/>
      <c r="D26" s="98"/>
      <c r="E26" s="99"/>
      <c r="F26" s="4"/>
      <c r="G26" s="4"/>
      <c r="H26" s="4"/>
      <c r="I26" s="100"/>
      <c r="J26" s="100"/>
    </row>
    <row r="27" spans="3:10" ht="15.75" thickBot="1" x14ac:dyDescent="0.3">
      <c r="C27" s="8"/>
      <c r="D27" s="9"/>
      <c r="E27" s="9"/>
      <c r="F27" s="9"/>
      <c r="G27" s="9"/>
      <c r="H27" s="9"/>
      <c r="I27" s="9"/>
      <c r="J27" s="9"/>
    </row>
    <row r="28" spans="3:10" ht="15.75" thickBot="1" x14ac:dyDescent="0.3">
      <c r="C28" s="110" t="s">
        <v>89</v>
      </c>
      <c r="D28" s="111"/>
      <c r="E28" s="111"/>
      <c r="F28" s="111"/>
      <c r="G28" s="111"/>
      <c r="H28" s="111"/>
      <c r="I28" s="111"/>
      <c r="J28" s="112"/>
    </row>
    <row r="29" spans="3:10" ht="15.75" thickBot="1" x14ac:dyDescent="0.3">
      <c r="C29" s="65" t="s">
        <v>17</v>
      </c>
      <c r="D29" s="66" t="s">
        <v>3</v>
      </c>
      <c r="E29" s="66" t="s">
        <v>4</v>
      </c>
      <c r="F29" s="66" t="s">
        <v>2</v>
      </c>
      <c r="G29" s="66" t="s">
        <v>5</v>
      </c>
      <c r="H29" s="66" t="s">
        <v>6</v>
      </c>
      <c r="I29" s="66" t="s">
        <v>7</v>
      </c>
      <c r="J29" s="67" t="s">
        <v>8</v>
      </c>
    </row>
    <row r="30" spans="3:10" x14ac:dyDescent="0.25">
      <c r="C30" s="68" t="s">
        <v>9</v>
      </c>
      <c r="D30" s="69">
        <v>300000</v>
      </c>
      <c r="E30" s="69">
        <v>171538.39</v>
      </c>
      <c r="F30" s="69">
        <v>2328.66</v>
      </c>
      <c r="G30" s="69">
        <v>171538.39</v>
      </c>
      <c r="H30" s="69">
        <f>SUM(E30+F30-G30)</f>
        <v>2328.6600000000035</v>
      </c>
      <c r="I30" s="69">
        <v>56943.1</v>
      </c>
      <c r="J30" s="70">
        <f>SUM(G30-I30)</f>
        <v>114595.29000000001</v>
      </c>
    </row>
    <row r="31" spans="3:10" x14ac:dyDescent="0.25">
      <c r="C31" s="71" t="s">
        <v>10</v>
      </c>
      <c r="D31" s="72">
        <v>0</v>
      </c>
      <c r="E31" s="72">
        <f>SUM(D31)</f>
        <v>0</v>
      </c>
      <c r="F31" s="72"/>
      <c r="G31" s="72">
        <v>0</v>
      </c>
      <c r="H31" s="72">
        <f t="shared" ref="H31:H32" si="2">SUM(E31+F31-G31)</f>
        <v>0</v>
      </c>
      <c r="I31" s="72">
        <v>0</v>
      </c>
      <c r="J31" s="73">
        <f>SUM(G31-I31)</f>
        <v>0</v>
      </c>
    </row>
    <row r="32" spans="3:10" ht="15.75" thickBot="1" x14ac:dyDescent="0.3">
      <c r="C32" s="74" t="s">
        <v>11</v>
      </c>
      <c r="D32" s="75"/>
      <c r="E32" s="75"/>
      <c r="F32" s="75">
        <v>0</v>
      </c>
      <c r="G32" s="75">
        <v>0</v>
      </c>
      <c r="H32" s="75">
        <f t="shared" si="2"/>
        <v>0</v>
      </c>
      <c r="I32" s="75">
        <v>0</v>
      </c>
      <c r="J32" s="76">
        <f>SUM(G32-I32)</f>
        <v>0</v>
      </c>
    </row>
    <row r="33" spans="3:10" ht="15.75" thickBot="1" x14ac:dyDescent="0.3">
      <c r="C33" s="77" t="s">
        <v>0</v>
      </c>
      <c r="D33" s="78">
        <f t="shared" ref="D33:J33" si="3">SUM(D30:D32)</f>
        <v>300000</v>
      </c>
      <c r="E33" s="78">
        <f t="shared" si="3"/>
        <v>171538.39</v>
      </c>
      <c r="F33" s="78">
        <f t="shared" si="3"/>
        <v>2328.66</v>
      </c>
      <c r="G33" s="78">
        <f t="shared" si="3"/>
        <v>171538.39</v>
      </c>
      <c r="H33" s="78">
        <f t="shared" si="3"/>
        <v>2328.6600000000035</v>
      </c>
      <c r="I33" s="78">
        <f t="shared" si="3"/>
        <v>56943.1</v>
      </c>
      <c r="J33" s="79">
        <f t="shared" si="3"/>
        <v>114595.29000000001</v>
      </c>
    </row>
    <row r="34" spans="3:10" s="7" customFormat="1" ht="9" thickBot="1" x14ac:dyDescent="0.2">
      <c r="C34" s="80"/>
      <c r="D34" s="81"/>
      <c r="E34" s="81"/>
      <c r="F34" s="81"/>
      <c r="G34" s="81"/>
      <c r="H34" s="81"/>
      <c r="I34" s="81"/>
      <c r="J34" s="81"/>
    </row>
    <row r="35" spans="3:10" x14ac:dyDescent="0.25">
      <c r="C35" s="106" t="s">
        <v>91</v>
      </c>
      <c r="D35" s="107"/>
      <c r="E35" s="82">
        <f>G33-I33+H33</f>
        <v>116923.95000000001</v>
      </c>
      <c r="F35" s="94"/>
      <c r="G35" s="95"/>
      <c r="H35" s="95"/>
      <c r="I35" s="108" t="s">
        <v>15</v>
      </c>
      <c r="J35" s="109"/>
    </row>
    <row r="36" spans="3:10" x14ac:dyDescent="0.25">
      <c r="C36" s="102" t="s">
        <v>86</v>
      </c>
      <c r="D36" s="103"/>
      <c r="E36" s="86">
        <v>0</v>
      </c>
      <c r="F36" s="96"/>
      <c r="G36" s="95"/>
      <c r="H36" s="95"/>
      <c r="I36" s="89" t="s">
        <v>13</v>
      </c>
      <c r="J36" s="90" t="s">
        <v>14</v>
      </c>
    </row>
    <row r="37" spans="3:10" ht="15.75" thickBot="1" x14ac:dyDescent="0.3">
      <c r="C37" s="104" t="s">
        <v>12</v>
      </c>
      <c r="D37" s="105"/>
      <c r="E37" s="91">
        <f>SUM(E35:E36)</f>
        <v>116923.95000000001</v>
      </c>
      <c r="F37" s="96"/>
      <c r="G37" s="95"/>
      <c r="H37" s="95"/>
      <c r="I37" s="92">
        <v>43097</v>
      </c>
      <c r="J37" s="93">
        <v>44730</v>
      </c>
    </row>
    <row r="38" spans="3:10" x14ac:dyDescent="0.25">
      <c r="C38" s="5"/>
      <c r="D38" s="5"/>
      <c r="E38" s="3"/>
      <c r="F38" s="4"/>
      <c r="G38" s="4"/>
      <c r="H38" s="4"/>
      <c r="I38" s="6"/>
      <c r="J38" s="2"/>
    </row>
    <row r="39" spans="3:10" x14ac:dyDescent="0.25">
      <c r="C39" s="5"/>
      <c r="D39" s="5"/>
      <c r="E39" s="3"/>
      <c r="F39" s="4"/>
      <c r="G39" s="56"/>
      <c r="H39" s="4"/>
      <c r="I39" s="6"/>
      <c r="J39" s="2"/>
    </row>
  </sheetData>
  <mergeCells count="15">
    <mergeCell ref="C7:J7"/>
    <mergeCell ref="C8:J8"/>
    <mergeCell ref="C9:J9"/>
    <mergeCell ref="C36:D36"/>
    <mergeCell ref="C37:D37"/>
    <mergeCell ref="C35:D35"/>
    <mergeCell ref="I35:J35"/>
    <mergeCell ref="C16:J16"/>
    <mergeCell ref="C28:J28"/>
    <mergeCell ref="C12:J12"/>
    <mergeCell ref="C23:D23"/>
    <mergeCell ref="I23:J23"/>
    <mergeCell ref="C24:D24"/>
    <mergeCell ref="C25:D25"/>
    <mergeCell ref="C13:J13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B1" workbookViewId="0">
      <selection activeCell="F6" sqref="F6"/>
    </sheetView>
  </sheetViews>
  <sheetFormatPr defaultRowHeight="15" x14ac:dyDescent="0.25"/>
  <cols>
    <col min="1" max="1" width="7.85546875" bestFit="1" customWidth="1"/>
    <col min="2" max="2" width="5.28515625" bestFit="1" customWidth="1"/>
    <col min="3" max="3" width="62.5703125" bestFit="1" customWidth="1"/>
    <col min="4" max="4" width="8.5703125" bestFit="1" customWidth="1"/>
    <col min="5" max="5" width="15.42578125" bestFit="1" customWidth="1"/>
    <col min="6" max="6" width="13.28515625" bestFit="1" customWidth="1"/>
    <col min="7" max="7" width="8.85546875" bestFit="1" customWidth="1"/>
    <col min="8" max="8" width="19.28515625" bestFit="1" customWidth="1"/>
    <col min="9" max="9" width="11.42578125" bestFit="1" customWidth="1"/>
  </cols>
  <sheetData>
    <row r="1" spans="1:9" ht="18" x14ac:dyDescent="0.25">
      <c r="A1" s="115" t="s">
        <v>20</v>
      </c>
      <c r="B1" s="115"/>
      <c r="C1" s="115"/>
      <c r="D1" s="115"/>
      <c r="E1" s="115"/>
      <c r="F1" s="115"/>
      <c r="G1" s="115"/>
      <c r="H1" s="115"/>
      <c r="I1" s="10"/>
    </row>
    <row r="2" spans="1:9" ht="18" x14ac:dyDescent="0.25">
      <c r="A2" s="116" t="s">
        <v>21</v>
      </c>
      <c r="B2" s="116"/>
      <c r="C2" s="116"/>
      <c r="D2" s="11"/>
      <c r="E2" s="12">
        <f ca="1">TODAY()</f>
        <v>44477</v>
      </c>
      <c r="F2" s="13"/>
      <c r="G2" s="13"/>
      <c r="H2" s="13"/>
      <c r="I2" s="14"/>
    </row>
    <row r="3" spans="1:9" x14ac:dyDescent="0.25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6" t="s">
        <v>30</v>
      </c>
    </row>
    <row r="4" spans="1:9" x14ac:dyDescent="0.25">
      <c r="A4" s="17">
        <v>43957</v>
      </c>
      <c r="B4" s="18" t="s">
        <v>31</v>
      </c>
      <c r="C4" s="19" t="s">
        <v>32</v>
      </c>
      <c r="D4" s="20">
        <v>339030</v>
      </c>
      <c r="E4" s="21">
        <v>14.5</v>
      </c>
      <c r="F4" s="21">
        <v>14.5</v>
      </c>
      <c r="G4" s="21">
        <f>SUM(E4-F4)</f>
        <v>0</v>
      </c>
      <c r="H4" s="22" t="s">
        <v>33</v>
      </c>
      <c r="I4" s="23" t="s">
        <v>34</v>
      </c>
    </row>
    <row r="5" spans="1:9" x14ac:dyDescent="0.25">
      <c r="A5" s="17">
        <v>43945</v>
      </c>
      <c r="B5" s="51" t="s">
        <v>35</v>
      </c>
      <c r="C5" s="52" t="s">
        <v>36</v>
      </c>
      <c r="D5" s="53">
        <v>339030</v>
      </c>
      <c r="E5" s="50">
        <v>148.5</v>
      </c>
      <c r="F5" s="50">
        <v>141.07</v>
      </c>
      <c r="G5" s="50">
        <f>SUM(E5-F5)</f>
        <v>7.4300000000000068</v>
      </c>
      <c r="H5" s="54" t="s">
        <v>33</v>
      </c>
      <c r="I5" s="55">
        <v>1721</v>
      </c>
    </row>
    <row r="6" spans="1:9" x14ac:dyDescent="0.25">
      <c r="A6" s="17">
        <v>43951</v>
      </c>
      <c r="B6" s="51" t="s">
        <v>37</v>
      </c>
      <c r="C6" s="52" t="s">
        <v>38</v>
      </c>
      <c r="D6" s="53">
        <v>339030</v>
      </c>
      <c r="E6" s="50">
        <v>407.1</v>
      </c>
      <c r="F6" s="50">
        <v>309.60000000000002</v>
      </c>
      <c r="G6" s="50">
        <f t="shared" ref="G6:G15" si="0">SUM(E6-F6)</f>
        <v>97.5</v>
      </c>
      <c r="H6" s="54" t="s">
        <v>33</v>
      </c>
      <c r="I6" s="55" t="s">
        <v>39</v>
      </c>
    </row>
    <row r="7" spans="1:9" x14ac:dyDescent="0.25">
      <c r="A7" s="17">
        <v>43957</v>
      </c>
      <c r="B7" s="24" t="s">
        <v>40</v>
      </c>
      <c r="C7" s="19" t="s">
        <v>41</v>
      </c>
      <c r="D7" s="20">
        <v>339030</v>
      </c>
      <c r="E7" s="21">
        <v>25.6</v>
      </c>
      <c r="F7" s="21">
        <v>25.6</v>
      </c>
      <c r="G7" s="21">
        <f t="shared" si="0"/>
        <v>0</v>
      </c>
      <c r="H7" s="22" t="s">
        <v>33</v>
      </c>
      <c r="I7" s="23" t="s">
        <v>42</v>
      </c>
    </row>
    <row r="8" spans="1:9" x14ac:dyDescent="0.25">
      <c r="A8" s="17">
        <v>43945</v>
      </c>
      <c r="B8" s="18" t="s">
        <v>43</v>
      </c>
      <c r="C8" s="19" t="s">
        <v>44</v>
      </c>
      <c r="D8" s="20">
        <v>339030</v>
      </c>
      <c r="E8" s="21">
        <v>29.5</v>
      </c>
      <c r="F8" s="21">
        <v>29.5</v>
      </c>
      <c r="G8" s="21">
        <f t="shared" si="0"/>
        <v>0</v>
      </c>
      <c r="H8" s="22" t="s">
        <v>33</v>
      </c>
      <c r="I8" s="23" t="s">
        <v>45</v>
      </c>
    </row>
    <row r="9" spans="1:9" x14ac:dyDescent="0.25">
      <c r="A9" s="17">
        <v>43945</v>
      </c>
      <c r="B9" s="18" t="s">
        <v>46</v>
      </c>
      <c r="C9" s="19" t="s">
        <v>32</v>
      </c>
      <c r="D9" s="20">
        <v>339030</v>
      </c>
      <c r="E9" s="21">
        <v>23.7</v>
      </c>
      <c r="F9" s="21">
        <v>23.7</v>
      </c>
      <c r="G9" s="21">
        <f t="shared" si="0"/>
        <v>0</v>
      </c>
      <c r="H9" s="22" t="s">
        <v>33</v>
      </c>
      <c r="I9" s="23" t="s">
        <v>47</v>
      </c>
    </row>
    <row r="10" spans="1:9" x14ac:dyDescent="0.25">
      <c r="A10" s="17">
        <v>43951</v>
      </c>
      <c r="B10" s="18" t="s">
        <v>48</v>
      </c>
      <c r="C10" s="19" t="s">
        <v>49</v>
      </c>
      <c r="D10" s="20">
        <v>339030</v>
      </c>
      <c r="E10" s="21">
        <v>170</v>
      </c>
      <c r="F10" s="21">
        <v>170</v>
      </c>
      <c r="G10" s="21">
        <f t="shared" si="0"/>
        <v>0</v>
      </c>
      <c r="H10" s="22" t="s">
        <v>50</v>
      </c>
      <c r="I10" s="23" t="s">
        <v>51</v>
      </c>
    </row>
    <row r="11" spans="1:9" x14ac:dyDescent="0.25">
      <c r="A11" s="17">
        <v>43945</v>
      </c>
      <c r="B11" s="18" t="s">
        <v>52</v>
      </c>
      <c r="C11" s="19" t="s">
        <v>53</v>
      </c>
      <c r="D11" s="20">
        <v>339030</v>
      </c>
      <c r="E11" s="21">
        <v>1800</v>
      </c>
      <c r="F11" s="21">
        <v>1800</v>
      </c>
      <c r="G11" s="21">
        <f t="shared" si="0"/>
        <v>0</v>
      </c>
      <c r="H11" s="22" t="s">
        <v>50</v>
      </c>
      <c r="I11" s="23" t="s">
        <v>54</v>
      </c>
    </row>
    <row r="12" spans="1:9" x14ac:dyDescent="0.25">
      <c r="A12" s="17">
        <v>43945</v>
      </c>
      <c r="B12" s="18" t="s">
        <v>55</v>
      </c>
      <c r="C12" s="19" t="s">
        <v>53</v>
      </c>
      <c r="D12" s="20">
        <v>339030</v>
      </c>
      <c r="E12" s="21">
        <v>897.5</v>
      </c>
      <c r="F12" s="21">
        <v>897.5</v>
      </c>
      <c r="G12" s="21">
        <f t="shared" si="0"/>
        <v>0</v>
      </c>
      <c r="H12" s="22" t="s">
        <v>50</v>
      </c>
      <c r="I12" s="23" t="s">
        <v>56</v>
      </c>
    </row>
    <row r="13" spans="1:9" x14ac:dyDescent="0.25">
      <c r="A13" s="17">
        <v>43945</v>
      </c>
      <c r="B13" s="18" t="s">
        <v>57</v>
      </c>
      <c r="C13" s="19" t="s">
        <v>58</v>
      </c>
      <c r="D13" s="20">
        <v>339030</v>
      </c>
      <c r="E13" s="21">
        <v>1469.5</v>
      </c>
      <c r="F13" s="21">
        <v>1469.5</v>
      </c>
      <c r="G13" s="21">
        <f t="shared" si="0"/>
        <v>0</v>
      </c>
      <c r="H13" s="22" t="s">
        <v>59</v>
      </c>
      <c r="I13" s="23" t="s">
        <v>60</v>
      </c>
    </row>
    <row r="14" spans="1:9" x14ac:dyDescent="0.25">
      <c r="A14" s="17">
        <v>43945</v>
      </c>
      <c r="B14" s="18" t="s">
        <v>61</v>
      </c>
      <c r="C14" s="19" t="s">
        <v>62</v>
      </c>
      <c r="D14" s="20">
        <v>339030</v>
      </c>
      <c r="E14" s="21">
        <v>5583</v>
      </c>
      <c r="F14" s="21">
        <v>5583</v>
      </c>
      <c r="G14" s="21">
        <f t="shared" si="0"/>
        <v>0</v>
      </c>
      <c r="H14" s="22" t="s">
        <v>59</v>
      </c>
      <c r="I14" s="23" t="s">
        <v>63</v>
      </c>
    </row>
    <row r="15" spans="1:9" x14ac:dyDescent="0.25">
      <c r="A15" s="17">
        <v>43945</v>
      </c>
      <c r="B15" s="18" t="s">
        <v>64</v>
      </c>
      <c r="C15" s="19" t="s">
        <v>62</v>
      </c>
      <c r="D15" s="20">
        <v>339030</v>
      </c>
      <c r="E15" s="21">
        <v>6985.15</v>
      </c>
      <c r="F15" s="21">
        <v>6985.15</v>
      </c>
      <c r="G15" s="21">
        <f t="shared" si="0"/>
        <v>0</v>
      </c>
      <c r="H15" s="22" t="s">
        <v>65</v>
      </c>
      <c r="I15" s="23" t="s">
        <v>66</v>
      </c>
    </row>
    <row r="16" spans="1:9" x14ac:dyDescent="0.25">
      <c r="A16" s="17">
        <v>43945</v>
      </c>
      <c r="B16" s="18" t="s">
        <v>67</v>
      </c>
      <c r="C16" s="19" t="s">
        <v>62</v>
      </c>
      <c r="D16" s="20">
        <v>339030</v>
      </c>
      <c r="E16" s="21">
        <v>136.5</v>
      </c>
      <c r="F16" s="21">
        <v>136.5</v>
      </c>
      <c r="G16" s="21">
        <f>SUM(E16-F16)</f>
        <v>0</v>
      </c>
      <c r="H16" s="22" t="s">
        <v>65</v>
      </c>
      <c r="I16" s="23" t="s">
        <v>68</v>
      </c>
    </row>
    <row r="17" spans="1:9" x14ac:dyDescent="0.25">
      <c r="A17" s="17">
        <v>43945</v>
      </c>
      <c r="B17" s="18" t="s">
        <v>69</v>
      </c>
      <c r="C17" s="19" t="s">
        <v>62</v>
      </c>
      <c r="D17" s="20">
        <v>339030</v>
      </c>
      <c r="E17" s="21">
        <v>533.5</v>
      </c>
      <c r="F17" s="21">
        <v>533.5</v>
      </c>
      <c r="G17" s="21">
        <f>SUM(E17-F17)</f>
        <v>0</v>
      </c>
      <c r="H17" s="22" t="s">
        <v>65</v>
      </c>
      <c r="I17" s="23" t="s">
        <v>70</v>
      </c>
    </row>
    <row r="18" spans="1:9" x14ac:dyDescent="0.25">
      <c r="A18" s="17">
        <v>43957</v>
      </c>
      <c r="B18" s="18" t="s">
        <v>71</v>
      </c>
      <c r="C18" s="19" t="s">
        <v>72</v>
      </c>
      <c r="D18" s="20">
        <v>339030</v>
      </c>
      <c r="E18" s="21">
        <v>553.5</v>
      </c>
      <c r="F18" s="21">
        <v>553.5</v>
      </c>
      <c r="G18" s="21">
        <f>SUM(E18-F18)</f>
        <v>0</v>
      </c>
      <c r="H18" s="22" t="s">
        <v>33</v>
      </c>
      <c r="I18" s="23" t="s">
        <v>73</v>
      </c>
    </row>
    <row r="19" spans="1:9" x14ac:dyDescent="0.25">
      <c r="A19" s="25">
        <v>43768</v>
      </c>
      <c r="B19" s="26" t="s">
        <v>74</v>
      </c>
      <c r="C19" s="27" t="s">
        <v>75</v>
      </c>
      <c r="D19" s="28"/>
      <c r="E19" s="29">
        <v>18603.2</v>
      </c>
      <c r="F19" s="29"/>
      <c r="G19" s="29">
        <f t="shared" ref="G19:G22" si="1">SUM(E19-F19)</f>
        <v>18603.2</v>
      </c>
      <c r="H19" s="30" t="s">
        <v>76</v>
      </c>
      <c r="I19" s="31"/>
    </row>
    <row r="20" spans="1:9" x14ac:dyDescent="0.25">
      <c r="A20" s="25"/>
      <c r="B20" s="26"/>
      <c r="C20" s="32" t="s">
        <v>77</v>
      </c>
      <c r="D20" s="28">
        <v>339039</v>
      </c>
      <c r="E20" s="29">
        <v>28000</v>
      </c>
      <c r="F20" s="29"/>
      <c r="G20" s="29">
        <f t="shared" si="1"/>
        <v>28000</v>
      </c>
      <c r="H20" s="30" t="s">
        <v>78</v>
      </c>
      <c r="I20" s="31"/>
    </row>
    <row r="21" spans="1:9" x14ac:dyDescent="0.25">
      <c r="A21" s="33"/>
      <c r="B21" s="34"/>
      <c r="C21" s="35"/>
      <c r="D21" s="35"/>
      <c r="E21" s="21"/>
      <c r="F21" s="36"/>
      <c r="G21" s="36">
        <f t="shared" si="1"/>
        <v>0</v>
      </c>
      <c r="H21" s="37"/>
      <c r="I21" s="38"/>
    </row>
    <row r="22" spans="1:9" x14ac:dyDescent="0.25">
      <c r="A22" s="33"/>
      <c r="B22" s="34"/>
      <c r="C22" s="35"/>
      <c r="D22" s="35"/>
      <c r="E22" s="36"/>
      <c r="F22" s="36"/>
      <c r="G22" s="36">
        <f t="shared" si="1"/>
        <v>0</v>
      </c>
      <c r="H22" s="39"/>
      <c r="I22" s="40"/>
    </row>
    <row r="23" spans="1:9" x14ac:dyDescent="0.25">
      <c r="A23" s="41"/>
      <c r="B23" s="41"/>
      <c r="C23" s="42"/>
      <c r="D23" s="42"/>
      <c r="E23" s="43">
        <f>SUM(E4:E22)</f>
        <v>65380.75</v>
      </c>
      <c r="F23" s="43">
        <f>SUM(F4:F22)</f>
        <v>18672.620000000003</v>
      </c>
      <c r="G23" s="43">
        <f>SUM(G4:G22)</f>
        <v>46708.130000000005</v>
      </c>
      <c r="H23" s="44"/>
      <c r="I23" s="45"/>
    </row>
    <row r="24" spans="1:9" x14ac:dyDescent="0.25">
      <c r="A24" s="44"/>
      <c r="B24" s="34"/>
      <c r="C24" s="46"/>
      <c r="D24" s="46"/>
      <c r="E24" s="43"/>
      <c r="F24" s="36"/>
      <c r="G24" s="36"/>
      <c r="H24" s="44"/>
      <c r="I24" s="45"/>
    </row>
    <row r="26" spans="1:9" x14ac:dyDescent="0.25">
      <c r="C26" t="s">
        <v>79</v>
      </c>
      <c r="E26" s="47">
        <v>130396.75</v>
      </c>
      <c r="F26" s="47"/>
    </row>
    <row r="27" spans="1:9" x14ac:dyDescent="0.25">
      <c r="C27" t="s">
        <v>80</v>
      </c>
      <c r="E27" s="47"/>
      <c r="F27" s="47">
        <v>1469.5</v>
      </c>
    </row>
    <row r="28" spans="1:9" x14ac:dyDescent="0.25">
      <c r="C28" t="s">
        <v>80</v>
      </c>
      <c r="E28" s="47"/>
      <c r="F28" s="47">
        <v>553.5</v>
      </c>
    </row>
    <row r="29" spans="1:9" x14ac:dyDescent="0.25">
      <c r="C29" t="s">
        <v>80</v>
      </c>
      <c r="E29" s="47"/>
      <c r="F29" s="47">
        <v>23.7</v>
      </c>
    </row>
    <row r="30" spans="1:9" x14ac:dyDescent="0.25">
      <c r="C30" t="s">
        <v>80</v>
      </c>
      <c r="E30" s="47"/>
      <c r="F30" s="47">
        <v>29.5</v>
      </c>
    </row>
    <row r="31" spans="1:9" x14ac:dyDescent="0.25">
      <c r="C31" t="s">
        <v>80</v>
      </c>
      <c r="E31" s="47"/>
      <c r="F31" s="47">
        <v>25.6</v>
      </c>
    </row>
    <row r="32" spans="1:9" x14ac:dyDescent="0.25">
      <c r="C32" t="s">
        <v>80</v>
      </c>
      <c r="E32" s="47"/>
      <c r="F32" s="47">
        <v>309.60000000000002</v>
      </c>
    </row>
    <row r="33" spans="3:6" x14ac:dyDescent="0.25">
      <c r="C33" t="s">
        <v>80</v>
      </c>
      <c r="E33" s="47"/>
      <c r="F33" s="47">
        <v>14.5</v>
      </c>
    </row>
    <row r="34" spans="3:6" x14ac:dyDescent="0.25">
      <c r="C34" t="s">
        <v>80</v>
      </c>
      <c r="E34" s="47"/>
      <c r="F34" s="47">
        <v>5583</v>
      </c>
    </row>
    <row r="35" spans="3:6" x14ac:dyDescent="0.25">
      <c r="C35" t="s">
        <v>81</v>
      </c>
      <c r="E35" s="47"/>
      <c r="F35" s="47">
        <v>170</v>
      </c>
    </row>
    <row r="36" spans="3:6" x14ac:dyDescent="0.25">
      <c r="C36" t="s">
        <v>81</v>
      </c>
      <c r="E36" s="47"/>
      <c r="F36" s="47">
        <v>897.5</v>
      </c>
    </row>
    <row r="37" spans="3:6" x14ac:dyDescent="0.25">
      <c r="C37" t="s">
        <v>81</v>
      </c>
      <c r="E37" s="47"/>
      <c r="F37" s="47">
        <v>1800</v>
      </c>
    </row>
    <row r="38" spans="3:6" x14ac:dyDescent="0.25">
      <c r="C38" t="s">
        <v>81</v>
      </c>
      <c r="E38" s="47"/>
      <c r="F38" s="47">
        <v>6985.15</v>
      </c>
    </row>
    <row r="39" spans="3:6" x14ac:dyDescent="0.25">
      <c r="C39" t="s">
        <v>81</v>
      </c>
      <c r="E39" s="47"/>
      <c r="F39" s="47">
        <v>533.5</v>
      </c>
    </row>
    <row r="40" spans="3:6" x14ac:dyDescent="0.25">
      <c r="C40" t="s">
        <v>81</v>
      </c>
      <c r="E40" s="47"/>
      <c r="F40" s="47">
        <v>136.5</v>
      </c>
    </row>
    <row r="41" spans="3:6" x14ac:dyDescent="0.25">
      <c r="C41" t="s">
        <v>82</v>
      </c>
      <c r="E41" s="47"/>
      <c r="F41" s="47">
        <v>141.07</v>
      </c>
    </row>
    <row r="42" spans="3:6" x14ac:dyDescent="0.25">
      <c r="C42" s="49" t="s">
        <v>83</v>
      </c>
      <c r="E42" s="47">
        <f>SUM(E26:E41)</f>
        <v>130396.75</v>
      </c>
      <c r="F42" s="47">
        <f>SUM(F26:F41)</f>
        <v>18672.62</v>
      </c>
    </row>
    <row r="43" spans="3:6" x14ac:dyDescent="0.25">
      <c r="C43" s="49" t="s">
        <v>85</v>
      </c>
      <c r="E43" s="47">
        <v>354.11</v>
      </c>
      <c r="F43" s="47"/>
    </row>
    <row r="44" spans="3:6" x14ac:dyDescent="0.25">
      <c r="C44" s="48" t="s">
        <v>84</v>
      </c>
      <c r="E44" s="47">
        <f>E42+E43-F42</f>
        <v>112078.24</v>
      </c>
      <c r="F44" s="47"/>
    </row>
    <row r="45" spans="3:6" x14ac:dyDescent="0.25">
      <c r="E45" s="47"/>
      <c r="F45" s="47"/>
    </row>
    <row r="46" spans="3:6" x14ac:dyDescent="0.25">
      <c r="E46" s="47"/>
      <c r="F46" s="47">
        <f>F23-F42</f>
        <v>0</v>
      </c>
    </row>
    <row r="47" spans="3:6" x14ac:dyDescent="0.25">
      <c r="E47" s="47"/>
      <c r="F47" s="47">
        <v>93</v>
      </c>
    </row>
    <row r="48" spans="3:6" x14ac:dyDescent="0.25">
      <c r="E48" s="47"/>
      <c r="F48" s="47">
        <f>F46-F47</f>
        <v>-93</v>
      </c>
    </row>
    <row r="49" spans="5:6" x14ac:dyDescent="0.25">
      <c r="E49" s="47"/>
      <c r="F49" s="47"/>
    </row>
    <row r="50" spans="5:6" x14ac:dyDescent="0.25">
      <c r="E50" s="47"/>
      <c r="F50" s="47"/>
    </row>
    <row r="51" spans="5:6" x14ac:dyDescent="0.25">
      <c r="E51" s="47"/>
      <c r="F51" s="47"/>
    </row>
    <row r="52" spans="5:6" x14ac:dyDescent="0.25">
      <c r="E52" s="47"/>
      <c r="F52" s="47"/>
    </row>
    <row r="53" spans="5:6" x14ac:dyDescent="0.25">
      <c r="E53" s="47"/>
      <c r="F53" s="47"/>
    </row>
    <row r="54" spans="5:6" x14ac:dyDescent="0.25">
      <c r="E54" s="47"/>
      <c r="F54" s="47"/>
    </row>
    <row r="55" spans="5:6" x14ac:dyDescent="0.25">
      <c r="E55" s="47"/>
      <c r="F55" s="47"/>
    </row>
    <row r="56" spans="5:6" x14ac:dyDescent="0.25">
      <c r="E56" s="47"/>
      <c r="F56" s="47"/>
    </row>
    <row r="57" spans="5:6" x14ac:dyDescent="0.25">
      <c r="E57" s="47"/>
      <c r="F57" s="47"/>
    </row>
    <row r="58" spans="5:6" x14ac:dyDescent="0.25">
      <c r="E58" s="47"/>
      <c r="F58" s="47"/>
    </row>
    <row r="59" spans="5:6" x14ac:dyDescent="0.25">
      <c r="E59" s="47"/>
      <c r="F59" s="47"/>
    </row>
    <row r="60" spans="5:6" x14ac:dyDescent="0.25">
      <c r="E60" s="47"/>
      <c r="F60" s="47"/>
    </row>
    <row r="61" spans="5:6" x14ac:dyDescent="0.25">
      <c r="E61" s="47"/>
      <c r="F61" s="47"/>
    </row>
    <row r="62" spans="5:6" x14ac:dyDescent="0.25">
      <c r="E62" s="47"/>
      <c r="F62" s="47"/>
    </row>
    <row r="63" spans="5:6" x14ac:dyDescent="0.25">
      <c r="E63" s="47"/>
      <c r="F63" s="47"/>
    </row>
    <row r="64" spans="5:6" x14ac:dyDescent="0.25">
      <c r="E64" s="47"/>
      <c r="F64" s="47"/>
    </row>
    <row r="65" spans="5:6" x14ac:dyDescent="0.25">
      <c r="E65" s="47"/>
      <c r="F65" s="47"/>
    </row>
    <row r="66" spans="5:6" x14ac:dyDescent="0.25">
      <c r="E66" s="47"/>
      <c r="F66" s="47"/>
    </row>
    <row r="67" spans="5:6" x14ac:dyDescent="0.25">
      <c r="E67" s="47"/>
      <c r="F67" s="47"/>
    </row>
    <row r="68" spans="5:6" x14ac:dyDescent="0.25">
      <c r="E68" s="47"/>
      <c r="F68" s="47"/>
    </row>
    <row r="69" spans="5:6" x14ac:dyDescent="0.25">
      <c r="E69" s="47"/>
      <c r="F69" s="47"/>
    </row>
    <row r="70" spans="5:6" x14ac:dyDescent="0.25">
      <c r="E70" s="47"/>
      <c r="F70" s="47"/>
    </row>
    <row r="71" spans="5:6" x14ac:dyDescent="0.25">
      <c r="E71" s="47"/>
      <c r="F71" s="47"/>
    </row>
    <row r="72" spans="5:6" x14ac:dyDescent="0.25">
      <c r="E72" s="47"/>
      <c r="F72" s="47"/>
    </row>
  </sheetData>
  <mergeCells count="2">
    <mergeCell ref="A1:H1"/>
    <mergeCell ref="A2:C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 TRANSPARÊNCIA</vt:lpstr>
      <vt:lpstr>INQUÉRITO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Simone Carol Lopes Ferreira</cp:lastModifiedBy>
  <cp:lastPrinted>2021-10-08T11:36:55Z</cp:lastPrinted>
  <dcterms:created xsi:type="dcterms:W3CDTF">2018-12-19T19:25:18Z</dcterms:created>
  <dcterms:modified xsi:type="dcterms:W3CDTF">2021-10-08T20:21:17Z</dcterms:modified>
</cp:coreProperties>
</file>