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jamile.junior\Downloads\"/>
    </mc:Choice>
  </mc:AlternateContent>
  <bookViews>
    <workbookView xWindow="0" yWindow="0" windowWidth="28800" windowHeight="12435" firstSheet="2" activeTab="2"/>
  </bookViews>
  <sheets>
    <sheet name="CONTROLE COMPRAS" sheetId="23" state="hidden" r:id="rId1"/>
    <sheet name="Plan2" sheetId="35" state="hidden" r:id="rId2"/>
    <sheet name="BANCO DE DADOS" sheetId="24" r:id="rId3"/>
    <sheet name="Plan4" sheetId="37" r:id="rId4"/>
    <sheet name="Plan3" sheetId="36" state="hidden" r:id="rId5"/>
    <sheet name="Plan1" sheetId="34" state="hidden" r:id="rId6"/>
    <sheet name="PROCESSO NÃO EMPENHADO" sheetId="25" state="hidden" r:id="rId7"/>
    <sheet name="CONV-EMENDAS" sheetId="27" state="hidden" r:id="rId8"/>
    <sheet name="EMENDA PARLAMENTAR ZÉ RICARDO" sheetId="30" state="hidden" r:id="rId9"/>
    <sheet name="EMENDA PARLAMENTAR BOSCO" sheetId="29" state="hidden" r:id="rId10"/>
    <sheet name="EMENDA PARLAMENTAR PLINIO" sheetId="33" state="hidden" r:id="rId11"/>
    <sheet name="EMENDA PARLAMENTAR SERAFIM" sheetId="31" state="hidden" r:id="rId12"/>
  </sheets>
  <definedNames>
    <definedName name="_xlnm._FilterDatabase" localSheetId="2" hidden="1">'BANCO DE DADOS'!$A$8:$N$19</definedName>
    <definedName name="_xlnm._FilterDatabase" localSheetId="0" hidden="1">'CONTROLE COMPRAS'!$G$2:$O$3</definedName>
    <definedName name="_xlnm.Print_Area" localSheetId="2">'BANCO DE DADOS'!$A$1:$N$20</definedName>
    <definedName name="_xlnm.Print_Area" localSheetId="0">'CONTROLE COMPRAS'!$A$1:$Q$59</definedName>
    <definedName name="_xlnm.Print_Titles" localSheetId="2">'BANCO DE DADOS'!$1:$8</definedName>
  </definedNames>
  <calcPr calcId="181029"/>
  <pivotCaches>
    <pivotCache cacheId="0" r:id="rId13"/>
  </pivotCache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0" i="24" l="1"/>
  <c r="I18" i="24" l="1"/>
  <c r="I13" i="24"/>
  <c r="I14" i="24"/>
  <c r="I15" i="24"/>
  <c r="I19" i="24"/>
  <c r="I9" i="24"/>
  <c r="I10" i="24"/>
  <c r="I11" i="24"/>
  <c r="I12" i="24"/>
  <c r="I16" i="24"/>
  <c r="I17" i="24"/>
  <c r="I10" i="36" l="1"/>
  <c r="G10" i="36"/>
  <c r="I11" i="36" l="1"/>
  <c r="J7" i="29"/>
  <c r="I8" i="29"/>
  <c r="J21" i="29" l="1"/>
  <c r="J20" i="29"/>
  <c r="J18" i="29"/>
  <c r="J12" i="29"/>
  <c r="I16" i="29"/>
  <c r="C18" i="33" l="1"/>
  <c r="C16" i="31"/>
  <c r="E11" i="30"/>
  <c r="K11" i="30" s="1"/>
  <c r="C19" i="30"/>
  <c r="I11" i="31"/>
  <c r="I13" i="31" s="1"/>
  <c r="I19" i="29"/>
  <c r="I10" i="29"/>
  <c r="I15" i="29"/>
  <c r="K10" i="31" l="1"/>
  <c r="K10" i="33"/>
  <c r="E15" i="33" l="1"/>
  <c r="C15" i="33"/>
  <c r="K11" i="33"/>
  <c r="K15" i="33" l="1"/>
  <c r="K18" i="33" s="1"/>
  <c r="F47" i="27"/>
  <c r="F61" i="27" s="1"/>
  <c r="G61" i="27" s="1"/>
  <c r="E13" i="31"/>
  <c r="C13" i="31"/>
  <c r="K13" i="31" l="1"/>
  <c r="K16" i="31" s="1"/>
  <c r="E30" i="29"/>
  <c r="C30" i="29"/>
  <c r="E25" i="29"/>
  <c r="C25" i="29"/>
  <c r="I24" i="29"/>
  <c r="I23" i="29"/>
  <c r="I22" i="29"/>
  <c r="I21" i="29"/>
  <c r="I20" i="29"/>
  <c r="I18" i="29"/>
  <c r="I17" i="29"/>
  <c r="I14" i="29"/>
  <c r="I13" i="29"/>
  <c r="I12" i="29"/>
  <c r="I9" i="29"/>
  <c r="I7" i="29"/>
  <c r="J6" i="29"/>
  <c r="C32" i="29" l="1"/>
  <c r="J32" i="29" s="1"/>
  <c r="J25" i="29"/>
  <c r="I28" i="29" s="1"/>
  <c r="E16" i="30" l="1"/>
  <c r="C16" i="30"/>
  <c r="K10" i="30"/>
  <c r="K16" i="30" s="1"/>
  <c r="K19" i="30" l="1"/>
  <c r="F93" i="27" l="1"/>
  <c r="G93" i="27" s="1"/>
  <c r="F83" i="27"/>
  <c r="G83" i="27" s="1"/>
  <c r="F71" i="27"/>
  <c r="G71" i="27" s="1"/>
  <c r="F43" i="27"/>
  <c r="G43" i="27" s="1"/>
  <c r="F29" i="27"/>
  <c r="G29" i="27" s="1"/>
  <c r="F21" i="27"/>
  <c r="G21" i="27" s="1"/>
  <c r="F13" i="27"/>
  <c r="G13" i="27" s="1"/>
  <c r="F15" i="25"/>
  <c r="O14" i="25"/>
  <c r="F14" i="25"/>
  <c r="F13" i="25"/>
  <c r="F12" i="25"/>
  <c r="F11" i="25"/>
  <c r="F10" i="25"/>
  <c r="F9" i="25"/>
  <c r="F8" i="25"/>
  <c r="F7" i="25"/>
  <c r="F6" i="25"/>
  <c r="I50" i="23"/>
  <c r="I49" i="23"/>
  <c r="I42" i="23"/>
  <c r="I30" i="23"/>
  <c r="I20" i="23"/>
  <c r="H66" i="27" l="1"/>
  <c r="H88" i="27"/>
  <c r="H6" i="27"/>
  <c r="H25" i="27"/>
  <c r="H17" i="27"/>
  <c r="H35" i="27"/>
  <c r="H76" i="27"/>
</calcChain>
</file>

<file path=xl/comments1.xml><?xml version="1.0" encoding="utf-8"?>
<comments xmlns="http://schemas.openxmlformats.org/spreadsheetml/2006/main">
  <authors>
    <author>Adriano Plácido da Rocha Sobral</author>
  </authors>
  <commentList>
    <comment ref="B48" authorId="0" shapeId="0">
      <text>
        <r>
          <rPr>
            <b/>
            <sz val="9"/>
            <color indexed="81"/>
            <rFont val="Segoe UI"/>
            <family val="2"/>
          </rPr>
          <t>processo 00009/2020 juntado ao processo 1001/2020</t>
        </r>
      </text>
    </comment>
  </commentList>
</comments>
</file>

<file path=xl/sharedStrings.xml><?xml version="1.0" encoding="utf-8"?>
<sst xmlns="http://schemas.openxmlformats.org/spreadsheetml/2006/main" count="3562" uniqueCount="1218">
  <si>
    <t>PROCESSOS DE COMPRAS - 2020</t>
  </si>
  <si>
    <t>ORDEM</t>
  </si>
  <si>
    <t>PROCESSOS</t>
  </si>
  <si>
    <t>DATA DA
CRIAÇÃO</t>
  </si>
  <si>
    <t>DESCRIÇÃO PRODUTO/SERVIÇO</t>
  </si>
  <si>
    <t>MODALIDADE</t>
  </si>
  <si>
    <t>SERVIÇO</t>
  </si>
  <si>
    <t>PREGÃO</t>
  </si>
  <si>
    <t>VALOR
ESTIMADO</t>
  </si>
  <si>
    <t>VALOR EMPENHADO</t>
  </si>
  <si>
    <t>STATUS</t>
  </si>
  <si>
    <t>EMENDA PARLAMENTAR</t>
  </si>
  <si>
    <t>FONTE</t>
  </si>
  <si>
    <t>OBSERVAÇÕES</t>
  </si>
  <si>
    <t>RESPONSABILIDADE</t>
  </si>
  <si>
    <t>01.02.017303.000007/2020-60</t>
  </si>
  <si>
    <t>AQUISIÇÃO DE GÊNERO ALIMENTÍCIO (AÇÚCAR)</t>
  </si>
  <si>
    <t>CEL</t>
  </si>
  <si>
    <t>AQUISIÇÃO</t>
  </si>
  <si>
    <t>FINALIZADO</t>
  </si>
  <si>
    <t>FONTE TESOURO</t>
  </si>
  <si>
    <t>EMPENHADO</t>
  </si>
  <si>
    <t>01.02.017303.000068/2020-27</t>
  </si>
  <si>
    <t>AQUISIÇÃO DE PRODUTOS LABORATORIAIS</t>
  </si>
  <si>
    <t>BOSCO SARAIVA</t>
  </si>
  <si>
    <t>REVISAR ITENS</t>
  </si>
  <si>
    <t>BRYAN</t>
  </si>
  <si>
    <t>01.02.017303.001021/2020-80</t>
  </si>
  <si>
    <t>AQUISÇÃO DE MEDICAMENTOS</t>
  </si>
  <si>
    <t>MARCA CEL</t>
  </si>
  <si>
    <t>01.02.017303.001108/2020-58</t>
  </si>
  <si>
    <t>AQUISIÇÃO DE MATERIAL LABORATORIAL E PPS</t>
  </si>
  <si>
    <t>ARQUIVADO</t>
  </si>
  <si>
    <t>FONTE SUS</t>
  </si>
  <si>
    <t>EMERGECIAL</t>
  </si>
  <si>
    <t>PAULO</t>
  </si>
  <si>
    <t>01.02.017303.001079/2020-24</t>
  </si>
  <si>
    <t>AQUISIÇÃO DE ROUPARIA HOSPITALAR</t>
  </si>
  <si>
    <t>GISELLY</t>
  </si>
  <si>
    <t>01.02.017303.001073/2020-57</t>
  </si>
  <si>
    <t>AQUISIÇÃO DE DISPENSERES</t>
  </si>
  <si>
    <t>01.02.017303.000079/2020-07</t>
  </si>
  <si>
    <t>SERVIÇO DE MANUTENÇÃO EQUIPAMENTOS DE FOTOTERAPIA</t>
  </si>
  <si>
    <t>CONTRATO</t>
  </si>
  <si>
    <t>FONTE DE RECURSOS</t>
  </si>
  <si>
    <t>01.02.017303.001023/2020-70</t>
  </si>
  <si>
    <t>SERVIÇO DE DEDETIZAÇÃO</t>
  </si>
  <si>
    <t>ASSESSORIA JURÍDICA</t>
  </si>
  <si>
    <t>ASSESSORIA JURÍDICA - CONTRATO/ EMPENHADO</t>
  </si>
  <si>
    <t>EMISSÃO DE PARECER JURÍDICO</t>
  </si>
  <si>
    <t>01.02.017303.001059/2020-53</t>
  </si>
  <si>
    <t>SERVIÇO DE REVITALIZAÇÃO DO FRONT LIGHT</t>
  </si>
  <si>
    <t>01.02.017303.001118/2020-93</t>
  </si>
  <si>
    <t>CONTRATAÇÃO DE SERVIÇO DE ORGANIZAÇÃO DE EVENTOS PARA FESTA DE 65 ANOS FUAM.</t>
  </si>
  <si>
    <t>01.02.017303.001120/2020-62</t>
  </si>
  <si>
    <t>SERVIÇO DE LOCAÇÃO DE 03 ÔNIBUS EXECUTIVO</t>
  </si>
  <si>
    <t>017303.000617/2020</t>
  </si>
  <si>
    <t>SERIÇO DE LAVANDERIA HOSPITALAR EXTERNA</t>
  </si>
  <si>
    <t>ASSESSORIA JURÍDICA/EMPENHADO</t>
  </si>
  <si>
    <t>01.02.017303.001199/2020-21</t>
  </si>
  <si>
    <t>SERVIÇO BÁSICO DE MANUTENÇÃO PREDIAL EM ÁREA HOSPITALAR.</t>
  </si>
  <si>
    <t>01.02.017303.000056/2020-00</t>
  </si>
  <si>
    <t>SERVIÇO DE MANUTENÇÃO DE EQUIPAMENTOS OFTALMOLÓGICOS</t>
  </si>
  <si>
    <t>01.02.017303.000098/2020-33</t>
  </si>
  <si>
    <t>1º TERMO ADITIVO AO CONTRATO Nº 07/2019 - FUAM/PRODAM</t>
  </si>
  <si>
    <t>ADITIVO</t>
  </si>
  <si>
    <t>LAVRAR CONTRATO</t>
  </si>
  <si>
    <t>01.02.017303.000011/2020-28</t>
  </si>
  <si>
    <t>SERVIÇO DE DIGITALIZAÇÃO DE PRONTUÁRIOS</t>
  </si>
  <si>
    <t>PE</t>
  </si>
  <si>
    <t>724/2020</t>
  </si>
  <si>
    <t>EM LICITAÇÃO/AGUARDANDO DOCUMENTAÇÃO</t>
  </si>
  <si>
    <t>PLÍNIO VALÉRIO</t>
  </si>
  <si>
    <t>1) ANÁLISE DE DOCUMENTAÇÃO DO PROPONENTE;
2) SESSÃO SERÁ REABERTA EM 29/10/20;</t>
  </si>
  <si>
    <t>PE 724/20</t>
  </si>
  <si>
    <t>01.02.017303.000108/2020-30
01.02.017303.001147/2020-55</t>
  </si>
  <si>
    <t>AQUISIÇÃO DE MEDICAMENTOS</t>
  </si>
  <si>
    <t>???</t>
  </si>
  <si>
    <t xml:space="preserve">EMPENHADO </t>
  </si>
  <si>
    <t>SOB-ANÁLISE</t>
  </si>
  <si>
    <t>01.02.017303.001032/2020-60</t>
  </si>
  <si>
    <t>AQUISIÇÃO PRODUTOS PARA SAÚDE - PPS</t>
  </si>
  <si>
    <t>ATA</t>
  </si>
  <si>
    <t>01.02.017303.001030/2020-71</t>
  </si>
  <si>
    <t>SERVIÇO DE MANUTENÇÃO DE MICROSCÓPIOS</t>
  </si>
  <si>
    <t>INEX</t>
  </si>
  <si>
    <t>LIGAR PARA ARNALDO</t>
  </si>
  <si>
    <t>01.02.017303.000100/2020-74</t>
  </si>
  <si>
    <t>4º TERMO ADITIVO AO CONTRATO Nº 05/2017 - FUAM/ROYAL</t>
  </si>
  <si>
    <t>01.02.017303.000059/2020-36</t>
  </si>
  <si>
    <t>01.02.017303.000031/2020-07</t>
  </si>
  <si>
    <t>CONTRATAÇÃO DE SERVIÇO DE ENERGIA ELÉTRICA</t>
  </si>
  <si>
    <t>RDL</t>
  </si>
  <si>
    <t>CONTRATO VENCE DIA 30/10/2020</t>
  </si>
  <si>
    <t>FALAR COM BOSCO</t>
  </si>
  <si>
    <t>01.02.017303.000005/2020-70</t>
  </si>
  <si>
    <t>017303.000602/2020</t>
  </si>
  <si>
    <t>748/2020</t>
  </si>
  <si>
    <t>EM LICITAÇÃO</t>
  </si>
  <si>
    <t>1) EM NEGOCIAÇÃO;
2) SESSÃO SERÁ REABERTA DIA 29/10/20;
3) SOLICITAÇÃO DE DOCUMENTAÇÃO</t>
  </si>
  <si>
    <t>PE 748/20</t>
  </si>
  <si>
    <t>EM NEGOCIAÇÃO</t>
  </si>
  <si>
    <t>017303.000436/2020</t>
  </si>
  <si>
    <t>AQUISIÇÃO DE TÊNIS ORTOPÉDICOS</t>
  </si>
  <si>
    <t>667/2020</t>
  </si>
  <si>
    <t>AGUARDANDO HOMOLOGAÇÃO</t>
  </si>
  <si>
    <t>JOSÉ RICARDO</t>
  </si>
  <si>
    <t>1) PREGÃO FRACASSADO;
2) PROCESSO DEVOLVIDO;
3) EM REVALIDAÇÃO DE PROPOSTAS;
4) AGUARDANDO HOMOLOGAÇÃO;</t>
  </si>
  <si>
    <t>PE 886/20</t>
  </si>
  <si>
    <t>017303.000608/2020</t>
  </si>
  <si>
    <t>AQUISIÇÃO DE MEDICAMENTOS - APELI</t>
  </si>
  <si>
    <t>706/2020</t>
  </si>
  <si>
    <t>1) LICITADO;
2) 01 ITEM FRACASSADO;
3) HOMOLOGADO;
4) EM ANÁLISE ASCI E ASSEJUR;</t>
  </si>
  <si>
    <t>PE 706/20</t>
  </si>
  <si>
    <t>01.02.017303.001001/2020-00
01.02.017303.000009/2020-59</t>
  </si>
  <si>
    <t>FINALIZADO/EMPENHADO</t>
  </si>
  <si>
    <t>01.02.017303.001060/2020-88</t>
  </si>
  <si>
    <t>01.02.017303.001119/2020-38</t>
  </si>
  <si>
    <t>SERVIÇOS GRÁFICOS FESTA FUAM</t>
  </si>
  <si>
    <t>01.02.017303.001061/2020-22</t>
  </si>
  <si>
    <t>AQUISÇÃO DE PRODUTOS QUÍMICOS E BIOLÓGICOS</t>
  </si>
  <si>
    <t>1) NO FINANCEIRO, AGUARDANDO BLOQUEIO;
2) SERÁ ENCAMINHADO PARA LICITAÇÃO;</t>
  </si>
  <si>
    <t>01.02.017303.001107/2020-03</t>
  </si>
  <si>
    <t>1º TERMO ADITIVO AO CONTRATO Nº 06/2019 - FUAM/MICRO-LAB</t>
  </si>
  <si>
    <t>01.02.017303.001130/2020-06</t>
  </si>
  <si>
    <t>SERVIÇO DE CALIBRAÇÃO DE EQUIPAMENTOS HOSPITALARES</t>
  </si>
  <si>
    <t>COTAÇÃO</t>
  </si>
  <si>
    <t>EM COTAÇÃO</t>
  </si>
  <si>
    <t>01.02.017303.001131/2020-42</t>
  </si>
  <si>
    <t>SERVIÇO DE MANUTENÇÃO DE EQUIPAMENTOS HOSPITALARES</t>
  </si>
  <si>
    <t>EM ANÁLISE - CSC</t>
  </si>
  <si>
    <t>EM ANÁLISE NO CSC</t>
  </si>
  <si>
    <t>01.02.017303.001103/2020-25</t>
  </si>
  <si>
    <t>AQUISIÇÃO DE EQUIPAMENTOS DE INFORMÁTICA</t>
  </si>
  <si>
    <t>SERAFIM CORRÊA</t>
  </si>
  <si>
    <t>1) RETIRAR O COMPUTADORES PARA FAZER AQUISIÇÃO POR ATA;</t>
  </si>
  <si>
    <t>EMAIL ENVIADO</t>
  </si>
  <si>
    <t>01.02.017303.001104/2020-70</t>
  </si>
  <si>
    <t>AQUISIÇÃO DE PRODUTOS, QUÍMICO E FARMACOLÓGICO</t>
  </si>
  <si>
    <t>01.02.017303.001153/2020-02</t>
  </si>
  <si>
    <t>01.02.017303.001166/2020-81</t>
  </si>
  <si>
    <t>CONTRATAÇÃO ITD - SELEÇÃO EST. NÍVEL SUPERIOR</t>
  </si>
  <si>
    <t>01.02.017303.001168/2020-70</t>
  </si>
  <si>
    <t>3º TERMO ADITIVO AO CONTRATO Nº 06/2017 - FUAM/MPS MATUTE</t>
  </si>
  <si>
    <t>017303.000789/2019</t>
  </si>
  <si>
    <t>EQUIPAMENTOS HOSPITALARES - BAROPODOMETRO, IMPRESSORA</t>
  </si>
  <si>
    <t>747/2020</t>
  </si>
  <si>
    <t>FPS</t>
  </si>
  <si>
    <t>1) EM NEGOCIAÇÃO;
2) SESSÃO SERÁ REABERTA DIA 29/10/20;</t>
  </si>
  <si>
    <t>01.02.017303.001163/2020-48</t>
  </si>
  <si>
    <t>AQUISIÇÃO DE PPS E FARMACOLÓGICO</t>
  </si>
  <si>
    <t>017303.000202/2020</t>
  </si>
  <si>
    <t>017303.000200/2020</t>
  </si>
  <si>
    <t>SERVIÇOS DE MANUTENÇÃO EM SUBESTAÇÃO</t>
  </si>
  <si>
    <t>826/2020</t>
  </si>
  <si>
    <t>1) PREGÃO MARCADO PARA O DIA 10/11/2020;</t>
  </si>
  <si>
    <t>017303.000527/2020</t>
  </si>
  <si>
    <t>AQUISIÇÃO DE VEÍCULO TIPO VAN</t>
  </si>
  <si>
    <t>836/2020</t>
  </si>
  <si>
    <t>FRACASSADO</t>
  </si>
  <si>
    <t>ALESSANDRA CAMPELO</t>
  </si>
  <si>
    <t>1) PREGÃO MARCADO PARA O DIA 11/11/2020;</t>
  </si>
  <si>
    <t>01.02.017303.001170/2020-40</t>
  </si>
  <si>
    <t>CONTRATAÇÃO ITD - SELEÇÃO EST. NÍVEL MÉDIO</t>
  </si>
  <si>
    <t>01.02.017303.001209/2020-29</t>
  </si>
  <si>
    <t>CONTRATAÇÃO DOS CORREIOS</t>
  </si>
  <si>
    <t>SOLICITAÇÃO DE CANCELAMENTO/EMPENHADO</t>
  </si>
  <si>
    <t>01.02.017303.001222/2020-88</t>
  </si>
  <si>
    <t>CONTRATO DA PRODAM - ACESSO A INTERNET</t>
  </si>
  <si>
    <t>01.02.017303.001227/2020-00</t>
  </si>
  <si>
    <t>CONTRATO DA PRODAM - SERVIÇOS TÉCNICOS DE INFORMÁTICA</t>
  </si>
  <si>
    <t>01.02.017303.001195/2020-43</t>
  </si>
  <si>
    <t>01.02.017303.001240/2020-60</t>
  </si>
  <si>
    <t>AQUISIÇÃO DE PRODUTOS LABORATORIAIS E PPS</t>
  </si>
  <si>
    <t>1) Emitir Parecer Jurídico
2) Laudo Técnico;
3) Empenhar.</t>
  </si>
  <si>
    <t xml:space="preserve">	01.02.017303.001262/2020-20</t>
  </si>
  <si>
    <t>1) Empenhado;</t>
  </si>
  <si>
    <t>01.02.017303.001282/2020-09</t>
  </si>
  <si>
    <t>AQUISIÇÃO DE PPS E MATERIAL LABORATORIAL</t>
  </si>
  <si>
    <t>01.02.017303.001288/2020</t>
  </si>
  <si>
    <t>AQUISIÇÃO DE AGENDAS COMERCIAIS 2021</t>
  </si>
  <si>
    <t>EMPENHADO TOTAL</t>
  </si>
  <si>
    <t>ITEM</t>
  </si>
  <si>
    <t>Nº DO PROCESSO</t>
  </si>
  <si>
    <t>INFORMAÇÕES
PE/ATA/CEL</t>
  </si>
  <si>
    <t>DATA
ABERTURA</t>
  </si>
  <si>
    <t>DESCRIÇÃO/SERVIÇO/CONSUMO (ID)</t>
  </si>
  <si>
    <t>NATUREZA DESPESA</t>
  </si>
  <si>
    <t>FORNECEDOR</t>
  </si>
  <si>
    <t>QUANTIDADE</t>
  </si>
  <si>
    <t>VALOR UNITÁRIO</t>
  </si>
  <si>
    <t>VALOR TOTAL</t>
  </si>
  <si>
    <t>TIPO</t>
  </si>
  <si>
    <t>DATA EMPENHO</t>
  </si>
  <si>
    <t>Nº NOTA DE EMPENHO</t>
  </si>
  <si>
    <t>DATA
ENVIO</t>
  </si>
  <si>
    <t>017303.000031/2020</t>
  </si>
  <si>
    <t>Serviços De Energia Elétrica</t>
  </si>
  <si>
    <t>CONTRATAÇÃO DE EMPRESA ESPECIALIZADA NO FORNECIMENTO DE ENERGIA ELÉTRICA
DE ALTA TENSÃO.</t>
  </si>
  <si>
    <t>AMAZONAS DISTRIBUIDORA DE ENERGIA S/A</t>
  </si>
  <si>
    <t>017303.000116/2020</t>
  </si>
  <si>
    <t>17713 - SERVIÇOS DE MANUTENÇÃO PREVENTIVA E/OU CORRETIVA EM GRUPO GERADOR</t>
  </si>
  <si>
    <t>Manutencao E Conservacao De Maquinas E Equipamentos</t>
  </si>
  <si>
    <t>INVICTA INSTALAÇOES E MANUTENÇOES LTA ME</t>
  </si>
  <si>
    <t>017303.000339/2019</t>
  </si>
  <si>
    <t>002/2020</t>
  </si>
  <si>
    <t>126704 - (ID-126704) LOCAÇÃO DE EQUIPAMENTOS LABORATORIAIS</t>
  </si>
  <si>
    <t>Locacao De Maquinas E Equipamentos</t>
  </si>
  <si>
    <t>DIAGNOCEL COMERCIO E REPRESENTACOES LTDA</t>
  </si>
  <si>
    <t>017303.000371/2020</t>
  </si>
  <si>
    <t>69133 - (ID-69133) LINHA INDIVIDUAL LOCALIZADA NA CAPITAL</t>
  </si>
  <si>
    <t>Servicos De Telefonia Fixa</t>
  </si>
  <si>
    <t>CLARO S A</t>
  </si>
  <si>
    <t>98290 - (ID-98290) SERVIÇO DE TELEFONIA FIXA COMUTADA DE LONGA DISTÂNCIA NACIONAL - LDN</t>
  </si>
  <si>
    <t>98291 - (ID-98291) SERVIÇO DE TELEFONIA FIXA COMUTADA DE LONGA DISTÂNCIA NACIONAL</t>
  </si>
  <si>
    <t>78852 - (ID-78852) SERVIÇO DE TELEFONIA FIXA COMUTADA VIA CPCT</t>
  </si>
  <si>
    <t>017303.001107/2020</t>
  </si>
  <si>
    <t>30122303  DIAGNÓSTICOS MOLECULARES, : DIAGNÓSTICOS MOLECULARES, Serviço de realização de exame laboratorial GLICOSE 6 FOSFATO DESIDROGENASE -G6PD. MARCA: null</t>
  </si>
  <si>
    <t>Servicos Med.Hospitalar, Odont.E Laboratoriais</t>
  </si>
  <si>
    <t xml:space="preserve"> MICRO LAB . DE ANAL. E PESQ. CLIN E BIOL LTDA</t>
  </si>
  <si>
    <t xml:space="preserve">122305  EXAMES LABORATORIAIS, : EXAMES LABORATORIAIS, Serviço de realização de exame laboratorial ANTI RO. MARCA: null </t>
  </si>
  <si>
    <t xml:space="preserve">122310  EXAMES LABORATORIAIS, : EXAMES LABORATORIAIS, Serviço de realização de exame laboratorial ANTI RNP. MARCA: null </t>
  </si>
  <si>
    <t>30122307  EXAMES LABORATORIAIS, : EXAMES LABORATORIAIS, Serviço de realização de exame laboratorial ANTI LA. MARCA: null</t>
  </si>
  <si>
    <t>30122308  EXAMES LABORATORIAIS, : EXAMES LABORATORIAIS, Serviço de realização de exame laboratorial ANTI SM. MARCA: null</t>
  </si>
  <si>
    <t>30122309  EXAMES LABORATORIAIS, : EXAMES LABORATORIAIS, Serviço de realização de exame laboratorial ANTI SCLERO 70. MARCA: null</t>
  </si>
  <si>
    <t>122304  EXAMES LABORATORIAIS, : EXAMES LABORATORIAIS, Serviço de realização de exame laboratorial FAN HEP-2. MARCA: null</t>
  </si>
  <si>
    <t>30122306  EXAMES LABORATORIAIS, : EXAMES LABORATORIAIS, Serviço de realização de exame laboratorial ANTI DNA DUPLA HÉLICE. MARCA: null</t>
  </si>
  <si>
    <t>017303.000098/2020</t>
  </si>
  <si>
    <t>Hospedagem de Sistemas</t>
  </si>
  <si>
    <t>PRODAM PROCESSAMENTO DE DADOS AMAZONAS</t>
  </si>
  <si>
    <t>017303.000262/2020</t>
  </si>
  <si>
    <t>112868 - LOCAÇÃO DE VEÍCULOS TIPO UTILITÁRIO, Descrição: LOCAÇÃO DE VEÍCULOS TIPO
UTILITÁRIO,</t>
  </si>
  <si>
    <t>Locação de Veículos</t>
  </si>
  <si>
    <t xml:space="preserve"> COUTO SERVICOS DE TRANSPORTE E LOCACAO DE VEICULOS LTDA</t>
  </si>
  <si>
    <t>017303.000394/2020</t>
  </si>
  <si>
    <t xml:space="preserve">119595 - SERVIÇOS DE VIGILÂNCIA, Descrição: SERVIÇOS DE VIGILÂNCIA, Descrição: contratação de 6
empresa para prestação de serviço de vigilante patrimonial ARMADO - DIURNO, escala 12x36, </t>
  </si>
  <si>
    <t>Vigilância Ostensiva</t>
  </si>
  <si>
    <t>PROBANK SEGURANÇA DE BENS E VALORES EIRELI</t>
  </si>
  <si>
    <t>119596 - SERVIÇOS DE VIGILÂNCIA, Descrição: SERVIÇOS DE VIGILÂNCIA, Descrição: contratação de empresa para prestação de serviço de vigilante patrimonial ARMADO - NOTURNO, escala 12x36</t>
  </si>
  <si>
    <t>017303.000218/2020</t>
  </si>
  <si>
    <t>17918 - SERVIÇOS DE PUBLICAÇÃO, Descrição: SERVIÇOS DE PUBLICAÇÃO, Descrição: prestação de
serviços de publicação de matérias no Diário Oficial do Estado do Amazonas MARCA: null</t>
  </si>
  <si>
    <t>Serviços de Publicações - Diário Oficial</t>
  </si>
  <si>
    <t>IMPRENSA OFICIAL DO ESTADO DO AMAZONAS</t>
  </si>
  <si>
    <t>017303.001166/2020</t>
  </si>
  <si>
    <t>Contratos para Agenciamento de Estagiários</t>
  </si>
  <si>
    <t>INSTITUTO TRIMONTE DE DESENVOLVIMENTO ITD</t>
  </si>
  <si>
    <t>017303.001170/2020</t>
  </si>
  <si>
    <t>011/2020</t>
  </si>
  <si>
    <t>017303.000260/2020</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</si>
  <si>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</si>
  <si>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Limpeza E Conservacao</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</si>
  <si>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</si>
  <si>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</si>
  <si>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</si>
  <si>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 xml:space="preserve">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t>
  </si>
  <si>
    <t>017303.000401/2020</t>
  </si>
  <si>
    <t xml:space="preserve">Passagens Nacionais
</t>
  </si>
  <si>
    <t>OCA VIAGENS E TURISMO DA AMAZONIA LIMITADA</t>
  </si>
  <si>
    <t>NE0000028/2021</t>
  </si>
  <si>
    <t>Passagens Nacionais</t>
  </si>
  <si>
    <t>Passagens Internacionais</t>
  </si>
  <si>
    <t>NE000029/2021</t>
  </si>
  <si>
    <t>ID 92311 - SERVIÇO DE DIGITALIZAÇÃO DE DOCUMENTOS</t>
  </si>
  <si>
    <t>WELLINGTON ALVES DA SILVA EIRELI</t>
  </si>
  <si>
    <t>ID - 100780 - SERVIÇOS DE CORREIOS E
TELÉGRAFOS SERVIÇOS DE CORREIOS E
TELÉGRAFOS</t>
  </si>
  <si>
    <t xml:space="preserve">EMPRESA BRASILEIRA DE CORREIOS E TELÉGRAFOS
</t>
  </si>
  <si>
    <t>117912 - LOCAÇÃO DE EQUIPAMENTOS LABORATORIAIS</t>
  </si>
  <si>
    <t>Locação de Maquinas e Equipamentos</t>
  </si>
  <si>
    <t>LABINBRAZ COMERCIAL LTDA</t>
  </si>
  <si>
    <t>017303.001222/2020</t>
  </si>
  <si>
    <t>118718 - (ID-118718) SERVIÇOS DE ACESSO À INTERNET, Descrição: Contratação de empresa para prestação, de forma dedicada, de serviço de acesso à internet por fibra óptica com garantia de 100% em 
download e upload</t>
  </si>
  <si>
    <t>Comunicação de Dados</t>
  </si>
  <si>
    <t>PRODAM PROCESSAMENTO DE DADOS AMAZONAS AS</t>
  </si>
  <si>
    <t>017303.001227/2020</t>
  </si>
  <si>
    <t>117979 - (ID-117979) SERVIÇOS DE MANUTENÇÃO EM EQUIPAMENTOS DE INFORMÁTICA, Descrição: Contratação de empresa especializada na prestação de serviços técnicos de manutenção preventiva e/ou corretiva em equipamentos de informática</t>
  </si>
  <si>
    <t>Serviços Técnicos profissionais de TIC</t>
  </si>
  <si>
    <t>017303.000486/2020</t>
  </si>
  <si>
    <t>13405 - (ID-13405) GÁS LIQUEFEITO DE PETRÓLEO-GLP, Material: composição básica de propano e butano (gás de cozinha), Unidade de Fornecimento: cilindro com 45 kg, retornável, Aplicação: cozinha industrial MARCA: AMAZONGAS</t>
  </si>
  <si>
    <t>L A FELIX ME</t>
  </si>
  <si>
    <t>017303.001023/2020</t>
  </si>
  <si>
    <t xml:space="preserve">116492 - (ID-116492) SERVIÇO DE CONTROLE DE PRAGA, Contratação de empresa especializada para prestação de serviço de controle de praga, especificamente REPELÊNCIA A POMBO, com fornecimento de 
mão-de-obra, material e equipamentos necessários para execução do serviço. MARCA: "NT"
</t>
  </si>
  <si>
    <t>Manutencao E Conservacao De Bens Imoveis</t>
  </si>
  <si>
    <t>AC GESTAO EMPRESARIAL EIRELI</t>
  </si>
  <si>
    <t>115717 - (ID-115717) SERVIÇO DE CONTROLE DE PRAGA, Contratação de empresa especializada para prestação de serviço de controle de praga, especificamente DESINSETIZAÇÃO, com fornecimento de mão_xFFFE_de-obra, material e equipamentos necessários para execução do serviço. MARCA: "NT"</t>
  </si>
  <si>
    <t xml:space="preserve">115718 - (ID-115718) SERVIÇO DE CONTROLE DE PRAGA, Contratação de empresa especializada para prestação de serviço de controle de praga, especificamente DESRATIZAÇÃO, com fornecimento de mão-de_xFFFE_obra, material e equipamentos necessários para execução do serviço. MARCA: "NT"
</t>
  </si>
  <si>
    <t xml:space="preserve">116962 - (ID-116962) SERVIÇO DE CONTROLE DE PRAGA, Contratação de empresa especializada para prestação de serviço de controle de praga, especificamente DESCUPINIZAÇÃO, com fornecimento de mão_xFFFE_de-obra, material e equipamentos necessários para execução do serviço. MARCA: "NT"
</t>
  </si>
  <si>
    <t>017303.000388/2020</t>
  </si>
  <si>
    <t xml:space="preserve">119960 - DIAGNÓSTICOS LABORATORIAIS, Descrição: DIAGNÓSTICOS LABORATORIAIS, Descrição: contratação de empresa especializada para realização de exame de Imunofluorescência, conforme projeto 
básico. </t>
  </si>
  <si>
    <t>LABORATORIO DE PATOLOGIA BACCHI LTDA</t>
  </si>
  <si>
    <t xml:space="preserve">59194 - DIAGNÓSTICOS LABORATORIAIS, Descrição: DIAGNÓSTICOS LABORATORIAIS, Descrição: contratação de empresa especializada na realização de exame de imunohistoquímica, conforme 
discriminação em Projeto Básico MARCA: null
</t>
  </si>
  <si>
    <t>017303.000239/2020</t>
  </si>
  <si>
    <t>47268 - SERVIÇOS DE MANUTENÇÃO EM TERMINAL BIOMÉTRICO, Descrição: SERVIÇOS DE MANUTENÇÃO EM TERMINAL BIOMÉTRICO, Descrição: contratação de empresa especializada na 
prestação de serviço de manutenção preventiva e/ou corretiva em terminal biométrico, conforme 
discriminação em projeto básico.</t>
  </si>
  <si>
    <t>DOC PAPER LTDA ME</t>
  </si>
  <si>
    <t xml:space="preserve">017303.000100/2020
</t>
  </si>
  <si>
    <t>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preventiva e/ou corretiva com substituição de peças e suprimentos, conforme discriminação em Projeto 
Básico.</t>
  </si>
  <si>
    <t>Outsourcing (Terceirização) de impressão e serviços relacionados a computação em nuvem</t>
  </si>
  <si>
    <t>ROYAL GESTAO E SERVIÇOS DE INFORMATICA LTDA</t>
  </si>
  <si>
    <t>18</t>
  </si>
  <si>
    <t>402,6924</t>
  </si>
  <si>
    <t>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preventiva e/ou corretiva com substituição de peças e suprimentos, conforme discriminação em Projeto 
Básico.</t>
  </si>
  <si>
    <t>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e/ou corretiva com substituição de peças e suprimentos, conforme discriminação em Projeto Básico.</t>
  </si>
  <si>
    <t>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Projeto Básico</t>
  </si>
  <si>
    <t>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t>
  </si>
  <si>
    <t xml:space="preserve">10,.5003
</t>
  </si>
  <si>
    <t>017303.000511/2020</t>
  </si>
  <si>
    <t>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t>
  </si>
  <si>
    <t xml:space="preserve">Servicos De Agua E Esgoto
</t>
  </si>
  <si>
    <t>MANAUS AMBIENTAL S.A</t>
  </si>
  <si>
    <t>017303.001168/2020</t>
  </si>
  <si>
    <t>115252 - SERVIÇO DE FORNECIMENTO DE LANCHE,  Descrição: Contratação de empresa especializada na prestação de serviço de preparação e fornecimento de lanche na cidade de Manaus, com cardápio definido em Projeto Básico.</t>
  </si>
  <si>
    <t>Fornecimento De Alimentacao</t>
  </si>
  <si>
    <t>M P S DE SOUZA GOMES MATUTE</t>
  </si>
  <si>
    <t>92738 - SERVIÇOS DE LAVANDERIA HOSPITALAR, Descrição: contratação de empresa especializada na prestação de serviços de Lavanderia Hospitalar Externa, nas dependências da Unidade CONTRATADA. .INFORMAÇÕES ADICIONAIS: Prestação de serviço pelo período de 12 meses.</t>
  </si>
  <si>
    <t>Lavanderia</t>
  </si>
  <si>
    <t>DCP SERVICOS DE CONSERVAÇÃO E APOIO ADMINISTRATIVO EIRELI</t>
  </si>
  <si>
    <t>117655 - SERVIÇOS DE MANUTENÇÃO EM APARELHOS 9.000 a 18.000</t>
  </si>
  <si>
    <t>SERVIÇOS DE MANUTENÇÃO EM APARELHOS DE AR CONDICIONADOS</t>
  </si>
  <si>
    <t>97036 - SERVIÇOS DE MANUTENÇÃO EM APARELHOS DE AR CONDICIONADO 19.000 a 30.000</t>
  </si>
  <si>
    <t>113986 - SERVIÇOS DE MANUTENÇÃO EM APARELHOS DE AR CONDICIONADO 19.000 a 30.000</t>
  </si>
  <si>
    <t>113987 - SERVIÇOS DE MANUTENÇÃO EM APARELHOS DE AR CONDICIONADO 49.000 a 60.000</t>
  </si>
  <si>
    <t xml:space="preserve">124166 - SERVIÇOS DE MANUTENÇÃO EM BEBEDOURO </t>
  </si>
  <si>
    <t xml:space="preserve">117446 - SERVIÇO DE MANUTENÇÃO DE GELADEIRA/FREEZER </t>
  </si>
  <si>
    <t>113989 - SERVIÇO DE INSTALAÇÃO APARELHOS AR CONDICIONADO TIPO SPLIT</t>
  </si>
  <si>
    <t>DEMONSTRATIVO DE AQUISIÇÕES/ CONTRATAÇÕES DO EXERCÍCIO DE 2020 - NÃO EMPENHADOS</t>
  </si>
  <si>
    <t>Nº</t>
  </si>
  <si>
    <t>FORMA DE
COMPRA</t>
  </si>
  <si>
    <t>DATA
RECEBIMENTO
COMPRAS</t>
  </si>
  <si>
    <t>DIAS</t>
  </si>
  <si>
    <t>SETOR DEMANDANTE</t>
  </si>
  <si>
    <t>PRODUTO</t>
  </si>
  <si>
    <t>SITUAÇÃO
COMPRAS</t>
  </si>
  <si>
    <t>VALOR
HOMOLOGADO</t>
  </si>
  <si>
    <t>MOTIVO</t>
  </si>
  <si>
    <t>EMPENHO</t>
  </si>
  <si>
    <t>VALOR EMPENHADO R$</t>
  </si>
  <si>
    <t>FALTA EMPENHAR</t>
  </si>
  <si>
    <t>ITENS</t>
  </si>
  <si>
    <t>00435/2020</t>
  </si>
  <si>
    <t>GPI</t>
  </si>
  <si>
    <t>Aquisição de Material para ofícina de prevenção de Incapacidades físicas com Recursos de Emenda Parlamentar Dep. José Ricardo.</t>
  </si>
  <si>
    <t>Em cotação</t>
  </si>
  <si>
    <t>_</t>
  </si>
  <si>
    <t>AGUARDANDO ID</t>
  </si>
  <si>
    <t>MATERIAL PARA OFICINA DE PREVENÇÃO DE INCAPACIDADES - 339030 - AGUARDANDO O ID (BORRACHA SILICONIZADA, ESTILETE, COLA PARA SAPATEIRO, COURO VAQUETA, LIXA METRO Nº 36, VELCRO, ELÁSTICO PRETO, ELÁSTICO BRANCO, COLA TEK BOND</t>
  </si>
  <si>
    <t>00436/2020</t>
  </si>
  <si>
    <t>Aquisição de calçados Ortopédicos com Recursos de Emenda Parlamentar Dep. José Ricardo.</t>
  </si>
  <si>
    <t>Instrução de Processual</t>
  </si>
  <si>
    <t>Á EMPENHAR</t>
  </si>
  <si>
    <t xml:space="preserve"> (ID - 120965) ÓRTESE, Tipo: CALÇADO ORTOPÉDICO</t>
  </si>
  <si>
    <t>00446/2020</t>
  </si>
  <si>
    <t>DEP</t>
  </si>
  <si>
    <t>Aquisição de Instrumental Cirúrgico com Recursos de Emenda Parlamentar Dep. José Ricardo.</t>
  </si>
  <si>
    <t xml:space="preserve">INSTRUMENTAIS CIRURGICOS PARA PREVENÇÃO DE INCAPACIDADES - 339030 - AGUARDANDO O ID </t>
  </si>
  <si>
    <t>00527/2020</t>
  </si>
  <si>
    <t>DA</t>
  </si>
  <si>
    <t>Aquisição de Veículo Tipo Van, com recurso de emenda parlamentar.</t>
  </si>
  <si>
    <t xml:space="preserve"> AGUARDANDO O ID (AQUISIÇÃO DE VEICULO, TIPO VAN 16 LUGARES) DESCRIÇÃO CONFORME PROJETO BASICO</t>
  </si>
  <si>
    <t>00537/2020</t>
  </si>
  <si>
    <t>SUBALMOX</t>
  </si>
  <si>
    <t>Aquisição de Gênero Alimentício</t>
  </si>
  <si>
    <t>1) Segue para Aprovação;
2) Passar ASSEJUR e ASCI;
3) Empenhar</t>
  </si>
  <si>
    <t>(ID - 19000) BISCOITO SALGADO, Tipo: cream cracker</t>
  </si>
  <si>
    <t>00769/2019</t>
  </si>
  <si>
    <t>GSTI</t>
  </si>
  <si>
    <t>Aquisição de insumo de informática (Toneres) para impressora do convênio 628/2008</t>
  </si>
  <si>
    <t>Cotação de Preço</t>
  </si>
  <si>
    <t xml:space="preserve"> AGUARDANDO O ID (TONERS E UNIDADE DE IMAGEM) CONVENIO 628/2019 - INSUMOS DE INFORMATICA.</t>
  </si>
  <si>
    <t>00552/2020</t>
  </si>
  <si>
    <t>Aquisição Materiais de Expediente</t>
  </si>
  <si>
    <t>Emissão de SC, ATA e DOE</t>
  </si>
  <si>
    <t>1) Segue para Aprovação;
2) Passar ASSEJUR e ASCI;
3) Aguardando Empenho</t>
  </si>
  <si>
    <t>INDISPONIBILIDADE ORÇAMENTÁRIA EXERCÍCIO 2020</t>
  </si>
  <si>
    <t xml:space="preserve">(73415) CAIXA ARQUIVO, Material: plástico polionda  350mm x 250mm </t>
  </si>
  <si>
    <t>00011/2020</t>
  </si>
  <si>
    <t>Contratação de empresa especializada em digitalização</t>
  </si>
  <si>
    <t>Habilitação - CSC</t>
  </si>
  <si>
    <t>Homologação, Assejur e ASCI</t>
  </si>
  <si>
    <t>(ID - 92311) - SERVIÇO DE DIGITALIZAÇÃO DE DOCUMENTOS, Descrição: Contratação de empresa especializada para prestação de serviço de digitalização de documentos em papel formato A4 ou Ofício, conforme detalhamento em Projeto Básico</t>
  </si>
  <si>
    <t>00553/2020</t>
  </si>
  <si>
    <t>Aquisição de Material Higiene Limpeza, Copa/Cozinha.</t>
  </si>
  <si>
    <t>EMPENHADO PARCIALMENTE</t>
  </si>
  <si>
    <t>(117706) SABONETE, Líquido; Neutro; Sem perfume; Sem corante; PH 6,5 a 7; Forma De Apresentação: embalagem com 5 litros. (PARCIALMENTE)
(18413) COPO DESCARTÁVEL, Material: plástico, Capacidade: 180 ml, Tipo Uso: descartável, Aplicação: água, Unidade de Fornecimento: pacote com 100 unidades, Cor: branca, Características Adicionais: produto em conformidade com as normas da ABNT(PARCIALMENTE)</t>
  </si>
  <si>
    <t>00602/2020</t>
  </si>
  <si>
    <t>SUBCAF</t>
  </si>
  <si>
    <t>Aquisição de materiais para saude</t>
  </si>
  <si>
    <t>MANUTENÇÃO PREVENTIVA E CORRETIVA DE EQUIPAMENTOS HOSPITALARES E LABORATORIAIS</t>
  </si>
  <si>
    <t>NE000027/2021</t>
  </si>
  <si>
    <t>NE000024/2021</t>
  </si>
  <si>
    <t>NE000023/2021</t>
  </si>
  <si>
    <t>NE000022/2021</t>
  </si>
  <si>
    <t>NE000021/2021</t>
  </si>
  <si>
    <t>NE000020/2021</t>
  </si>
  <si>
    <t>NE000019/2021</t>
  </si>
  <si>
    <t>NE000018/2021</t>
  </si>
  <si>
    <t>NE000017/2021</t>
  </si>
  <si>
    <t>NE000016/2021</t>
  </si>
  <si>
    <t>NE000015/2021</t>
  </si>
  <si>
    <t>NE000014/2021</t>
  </si>
  <si>
    <t>NE000035/2021</t>
  </si>
  <si>
    <t>NE000032/2021</t>
  </si>
  <si>
    <t>NE000033/2021</t>
  </si>
  <si>
    <t>NE000034/2021</t>
  </si>
  <si>
    <t>NE000040/2021</t>
  </si>
  <si>
    <t>NE000041/2021</t>
  </si>
  <si>
    <t>NE000042/2021</t>
  </si>
  <si>
    <t>NE000043/2021</t>
  </si>
  <si>
    <t>NE000044/2021</t>
  </si>
  <si>
    <t>NE000045/2021</t>
  </si>
  <si>
    <t>NE000046/2021</t>
  </si>
  <si>
    <t>Aquisição de Produtos Químicos</t>
  </si>
  <si>
    <t>CONSUMO</t>
  </si>
  <si>
    <t>(ID-44808) PARAFINA GRANULADA, Aplicação: uso laboratorial, Tipo: contém DMSO de metil sufoxido, Material/Composição: parafina,  amanho/Capacidade: pacote com 2,5kg, Características Adicionais: purificada em escamas, rápida infiltração residual</t>
  </si>
  <si>
    <t>(ID-31902) SAFRANINA, Aplicação: uso laboratorial, Forma De Apresentação: frasco com 500 ml, Características Adicionais: solução corante de lâminas</t>
  </si>
  <si>
    <t>(ID-114427) MEIO PARA MONTAGEM DE LÂMINAS, Aplicação: microscopia; Unidade de Fornecimento: frasco com 100ml.</t>
  </si>
  <si>
    <t>(ID -119839) TIRA PARA UROANÁLISE, Tira reativa para exame químico da urina, com no mínimo 11 parâmetros, incluindo densidade; Unidade de Fornecimento:frasco com 100</t>
  </si>
  <si>
    <t>(ID -45064) XILOL XILENO PA(REAGENTE), Aplicação: uso laboratorial/reagente analítico para coloração, Forma De Apresentação: frasco de 1000ml</t>
  </si>
  <si>
    <t>(ID -52990) GLICERINA P.A, Aplicação: análise laboratorial, Características Adicionais: aspecto físico denso, fórmula
molecular C3H8O3, peso molecular 92,09</t>
  </si>
  <si>
    <t>(ID -41310) GLUCOSE PA, Aplicação: análise laboratorial microbiológica, Características Físico-Químicas: pó, Forma De Apresentação: frasco de 500 gramas</t>
  </si>
  <si>
    <t>1</t>
  </si>
  <si>
    <t xml:space="preserve">(ID-50593) CROMOTROP 2R, Aplicação: uso laboratorial, Forma De Apresentação: frasco de 25g, Conformidade: ANVISA </t>
  </si>
  <si>
    <t>(ID-110234) AZUL DE ALCIAN RA, corante em pó, acondicionado em frasco âmbar com tampa rosqueavel e lacre de
segurança. Frasco com 10g.</t>
  </si>
  <si>
    <t>(ID-115331) NITRATO DE PRATA, Aplicação: para análise (PA), Concentração mínima 99,8%; Unidade de Fornecimento:
frasco com 100 gramas.</t>
  </si>
  <si>
    <t>(ID-89320) HEMATOXILINA, Aplicação: uso laboratorial.Fórmula: C16H14O6. Peso Molecular: 302,29. Embalagem com
25g</t>
  </si>
  <si>
    <t>(ID-92069) CREOSOTO DE FAIA (PS), Aplicação: reagente líquido para uso laboratorial, Forma De Apresentação: frasco de 500 ml</t>
  </si>
  <si>
    <t>(ID-116083) LUVA , Tipo: de procedimento, não estéril, em látex natural, formato anatômico, ambidestra, resistente, com pó bioabsorvível; Tamanho: P; Unidade de Fornecimento: caixa com 100 unidade</t>
  </si>
  <si>
    <t>(ID-116082) LUVA , Tipo: de procedimento, não estéril, em látex natural, formato anatômico, ambidestra, resistente, com pó bioabsorvível; Tamanho: M; Unidade de Fornecimento: caixa com 100 unidades.</t>
  </si>
  <si>
    <t>(ID-116085) LUVA , Tipo: de procedimento, não estéril, em látex natural, formato anatômico, ambidestra, resistente, com pó bioabsorvível; Tamanho: G; Unidade de Fornecimento: caixa com 100 unidades.</t>
  </si>
  <si>
    <t>(ID-113094) TIRA REAGENTE PARA DETERMINAÇÃO DE GLICEMIA, Aplicação: dosagem de glicemia capilar em equipamento digital com intervalo de leitura de 20 a 500mg/dl e faixa de hematócrito de
20 a 60%, com aparelho em regime de comodato.</t>
  </si>
  <si>
    <t>(ID-117722) MÁSCARA, Tipo: descartável; Material: não tecido; 3 camadas (interna, externa e filtro); 3 pregas longitudinais; Com dispositivo para ajuste nasal fixado no corpo da máscara; Atóxica, hipoalérgica e inodora; Forma de Apresentação: embalagem com 100 unidades.</t>
  </si>
  <si>
    <t>Serviço de comunicação geral</t>
  </si>
  <si>
    <t>NE000047/2021</t>
  </si>
  <si>
    <t>17713 - SERVIÇOS DE MANUTENÇÃO PREVENTIVA E/OU CORRETIVA EM GRUPO GERADOR,</t>
  </si>
  <si>
    <t>Manutenção e conservação de maquinas e equipamentos</t>
  </si>
  <si>
    <t>ID 118823 - SERVIÇO DE PASSAGEM FLUVIAL, Descrição: Prestação de Serviço de Agenciamento de Passagens Fluviais
(reserva, marcação, emissão, remarcação e cancelamento), conforme Projeto Básico</t>
  </si>
  <si>
    <t>ID - 118817 - SERVIÇO DE PASSAGEM AÉREA. Descrição: Aquisição de Passagens Aéreas, Nacional, Internacional
e Intermunicipal, conforme Projeto Básico</t>
  </si>
  <si>
    <t>ID - 119509 - SERVIÇO DE PASSAGEM AÉREA, Descrição: contratação de empresa especializada na prestação de serviço em Agenciamento de Viagens para Aquisição de Passagens Aéreas, conforme Projeto Básico.</t>
  </si>
  <si>
    <t>ID - 118822 - SERVIÇO DE PASSAGEM FLUVIAL, Descrição: Prestação de Serviço de Agenciamento de Passagens Fluviais
(reserva, marcação, emissão, remarcação e cancelamento), conforme Projeto Básico.</t>
  </si>
  <si>
    <t>ID 118842 - SERVIÇO DE PASSAGEM TERRESTRE, Descrição: Aquisição de Passagens Terrestres, conforme Projeto
Básico</t>
  </si>
  <si>
    <t>ID 118843 - SERVIÇO DE PASSAGEM TERRESTRE, Descrição: Prestação de Serviço de Agenciamento de Passagens
Terrestres (reserva, marcação, emissão, remarcação e cancelamento), conforme Projeto Básico</t>
  </si>
  <si>
    <t>(ID-93139) BANHO MARIA, Tipo: Histológico, com controlador de temperatura digital; chave liga e desliga com iluminador; base em liga de alumínio; formato redondo; carenagem externa em resina resistente; cuba interna em alumínio repuxado com pintura eletrostática na cor preta</t>
  </si>
  <si>
    <t xml:space="preserve">(ID - 39309) SERVIÇOS DE MANUTENÇÃO DE EQUIPAMENTOS HOSPITALARES, Descrição: contratação de empresa especializada na prestação de serviços de manutenção preventiva e/ou corretiva de equipamentos médico-hospitalares, </t>
  </si>
  <si>
    <t>PE Nº 0969/2020-CSC</t>
  </si>
  <si>
    <t>(ID-113094) TIRA REAGENTE PARA DETERMINAÇÃO DE GLICEMIA, Aplicação: dosagem de  glicemia capilar em equipamento digital com intervalo de leitura de 20 a 500mg/dl e faixa de hematócrito de 20 a 60%, com aparelho em regime de comodato. MARCA: ON CALL PLUS II.</t>
  </si>
  <si>
    <t>MEDLEVENSOHN COMERCIO E REPRESENTAÇÕES DE PRODUTOS HOSPITALAR</t>
  </si>
  <si>
    <t>NE000048/2021</t>
  </si>
  <si>
    <t>(ID-122130) ÁLCOOL ETÍLICO, Tipo: hidratado; Concentração: 96%; Teor Alcoólico: 92,8º INPM; Apresentação: líquido; Forma De Apresentação: frasco com 1 litro. MARCA: null</t>
  </si>
  <si>
    <t>MEDICNORTE EIRELI</t>
  </si>
  <si>
    <t>NE000049/2021</t>
  </si>
  <si>
    <t>Aquisição de Produtos Biológicos</t>
  </si>
  <si>
    <t>(ID-109664) SUPLEMENTO, Tipo: VX, Aplicação: para suplementação e isolamento de Neisseria gonorrhoeae e Haemophilus influenzae, Forma De Apresentação: 05 frascos de 5 ml com suplemento liofilizado + 05 frascos de 5ml de solução diluente. MARCA: null</t>
  </si>
  <si>
    <t>NE000050/2021</t>
  </si>
  <si>
    <t>Aquisição de Produtos Farmacológicos</t>
  </si>
  <si>
    <t>(ID-116224) ALBENDAZOL, Forma Farmacêutica: suspenção oral; Concentração: 40mg/ml; Forma De Apresentação: frasco com 10ml.</t>
  </si>
  <si>
    <t>(ID-114774) ÁGUA DESTILADA,Forma De Apresentação: ampola 10ml.</t>
  </si>
  <si>
    <t>DL DISTRIBUIDORA DE</t>
  </si>
  <si>
    <t>PE 831/20</t>
  </si>
  <si>
    <t>PE 277/20</t>
  </si>
  <si>
    <t>ARAUJO COMERCIO DE P</t>
  </si>
  <si>
    <t>(ID-115920) AMOXICILINA, Forma Farmacêutica: cápsula; Concentração: 500mg</t>
  </si>
  <si>
    <t>PE 475/20</t>
  </si>
  <si>
    <t xml:space="preserve"> DIMASTER COMERCIO DE PRODUTOS HOSPITALARES LTDA</t>
  </si>
  <si>
    <t>(ID-114788) AMOXICILINA, Forma Farmacêutica: pó para suspensão oral; Concentração: 250mg/5ml; Forma De Apresentação: frasco com 150ml.</t>
  </si>
  <si>
    <t>PE 146/20</t>
  </si>
  <si>
    <t>PRO-SAUDE DISTRIBUIDORA DE MEDICAMENTOS EIRELI</t>
  </si>
  <si>
    <t>(ID-53080) CEFALEXINA, Forma Farmacêutica: suspensão oral, Concentração: 250mg/5ml, Forma De Apresentação: frasco com 100ml</t>
  </si>
  <si>
    <t>ULTRAFARMA COMERCIO DE PRODUTOS FARMACEUTICOS LTDA</t>
  </si>
  <si>
    <t>PE 486/20</t>
  </si>
  <si>
    <t>(ID-114723) CEFTRIAXONA, Forma Farmacêutica: pó para solução injetável; Concentração: 1g; Forma De Apresentação: frasco ampola.</t>
  </si>
  <si>
    <t>ANTIBIÓTICOS DO BRASIL LTDA - FILIAL</t>
  </si>
  <si>
    <t>PE 387/20</t>
  </si>
  <si>
    <t>(ID-116529) CICLOSPORINA, Forma Farmacêutica: cápsula; Concentração: 50mg.</t>
  </si>
  <si>
    <t xml:space="preserve"> J I D DISTRIBUIDORA DE MEDICAMENTOS LTDA</t>
  </si>
  <si>
    <t>PE 006/20</t>
  </si>
  <si>
    <t>ID -116532) CICLOSPORINA, Forma Farmacêutica: cápsula; Concentração: 25mg.</t>
  </si>
  <si>
    <t>PE 083/20</t>
  </si>
  <si>
    <t>(ID -115933) CLORETO DE SÓDIO, Forma Farmacêutica: solução injetável; Concentração: 10%; Forma De Apresentação: ampola com 10ml.</t>
  </si>
  <si>
    <t>MAPEMI - BRASIL MATERIAIS MÉDICOS E ODONTOLÓGICOS LTDA</t>
  </si>
  <si>
    <t>(ID -108272) CLORETO DE SÓDIO, Forma Farmacêutica: solução injetável, Concentração: 0,9%, Forma De Apresentação: embalagem sistema fechado com 500ml.</t>
  </si>
  <si>
    <t xml:space="preserve"> FARMACE - INDUSTRIA QUIMICO-FARMACEUTICA CEARENSE LTDA</t>
  </si>
  <si>
    <t>(ID -115984) HIDROXIZINA, Forma Farmacêutica: comprimido; Concentração: 25mg.( blister)</t>
  </si>
  <si>
    <t xml:space="preserve"> M BRAZAO DA SILVA</t>
  </si>
  <si>
    <t>(ID-115700) HIDROXIZINA, Forma Farmacêutica: solução oral; Concentração: 10mg/5ml; Forma De Apresentação: frasco de 100ml a 120ml</t>
  </si>
  <si>
    <t>INOVAMED COMERCIO DE MEDICAMENTOS LTDA</t>
  </si>
  <si>
    <t>PE 791/20</t>
  </si>
  <si>
    <t>(ID-89715) ITRACONAZOL, Forma Farmacêutica: cápsula, Concentração : 100 mg</t>
  </si>
  <si>
    <t>PE 863/20</t>
  </si>
  <si>
    <t>(ID-37127) LIDOCAÍNA + EPINEFRINA, Forma Farmacêutica: solução injetável, Concentração: 2% de lidocaína + 1:200.000 de epinefrina, Forma De Apresentação: frasco-ampola de 20 ml</t>
  </si>
  <si>
    <t>COMERCIAL CIRURGICA RIOCLARENSE LTDA - FILIAL</t>
  </si>
  <si>
    <t>PE 530/20</t>
  </si>
  <si>
    <t>(ID-114745) LORATADINA, Forma Farmacêutica: xarope; Concentração: 1mg/ml; Forma De Apresentação: frasco
com 100ml</t>
  </si>
  <si>
    <t>ARAUJO COMERCIO DE PRODUTOS</t>
  </si>
  <si>
    <t>(ID-109172) MELOXICAM, Forma Farmcêutica: comprimido, Concentração: 7,5 mg</t>
  </si>
  <si>
    <t>M BRAZAO DA SILVA</t>
  </si>
  <si>
    <t>(ID-115048) MICONAZOL, Forma Farmacêutica: creme dermatológico; Concentração: 20mg/g; Forma De Apresentação: bisnaga com 28g.</t>
  </si>
  <si>
    <t>PE 433/20</t>
  </si>
  <si>
    <t>(ID-115241) PREDNISOLONA, Forma Farmacêutica: solução oral; Concentração: 3mg/ml; Forma De Apresentação: frasco com 60ml.</t>
  </si>
  <si>
    <t>COMERCIAL CIRURGICA</t>
  </si>
  <si>
    <t>(ID-116047) RINGER COM LACTATO, Forma Farmacêutica: solução injetável; Forma De Apresentação: frasco ou bolsa em sistema fechado com 250ml.</t>
  </si>
  <si>
    <t>ID-116150) SULFATO FERROSO, Forma Farmacêutica: drágea; Concentração: 40mg</t>
  </si>
  <si>
    <t>SOLUMED DISTRIBUIDORA DE MEDICAMENTOS E PRODUTOS</t>
  </si>
  <si>
    <t>PE 016/20</t>
  </si>
  <si>
    <t>PE 408/20</t>
  </si>
  <si>
    <t>(ID-114958) SULFAMETOXAZOL + TRIMETOPRIMA, Forma Farmacêutica: suspensão oral; Concentração: 200 + 40mg/5ml; Forma De Apresentação: frasco com 100ml.</t>
  </si>
  <si>
    <t>ESPIRITO SANTO DISTRIBUIDORA DE PROD. HOSPITALARES EIRELI</t>
  </si>
  <si>
    <t>(ID-115108) TENOXICAM, Forma Farmacêutica: pó liofilizado para solução injetável; Concentração: 20mg; Forma De Apresentação: frasco ampola.</t>
  </si>
  <si>
    <t>PE 666/20</t>
  </si>
  <si>
    <t xml:space="preserve"> UNIÂO QUIMICA FARMACEUTICA</t>
  </si>
  <si>
    <t>Genero alimenticio</t>
  </si>
  <si>
    <t>(ID-19000) BISCOITO SALGADO, Tipo: cream cracker, Composição: farinha de trigo, gordura vegetal hidrogenada, amido, extrato de malte, sal refinado, açúcar, fermentos químicos, bicarbonato de amônio e estabilizante lecitina de soja.</t>
  </si>
  <si>
    <t>JOELISON ABREU DE CARVALHO</t>
  </si>
  <si>
    <t>M B COMERCIO DE PRODUTOS ALIMENTICIOS EIRELI</t>
  </si>
  <si>
    <t>H A DE  AGUIAR COMERCIAL</t>
  </si>
  <si>
    <t>PE 508/20</t>
  </si>
  <si>
    <t>PE 563/20</t>
  </si>
  <si>
    <t>PE 017/20</t>
  </si>
  <si>
    <t>PE 198/20</t>
  </si>
  <si>
    <t>PE 114/20</t>
  </si>
  <si>
    <t>PE 237/20</t>
  </si>
  <si>
    <t>PE 059/20</t>
  </si>
  <si>
    <t xml:space="preserve">(ID-401) PASTA AZ (REGISTRADOR), Material Capas: papel prensado, Tipo Lombada: larga, Cor: variadas, Tamanho: ofício, Material Fixador: </t>
  </si>
  <si>
    <t xml:space="preserve">(ID-80643) CANETA ESFEROGRÁFICA, Material Corpo: plástico transparente hexagonal com identificação da marca, Tipo Escrita: média, Cor: azul, preta ou vermelha, </t>
  </si>
  <si>
    <t>(ID-73430) CANETA MARCA TEXTO, Material Corpo: plástico. Observação: Cor: Amarelo.</t>
  </si>
  <si>
    <t xml:space="preserve">(ID-5465) LÁPIS DE COR, Material: madeira, Tamanho: grande, Cor: cores variadas, Unidade de Fornecimento: caixa com 12 unidades </t>
  </si>
  <si>
    <t xml:space="preserve">(ID-5596) GIZÃO, Material: cera, Cor: diversas, Unidade de Fornecimento: caixa com 12 unidades </t>
  </si>
  <si>
    <t>Material de Expediente</t>
  </si>
  <si>
    <t>RR COMERCIO DE PRODUTOS FARMACEUTICOS E HOSPITALARES LTDA</t>
  </si>
  <si>
    <t>M C COMÉRCIO E REPRESENTAÇÕES LTDA</t>
  </si>
  <si>
    <t>LEONORA COMERCIO INTERNACIONAL LTDA</t>
  </si>
  <si>
    <t>OBJECTTI SOLUCOES LTDA</t>
  </si>
  <si>
    <t>PE 1086/19</t>
  </si>
  <si>
    <t>(ID-114772) SERVIÇO DE CERTIFICAÇÃO DIGITAL, Descrição: Emissão de Certificação Digital tipo A3, pessoa física, mídia de armazenamento tipo TOKEN, conforme projeto básico</t>
  </si>
  <si>
    <t>SERVIÇO DE CERTIFICAÇÃO DIGITAL</t>
  </si>
  <si>
    <t>(ID-14629) CAFÉ TORRADO E MOÍDO, Apresentação: torrado e moído sem misturas, Embalagem: tipo almofada, Características
Adicionais: 1ª qualidade, com  aracterísticas,
aspecto cor, odor e sabor próprios, Unidade de Fornecimento: pacote de 500g</t>
  </si>
  <si>
    <t>ATA SUSPENSA</t>
  </si>
  <si>
    <t>ATA SEM SALDO</t>
  </si>
  <si>
    <t>017303.000011/2020</t>
  </si>
  <si>
    <t>017303.000036/2021</t>
  </si>
  <si>
    <t>017303.000031/2021</t>
  </si>
  <si>
    <t>017303.000053/2021</t>
  </si>
  <si>
    <t>017303.000039/2021</t>
  </si>
  <si>
    <t>017303.000083/2021</t>
  </si>
  <si>
    <t>017303.000080/2021</t>
  </si>
  <si>
    <t>017303.000090/2021</t>
  </si>
  <si>
    <t>017303.000062/2021</t>
  </si>
  <si>
    <t>017303.000104/2021</t>
  </si>
  <si>
    <t>017303.000109/2021</t>
  </si>
  <si>
    <t>017303.000115/2021</t>
  </si>
  <si>
    <t>017303.000153/2021</t>
  </si>
  <si>
    <t>017303.000156/2021</t>
  </si>
  <si>
    <t>017303.000178/2021</t>
  </si>
  <si>
    <t>PE 0748/2020</t>
  </si>
  <si>
    <t>ÁLCOOL  ETÍLICO,  Tipo:  hidratado,  Teor  Alcoólico:  92,8º  INPM,  Apresentação:  líquido, Unidade de Fornecimento: frasco com 1 LT</t>
  </si>
  <si>
    <t>MATERIAL HOSPITALAR</t>
  </si>
  <si>
    <t>ALTO RIO NEGRO COMERCIO VAREJISTA DE PRODUTOS ALIMENTICOS LTDA</t>
  </si>
  <si>
    <t>NE0000065/2021</t>
  </si>
  <si>
    <t>360</t>
  </si>
  <si>
    <t>1,33</t>
  </si>
  <si>
    <t>NE0000066/2021</t>
  </si>
  <si>
    <t>NE0000069/2021</t>
  </si>
  <si>
    <t>VIMED INDUSTRIA E COMERCIO DE COMPRESSAS LTDA ME</t>
  </si>
  <si>
    <t>FONTE DE RECURSO</t>
  </si>
  <si>
    <t>TRANSFERÊNCIA FUNDO A FUNDO DE RECURSOS DO SUS - BLOCO DE CUSTEIO DAS AÇÕES E SERVIÇOS PÚBLICOS -  231</t>
  </si>
  <si>
    <t xml:space="preserve">TRANSFERÊNCIA FUNDO A FUNDO DE RECURSOS DO SUS - BLOCO DE CUSTEIO DAS AÇÕES E SERVIÇOS PÚBLICOS -  
431 
EMENDA PARLAMENTAR JOÃO BOSCO SARAIVA </t>
  </si>
  <si>
    <t xml:space="preserve">(ID-117683)  EQUIPO  INFUSÃO  VENOSA,  Tipo:  Macrogotas;  Descartável;  Estéril;  Atóxico; Apirogênico;  Apresentação:  Ponta  perfurante  com  tampa  protetora,  câmara  gotejadora  transparente  e  flexível, sem  filtro  de  partículas;  </t>
  </si>
  <si>
    <t xml:space="preserve">(ID-114658)  TOUCA,  Aplicação:  uso  hospitalar;  Tipo:  turbante  /  disco  /  pizza,  com  elástico; Descartável; </t>
  </si>
  <si>
    <t>017303.000155/2021</t>
  </si>
  <si>
    <t>(ID-74747) DETERGENTE, Composição: ph neutro, biodegradável e outras substancias, Aspecto Físico: líquido</t>
  </si>
  <si>
    <t xml:space="preserve">(ID-92809) PAPEL TOALHA, Material: 100% fibra celulósica vegetal virgem, Cor: branca, Dimensões: rolo de 20 cm x 100 m </t>
  </si>
  <si>
    <t>(ID-101421) LIXEIRA, Material: confeccionado em polipropileno de alta resistência, Capacidade: 50 l</t>
  </si>
  <si>
    <t>MATERIAL DE HIGIENE E LIMPEZA</t>
  </si>
  <si>
    <t>PROGEL COMERCIO DE PRODUTOS ALIMENTICIOS
EIRELI</t>
  </si>
  <si>
    <t>CARTUZINHO COMERCIO LTDA</t>
  </si>
  <si>
    <t>ATA INVÁLIDA</t>
  </si>
  <si>
    <t xml:space="preserve">PEDIDO CANCELADO </t>
  </si>
  <si>
    <t>017303.001061/2020</t>
  </si>
  <si>
    <t>AGUARDANDO EMPENHO</t>
  </si>
  <si>
    <t>-</t>
  </si>
  <si>
    <t>017303.000154/2021</t>
  </si>
  <si>
    <t>TOTAL</t>
  </si>
  <si>
    <t>017303.000179/2021</t>
  </si>
  <si>
    <t>(ID-105409) PLUGUE, Tipo: 2P + T, Amperagem: 20A, Tensão: 250V</t>
  </si>
  <si>
    <t>(ID-1796) FITA VEDA ROSCA, Material: teflon, Comprimento: 25 m, Largura: 18 mm, Unidade de Fornecimento: rolo de 25 m</t>
  </si>
  <si>
    <t>(ID-129458) CONE SINALIZAÇÃO, Material: PVC flexível de alta resistência; Tamanho (+/- 5%): 95cm; Acabamento: fita adesiva em vinil, proteção UV</t>
  </si>
  <si>
    <t>(ID-116252) TORNEIRA DE BANCADA, Tipo: Bica móvel alta; Para uso em lavatório; Material: Metal cromado; Acionamento rotativo com 1/4 de volta;
Arejador embutido; Bitola: 1/2 pol.</t>
  </si>
  <si>
    <t xml:space="preserve">(ID-2216) ROLO PINTURA, Material Rolo: 100% lã de carneiro, Material Cabo: cabo plástico, Comprimento: 23 cm </t>
  </si>
  <si>
    <t xml:space="preserve">(ID-113413) TRINCHA, Tipo: simples; Cerdas: sintéticas, gris; Tamanho: 1 pol </t>
  </si>
  <si>
    <t>(ID-120587) TRINCHA, Tipo: simples; Cerdas: sintéticas, gris; Tamanho: 2 pol</t>
  </si>
  <si>
    <t>(ID-123053) TRINCHA, Tipo: simples; Cerdas: sintéticas, brancas; Tamanho: 3 pol.</t>
  </si>
  <si>
    <t>PE 795/19</t>
  </si>
  <si>
    <t>PE 857/20</t>
  </si>
  <si>
    <t>PE 1102/20</t>
  </si>
  <si>
    <t>PE 795/20</t>
  </si>
  <si>
    <t>10</t>
  </si>
  <si>
    <t>78,5</t>
  </si>
  <si>
    <t>60</t>
  </si>
  <si>
    <t>71,7</t>
  </si>
  <si>
    <t>12</t>
  </si>
  <si>
    <t>4,87</t>
  </si>
  <si>
    <t>14</t>
  </si>
  <si>
    <t>2,07</t>
  </si>
  <si>
    <t xml:space="preserve">(ID-2223) ROLO PINTURA, Material Rolo: 100% lã de carneiro, Material Cabo: cabo plástico, Comprimento: 9 cm </t>
  </si>
  <si>
    <t>3,87</t>
  </si>
  <si>
    <t>10,50</t>
  </si>
  <si>
    <t>MATERIAL DE MANUTENÇÃO ELÉTRICA, HIDRÁULICA E PREDIAL</t>
  </si>
  <si>
    <t>F BARBOSA SANTOS COMERCIO DE MAQUINAS LTDA</t>
  </si>
  <si>
    <t xml:space="preserve">TAG COMERCIO DE TINTAS EIRELI </t>
  </si>
  <si>
    <t>NOGUEIRA E MENEZES LTDA</t>
  </si>
  <si>
    <t>017303.000180/2021</t>
  </si>
  <si>
    <t xml:space="preserve">(ID-108324) CABO PAR TRANÇADO, Categoria: 6, Cor: cinza (cabo de rede), Quantidade Pares: 4 pares (305 metros) </t>
  </si>
  <si>
    <t>PE 890/20</t>
  </si>
  <si>
    <t>MATERIAL DE INFORMATICA</t>
  </si>
  <si>
    <t>WILLIAM L. J. SOBRINHO</t>
  </si>
  <si>
    <t>017303.000196/2021</t>
  </si>
  <si>
    <t>(ID-115331) NITRATO DE PRATA, Aplicação: para análise (PA), Concentração mínima 99,8%; Unidade de Fornecimento: frasco com 100 gramas.</t>
  </si>
  <si>
    <t>(ID-45064)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t>
  </si>
  <si>
    <t>(ID-52990) GLICERINA P.A, Aplicação: análise laboratorial, Características Adicionais: aspecto físico denso, fórmula molecular C3H8O3, peso molecular 92,09 gramas/mol, Forma De Apresentação: frasco de 1000 ml</t>
  </si>
  <si>
    <t>(ID-119839) TIRA PARA UROANÁLISE, Tira reativa para exame químico da urina, com no mínimo 11 parâmetros, incluindo densidade; Unidade de Fornecimento: frasco com 100</t>
  </si>
  <si>
    <t>017303.000415/2020</t>
  </si>
  <si>
    <t>PROCESSO ARQUIVADO</t>
  </si>
  <si>
    <t>GOVERNO DO ESTADO DO AMAZONAS</t>
  </si>
  <si>
    <t xml:space="preserve"> FUNDAÇÃO DE DERMATOLOGIA TROPICAL E VENEREOLOGIA ALFREDO DA MATTA "FUAM"</t>
  </si>
  <si>
    <t>DEMONSTRATIVO DE EXECUÇÃO DOS CONVÊNIOS FEDERAIS E EMENDAS PARLAMENTARES</t>
  </si>
  <si>
    <r>
      <rPr>
        <b/>
        <sz val="14"/>
        <color theme="1"/>
        <rFont val="Arial"/>
        <family val="2"/>
      </rPr>
      <t>CONVÊNIO Nº 861448/2017 - INQUÉRITO DE INCAPACIDADE FISICA EM HASENÍASE</t>
    </r>
    <r>
      <rPr>
        <b/>
        <sz val="12"/>
        <color theme="1"/>
        <rFont val="Arial"/>
        <family val="2"/>
      </rPr>
      <t xml:space="preserve">
</t>
    </r>
    <r>
      <rPr>
        <b/>
        <sz val="14"/>
        <color theme="1"/>
        <rFont val="Arial"/>
        <family val="2"/>
      </rPr>
      <t>VALOR DO CONVÊNIO: R$  549.999,00</t>
    </r>
  </si>
  <si>
    <t>PROCESSO</t>
  </si>
  <si>
    <t>DESCRIÇÃO</t>
  </si>
  <si>
    <t>ELEMENTO DE DESPESA</t>
  </si>
  <si>
    <t>EXECUÇÃO</t>
  </si>
  <si>
    <t>00307/2019</t>
  </si>
  <si>
    <t>Materiais de Informática (Toneres), Pilha, e Material de Expediente.</t>
  </si>
  <si>
    <t>00308/2019</t>
  </si>
  <si>
    <t>Materiais Médico Hospitalares (Lanterna Clínica, Estensiometro)</t>
  </si>
  <si>
    <t>00513/2019</t>
  </si>
  <si>
    <t>Material de Expediente (Caneta, Papel etc) e Hospitalar Álcool 70% e Fio Dentral.</t>
  </si>
  <si>
    <t>00823/2019</t>
  </si>
  <si>
    <t>Material de Consumo</t>
  </si>
  <si>
    <t>00894/2019</t>
  </si>
  <si>
    <t>Contratação de Serviço de Passagens Aéreas.</t>
  </si>
  <si>
    <t>Contratação de Serviço Estatístico para desenvolvimento de banco de dados.</t>
  </si>
  <si>
    <t>TOTAL (CRÉDITO ORÇAMENTARIO - VALOR HOMOLOGADO)</t>
  </si>
  <si>
    <t>TOTAL
EMPENHADO</t>
  </si>
  <si>
    <t>RESTA:</t>
  </si>
  <si>
    <t>OBS: FALTA ABRIR PROCESSO DE BOLSAS</t>
  </si>
  <si>
    <t>CONVÊNIO: Nº 861449/2017 PESQUISA DE MUTAÇÕES ASSOCIADAS A RESISTENCIA MEDICAMENTOSA E HASENÍASE                                                                  VALOR DO CONVÊNIO: R$ 300.000,00</t>
  </si>
  <si>
    <t>00722/2019</t>
  </si>
  <si>
    <t>Reagentes Químicos.</t>
  </si>
  <si>
    <t>INEX 004/19</t>
  </si>
  <si>
    <t>00334/2019</t>
  </si>
  <si>
    <t>Materiais Plásticos para uso no laboratório de biologia molecular.</t>
  </si>
  <si>
    <t>CEL 017/19</t>
  </si>
  <si>
    <t>00541/2019</t>
  </si>
  <si>
    <t>INEX 003/19</t>
  </si>
  <si>
    <t>OBS: FALTA ABRIR PROCESSO DAS BOLSAS</t>
  </si>
  <si>
    <t>FUNDO DE PROMOÇÃO SOCIAL
VALOR TOTAL: R$ 210.599,00</t>
  </si>
  <si>
    <t>00789/2019</t>
  </si>
  <si>
    <t>Equipamentos de Fisioterapia (Baropodômetro, SCANNER 2D e Impressora 3D)</t>
  </si>
  <si>
    <t>4.4.90.52</t>
  </si>
  <si>
    <r>
      <t xml:space="preserve">Informações:
</t>
    </r>
    <r>
      <rPr>
        <sz val="14"/>
        <color theme="1"/>
        <rFont val="Arial"/>
        <family val="2"/>
      </rPr>
      <t xml:space="preserve">1) Está em fase de cotação;
</t>
    </r>
    <r>
      <rPr>
        <b/>
        <sz val="14"/>
        <color theme="1"/>
        <rFont val="Arial"/>
        <family val="2"/>
      </rPr>
      <t>Valor estimado 160.357,98.</t>
    </r>
  </si>
  <si>
    <t>00398/2020</t>
  </si>
  <si>
    <t>Equipamentos de Informática (Computadores e Nobreaks)</t>
  </si>
  <si>
    <t>ATA DE REGISTRO DE PREÇOS</t>
  </si>
  <si>
    <t>EMPENHANDO</t>
  </si>
  <si>
    <t>00402/2020</t>
  </si>
  <si>
    <t>Equipamentos de Informática (Notebook e Impressoras)</t>
  </si>
  <si>
    <t>EMENDA PARLAMENTAR FEDERAL DEP. JOSÉ RICARDO - Nº 41090006
VALOR TOTAL: R$ 352.000,00</t>
  </si>
  <si>
    <t>ELEMENTO
DESPESA</t>
  </si>
  <si>
    <t>FORMA DE
AQUISIÇÃO</t>
  </si>
  <si>
    <t>OBSERVÇÃO</t>
  </si>
  <si>
    <t>PERCENTUAL
EXECUTADO</t>
  </si>
  <si>
    <t>Aquisição de Material para oficina de Prevenção de Incapacidades físicas.</t>
  </si>
  <si>
    <t>3.3.90.30</t>
  </si>
  <si>
    <t>Aquisição de Instrumental Cirúrgico.</t>
  </si>
  <si>
    <t>Está em fase de descrição dos instrumentais cirúrgicos.</t>
  </si>
  <si>
    <t>Aquisição de Tênis Ortopédicos.</t>
  </si>
  <si>
    <t>1) Processo enviado para CSC;
2) Valor Estimado R$ 104.912,00.</t>
  </si>
  <si>
    <t>00445/2020</t>
  </si>
  <si>
    <t>Aquisição de Medicamentos para Execução do Projeto APELI.</t>
  </si>
  <si>
    <t>00512/2020</t>
  </si>
  <si>
    <t>00557/2020</t>
  </si>
  <si>
    <t>00608/2020</t>
  </si>
  <si>
    <t>1) Processo enviado para CSC;
2) Valor Estimado R$ 59.400,00.</t>
  </si>
  <si>
    <t>TOTAL DO CRÉDITO ORÇAMENTARIO:</t>
  </si>
  <si>
    <t>EMENDA PARLAMENTAR FEDERAL DEP.JOÃO BOSCO GOMES SARAIVA - Nº 39230001
VALOR TOTAL: R$ 1.000.000,00</t>
  </si>
  <si>
    <t xml:space="preserve">Aquisição de PPS </t>
  </si>
  <si>
    <t>1001/20 - SIGED</t>
  </si>
  <si>
    <t>Aquisição Medicamentos</t>
  </si>
  <si>
    <t>ATA/PE</t>
  </si>
  <si>
    <t>Aquisição Produtos Laboratoriais</t>
  </si>
  <si>
    <t>Aquisição de Medicamentos</t>
  </si>
  <si>
    <t>Produtos para Saude</t>
  </si>
  <si>
    <t>LAUDO TECNICO</t>
  </si>
  <si>
    <t>Aquisição Produtos Quimicos</t>
  </si>
  <si>
    <t>Enviado para CSC</t>
  </si>
  <si>
    <t>EMENDA PARLAMENTAR ESTADUAL DEP. ALESSANDRA CAMPELO DA SILVA  - Nº 060/2020
VALOR TOTAL: R$ 150.000,00</t>
  </si>
  <si>
    <t>Aquisição de veiculo tipo VAN</t>
  </si>
  <si>
    <t>EMENDA PARLAMENTAR FEDERAL DEP. PLINIO VALERIO  - Nº 36000.3097852/02-900
VALOR TOTAL: R$ 925.000,00</t>
  </si>
  <si>
    <t>00011/2020 - SIGED</t>
  </si>
  <si>
    <t>contratação de empresa especializada em digitalização de prontuários.</t>
  </si>
  <si>
    <t>01032/20</t>
  </si>
  <si>
    <t>00115/21</t>
  </si>
  <si>
    <t>00080/21</t>
  </si>
  <si>
    <t>00068/20</t>
  </si>
  <si>
    <t xml:space="preserve">00059/20 </t>
  </si>
  <si>
    <t xml:space="preserve">00005/20 </t>
  </si>
  <si>
    <t>00108/20 + 001147-2020</t>
  </si>
  <si>
    <t>1) Processo enviado para CSC;
2) Valor Estimado R$ 160.000,00
3) Processo Fracassado</t>
  </si>
  <si>
    <t>EMENDA PARLAMENTAR ESTADUAL DEP. SERAFIM CORREA nº 038/2020  - VALOR TOTAL: R$ 302.000,00</t>
  </si>
  <si>
    <t>001103/2020</t>
  </si>
  <si>
    <t>Equipamentos de informática - nobreaks e servidor</t>
  </si>
  <si>
    <t>44.90.52</t>
  </si>
  <si>
    <t>1) AGUARDANDO DAF</t>
  </si>
  <si>
    <t xml:space="preserve">001195/2020 </t>
  </si>
  <si>
    <t>Equipamentos de informática - nobreaks e computador</t>
  </si>
  <si>
    <t>00181/21</t>
  </si>
  <si>
    <t>INSTRUÇÃO PROCESSUAL</t>
  </si>
  <si>
    <t>017303.000124/2021</t>
  </si>
  <si>
    <t>SERVIÇOS DE LIMPEZA E CONSERVAÇÃO, Descrição: SERVIÇOS DE LIMPEZA ÁREA CRÍTICA</t>
  </si>
  <si>
    <t>SERVIÇOS DE LIMPEZA E CONSERVAÇÃO, Descrição: SERVIÇOS DE LIMPEZA ÁREA SEMICRÍTICA</t>
  </si>
  <si>
    <t>SERVIÇOS DE LIMPEZA E CONSERVAÇÃO, Descrição: SERVIÇOS DE LIMPEZA FACE EXTERNA, SEM EXPOSIÇÃO À SITUAÇÃO DE RISCO,</t>
  </si>
  <si>
    <t>SERVIÇOS DE LIMPEZA E CONSERVAÇÃO, Descrição: SERVIÇOS DE LIMPEZA  ÁREA EXTERNA</t>
  </si>
  <si>
    <t>SERVIÇOS DE LIMPEZA E CONSERVAÇÃO, Descrição: SERVIÇOS DE LIMPEZA  ÁREA NÃO-CRÍTICA / ADMINISTRATIVA</t>
  </si>
  <si>
    <t>LOCAÇÃO DE MÃO-DE-OBRA</t>
  </si>
  <si>
    <t>(97035) SERVIÇOS DE MANUTENÇÃO EM APARELHOS DE AR CONDICIONADO 7.000 a 18.000 BTU´s</t>
  </si>
  <si>
    <t>(94565) SERVIÇOS DE MANUTENÇÃO EM APARELHOS DE AR CONDICIONADO  19.000 a 30.000 BTU´s</t>
  </si>
  <si>
    <t>(113986) SERVIÇOS DE MANUTENÇÃO EM APARELHOS DE AR CONDICIONADO 31.000 a 48.000 BTU´s</t>
  </si>
  <si>
    <t>(113987) SERVIÇOS DE MANUTENÇÃO EM APARELHOS DE AR CONDICIONADO  49.000 a 60.000 BTU´s</t>
  </si>
  <si>
    <t>OUTROS SERVIÇOS DE TERCEIROS</t>
  </si>
  <si>
    <t>017303.000181/2021</t>
  </si>
  <si>
    <t>(ID-117696) ABAIXADOR DE LÍNGUA, Material: madeira; Formato: arredondado sem rebarbas, superfícies e bordas devidamente acabadas; Tamanho: 14x1,4cm</t>
  </si>
  <si>
    <t xml:space="preserve"> BETA BRASIL SERVIÇOS DE CONSEVAÇÃO E LIMPEZA LTDA</t>
  </si>
  <si>
    <t>(ID-114651) ALGODÃO ORTOPÉDICO, Tamanho: 20cm (±5%) de largura; Material: 100% fibra de
algodão cru; Uniforme</t>
  </si>
  <si>
    <t xml:space="preserve">(ID-114645) ALGODÃO HIDRÓFILO, Aspecto homogêneo e macio, boa absorvência, inodoro, ausência de grumos e impurezas </t>
  </si>
  <si>
    <t>ID-113085) AVENTAL DESCARTÁVEL, Modelo: cirúrgico; confeccionado em não tecido amaciado</t>
  </si>
  <si>
    <t>(ID-114647) COMPRESSA DE GAZE, Tamanho: 7,5 x 7,5cm (dobrada), 15 x 30cm (aberta); Com 8 camadas e 5 dobras; 13 fios/cm²; Material: 100%</t>
  </si>
  <si>
    <t>(ID-117723) MÁSCARA, Aplicação: uso hospitalar; Tipo: N95; Descartável; Com tiras ajustáveis</t>
  </si>
  <si>
    <t>(ID-119736) ESPARADRAPO, Dimensões: 10cm x 4,5m; Material: composto de tecido 100% algodão; Hipoalérgico</t>
  </si>
  <si>
    <t>(ID-115898) ALMOTOLIA, Aplicação: para soluções fotossensíveis; Material: confeccionada em plástico transparente; Tamanho/Capacidade: 250ml;</t>
  </si>
  <si>
    <t>(ID-115694) COLETOR UNIVERSAL, Material: plástico opaco; Descartável; Com tampa rosqueável;</t>
  </si>
  <si>
    <t xml:space="preserve">(ID-118839) EQUIPO MULTIVIAS, Aplicação: multiplicar o acesso venoso; Conexão padrão em forma de Y, com pinça e tampa protetora em cada uma das extremidades; </t>
  </si>
  <si>
    <t>(ID-111677) CURATIVO, Descrição: Curativo de  idrogel com alginato, não estéril. Apresentação:</t>
  </si>
  <si>
    <t xml:space="preserve">(ID-115798) CURATIVO Descrição: Curativo composto por fibras de alginato de cálcio que absorve o exsudato da ferida formando uma camada de gel. </t>
  </si>
  <si>
    <t>(ID-116371) ESPARADRAPO, Tipo: microporoso; Dimensões: 50mm x 10m;</t>
  </si>
  <si>
    <t>(ID-102250) FIO DE SUTURA CATGUT SIMPLES, Aplicação: Aparelho digestivo; Tamanho: 70cm; Diâmetro: 4-0; Agulha: 22mm, 1/2</t>
  </si>
  <si>
    <t>(ID-102234) FIO DE SUTURA CATGUT SIMPLES, Aplicação: Aparelho digestivo; Tamanho: 70cm; Diâmetro: 0; Agulha: 36,4mm, 1/2</t>
  </si>
  <si>
    <t xml:space="preserve">(ID-102369) FIO DE SUTURA NYLON, Aplicação: Cuticular; Tamanho: 45cm; Diâmetro: 6-0; Agulha: </t>
  </si>
  <si>
    <t>(ID-26912) GARROTE, Aplicação: uso hospitalar, Tamanho/Capacidade: 30 cm,</t>
  </si>
  <si>
    <t>(ID-114748) GAZE EM ROLO, Tamanho: 91cm x 91m; Com 8 camadas e 3 dobras; 13 fios/cm²</t>
  </si>
  <si>
    <t xml:space="preserve">(ID-115990) LUVA CIRÚRGICA ESTÉRIL, Tamanho/Capacidade: nº 7,0; Material: látex natural; Lubrificada com pó bioabsorvível; Anatômica </t>
  </si>
  <si>
    <t>(ID-84728) LÂMINA PARA BISTURI, Tipo: nº 11; Material: aço inox ou aço carbono; Estéril, afiada e polida</t>
  </si>
  <si>
    <t>(ID-84727) LÂMINA PARA BISTURI, Tipo: nº 15; Material: aço inox ou aço carbono; Estéril, afiada e polida</t>
  </si>
  <si>
    <t>(ID-114562) LÂMINA PARA BISTURI, Tipo: nº 20; Material: aço inox ou aço carbono; Estéril, afiada e polida.</t>
  </si>
  <si>
    <t>(ID-84726) LÂMINA PARA BISTURI, Tipo: nº 22; Material: aço inox ou aço carbono; Estéril, afiada e polida</t>
  </si>
  <si>
    <t>(ID-114717) LENÇOL DESCARTÁVEL, Tamanho: 70cm x 50m; Material: 100% celulose virgem; Forma de Apresentação: rolo tipo bobina; Isento de substâncias alergênicas</t>
  </si>
  <si>
    <t xml:space="preserve">ID-64153) ÓCULOS DE PROTEÇÃO, Aplicação: para uso hospitalar, Material: acrílico transparente, Características Adicionais: </t>
  </si>
  <si>
    <t>(ID-114693) PUNCH DESCARTÁVEL, Tamanho/Capacidade: diâmetro 4,0mm; Aplicação: uso em biópsia dermatológica; Estéril; Embalagem individual.</t>
  </si>
  <si>
    <t>ID-114689) PUNCH DESCARTÁVEL, Tamanho/Capacidade: diâmetro 2,0mm; Aplicação: uso em biópsia dermatológica; Estéril; Embalagem individual.</t>
  </si>
  <si>
    <t xml:space="preserve">(ID-114621) SERINGA DESCARTÁVEL, Capacidade: 1ml; Bico: Luer lock; Com dispositivo de segurança; Estéril; Apirogênica; </t>
  </si>
  <si>
    <t>(ID-114575) SERINGA DESCARTÁVEL, Capacidade: 5ml; Bico: Luer slip; Estéril; Apirogênica; Graduação nítida permanente;</t>
  </si>
  <si>
    <t xml:space="preserve">(ID-114976) SERINGA DESCARTÁVEL, Capacidade: 3ml; Bico: Luer lock; Com dispositivo de segurança; Estéril; Apirogênica; </t>
  </si>
  <si>
    <t>(ID-113420) TERMÔMETRO CLÍNICO, Tipo: Digital; Medição: oral e axilar; Haste flexível;</t>
  </si>
  <si>
    <t xml:space="preserve">(ID-114658) TOUCA, Aplicação: uso hospitalar; Tipo: turbante / disco / pizza, com elástico; Descartável; Material: Tecido não tecido (TNT) </t>
  </si>
  <si>
    <t>(ID-113094) TIRA REAGENTE PARA DETERMINAÇÃO DE GLICEMIA, Aplicação: dosagem de glicemia capilar em equipamento digital com intervalo de leitura de 20 a 500mg/dl</t>
  </si>
  <si>
    <t>PE 548/2020</t>
  </si>
  <si>
    <t>PE 332/2020</t>
  </si>
  <si>
    <t>PE 737/2020</t>
  </si>
  <si>
    <t>PE 516/2020</t>
  </si>
  <si>
    <t>PE 352/2020</t>
  </si>
  <si>
    <t>PE 007/2020</t>
  </si>
  <si>
    <t>PE 531/2020</t>
  </si>
  <si>
    <t>PE 388/2020</t>
  </si>
  <si>
    <t>PE 402/2020</t>
  </si>
  <si>
    <t>PE 008/2020</t>
  </si>
  <si>
    <t>PE 189/2020</t>
  </si>
  <si>
    <t>PE 232/2020</t>
  </si>
  <si>
    <t>PE 186/2020</t>
  </si>
  <si>
    <t>PE 846/2020</t>
  </si>
  <si>
    <t>PE 341/2020</t>
  </si>
  <si>
    <t>PE 550/2020</t>
  </si>
  <si>
    <t>PE 357/2020</t>
  </si>
  <si>
    <t>PE 991/2020</t>
  </si>
  <si>
    <t>PE 1104/2020</t>
  </si>
  <si>
    <t>PE 154/2020</t>
  </si>
  <si>
    <t>PE 393/2020</t>
  </si>
  <si>
    <t>PE 373/2020</t>
  </si>
  <si>
    <t>PE 353/2020</t>
  </si>
  <si>
    <t>PE 676/2020</t>
  </si>
  <si>
    <t>PRODUTOS PARA SAÚDE</t>
  </si>
  <si>
    <t>ANDREI CARLOS BARROS</t>
  </si>
  <si>
    <t>MEDHAUS COMERCIO PRODUTOS</t>
  </si>
  <si>
    <t>SALDANHA RODRIGUES LTDA</t>
  </si>
  <si>
    <t xml:space="preserve">LM FARMA INDUSTRIA </t>
  </si>
  <si>
    <t>COLOPAST DO BRASIL</t>
  </si>
  <si>
    <t xml:space="preserve">DISTRIBUIDORA MODERNA </t>
  </si>
  <si>
    <t>BIOTARGETING REPESENTAÇÕES</t>
  </si>
  <si>
    <t>DECARES COMERCIO LTDA</t>
  </si>
  <si>
    <t>A G INDUSTRIA E COMERCIO</t>
  </si>
  <si>
    <t>R S HENRIQUES COMERCIO</t>
  </si>
  <si>
    <t>FIGUEIREDO FARMA COMERCIO</t>
  </si>
  <si>
    <t>INSTRUMENTAL TÉCNICO</t>
  </si>
  <si>
    <t>288</t>
  </si>
  <si>
    <t>4,95</t>
  </si>
  <si>
    <t>SEM SALDO ATA</t>
  </si>
  <si>
    <t>EMENDA PARLAMENTAR - DEP. FEDERAL JOSÉ RICARDO_EXECUÇÃO</t>
  </si>
  <si>
    <t>PLANO DE TRABALHO</t>
  </si>
  <si>
    <t>REPASSADO PELO FES</t>
  </si>
  <si>
    <t>EMPENHADO / BLOQUEADO</t>
  </si>
  <si>
    <t>SALDO NA FUAM</t>
  </si>
  <si>
    <t>SALDO NO FES</t>
  </si>
  <si>
    <t>Valor Emenda</t>
  </si>
  <si>
    <t>R$ Total</t>
  </si>
  <si>
    <t>PROC. MÃE</t>
  </si>
  <si>
    <t>NC</t>
  </si>
  <si>
    <t>NE / ND</t>
  </si>
  <si>
    <t>R$</t>
  </si>
  <si>
    <t>Aquisição de Mat. De consumo</t>
  </si>
  <si>
    <t>0486/20</t>
  </si>
  <si>
    <t>3947/20</t>
  </si>
  <si>
    <t>SALDO ANULADO - FES</t>
  </si>
  <si>
    <t>Aquisição de PPS</t>
  </si>
  <si>
    <t>0512/20</t>
  </si>
  <si>
    <t>0353 a 0360/20</t>
  </si>
  <si>
    <t>0445/20</t>
  </si>
  <si>
    <t>0364/20</t>
  </si>
  <si>
    <t>0557/20</t>
  </si>
  <si>
    <t>0383/20</t>
  </si>
  <si>
    <t>0608/20</t>
  </si>
  <si>
    <t>0700/20</t>
  </si>
  <si>
    <t xml:space="preserve">TOTAL </t>
  </si>
  <si>
    <t>PROJETO EMENDA PARLAMENTAR JOSÉ BOSCO SARAIVA - EXECUÇÃO</t>
  </si>
  <si>
    <t>Fármaco</t>
  </si>
  <si>
    <t>NE</t>
  </si>
  <si>
    <t>Material de Consumo – 339030</t>
  </si>
  <si>
    <t>Aquisição de Rouparia Hospitalar</t>
  </si>
  <si>
    <t>1032/20</t>
  </si>
  <si>
    <t>0534 a 541/2020</t>
  </si>
  <si>
    <t>0602/20</t>
  </si>
  <si>
    <t>0065, 0066 e 0069/2021</t>
  </si>
  <si>
    <t>0090/21</t>
  </si>
  <si>
    <t>ND 0018/2021</t>
  </si>
  <si>
    <t>0005/20</t>
  </si>
  <si>
    <t>0530 a 0532/2020</t>
  </si>
  <si>
    <t>0181/21</t>
  </si>
  <si>
    <t>Aquisição de Material de Laboratório</t>
  </si>
  <si>
    <t>0059/20</t>
  </si>
  <si>
    <t>0526 a 0529/2020</t>
  </si>
  <si>
    <t>1061/20</t>
  </si>
  <si>
    <t>0048 a 0050/2021</t>
  </si>
  <si>
    <t>0068/20</t>
  </si>
  <si>
    <t>0621 a 0624/2020</t>
  </si>
  <si>
    <t>0080/21</t>
  </si>
  <si>
    <t>ND 0019/2021</t>
  </si>
  <si>
    <t>Aquisição de Material de Higiene e Limpeza</t>
  </si>
  <si>
    <t>1073/20</t>
  </si>
  <si>
    <t>0587/20</t>
  </si>
  <si>
    <t>Aquisição de Instrumental Cirúrgico</t>
  </si>
  <si>
    <t>Aquisição de Farmacologico</t>
  </si>
  <si>
    <t>1001/20-00</t>
  </si>
  <si>
    <t>0486 a 0497/2020</t>
  </si>
  <si>
    <t>1147/20-55</t>
  </si>
  <si>
    <t>0701/20</t>
  </si>
  <si>
    <t>1021/20-80</t>
  </si>
  <si>
    <t>0631/20</t>
  </si>
  <si>
    <t>0115/21-13</t>
  </si>
  <si>
    <t>RESERVADO FONTE</t>
  </si>
  <si>
    <t xml:space="preserve">Serviços de Terceiros Pessoa Juridica -   339039 </t>
  </si>
  <si>
    <t>TOTAL GERAL</t>
  </si>
  <si>
    <t>Serviço de manutenção Corretiva na Subestação de alta tensão dos Geradores de Energia</t>
  </si>
  <si>
    <t>TOTAL  DA EMENDA</t>
  </si>
  <si>
    <t>EMENDA PARLAMENTAR - DEP. FEDERAL PLINIO VALERIO_EXECUÇÃO</t>
  </si>
  <si>
    <t>PE 1108/19</t>
  </si>
  <si>
    <t>PE 812/20</t>
  </si>
  <si>
    <t>PE 153/20</t>
  </si>
  <si>
    <t>SUBTOTAL</t>
  </si>
  <si>
    <t>Aquisição de PPS-Produtos para Saúde</t>
  </si>
  <si>
    <t>PE 724/2020</t>
  </si>
  <si>
    <t>EMENDA PARLAMENTAR - DEP. SERAFIM CORREA</t>
  </si>
  <si>
    <t>0011/20</t>
  </si>
  <si>
    <t>SALDO -  FES</t>
  </si>
  <si>
    <t>RECURSOS ORDINÁRIOS - 100</t>
  </si>
  <si>
    <t>NE0000071/2021</t>
  </si>
  <si>
    <t>TRANSF. FUNDO DE RECURSOS DO SUS - 0431</t>
  </si>
  <si>
    <t>071/2021</t>
  </si>
  <si>
    <t>0436/20</t>
  </si>
  <si>
    <t>0196/21</t>
  </si>
  <si>
    <t>ND</t>
  </si>
  <si>
    <t>(ID-72652) SUCO DE FRUTA, Ingredientes Básicos: água, suco integral de abacaxi, conservantes, Apresentação: líquido concentrado, sem açúcar, Unidade de Fornecimento: frasco com 500 ml em embalagem de vidro ou de plástico, Características Adicionais:</t>
  </si>
  <si>
    <t>0647/20 e 0648/20</t>
  </si>
  <si>
    <t>NÃO EMPENHADO</t>
  </si>
  <si>
    <t>1195/20</t>
  </si>
  <si>
    <t>512/513</t>
  </si>
  <si>
    <t>SALDO FES/DEVOLVIDO</t>
  </si>
  <si>
    <t>SALDO EMENDA</t>
  </si>
  <si>
    <t>NE0000088/2021</t>
  </si>
  <si>
    <t>0100 - RECURSOS ORDINÁRIOS</t>
  </si>
  <si>
    <t>NE0000089/2021</t>
  </si>
  <si>
    <t>NE0000090/2021</t>
  </si>
  <si>
    <t>NE0000094/2021</t>
  </si>
  <si>
    <t>(ID-13044) ÁLCOOL ETÍLICO ABSOLUTO 99,5 GL, Aplicação: fixação de material em lâminas, Características Adicionais: líquido odor agradável inflamável, Tamanho/Capacidade: 1000 ml (1L), Cor: incolor, Forma De Apresentação: frasco , Unidade de Fornecimento</t>
  </si>
  <si>
    <t>(ID-115926) CORANTE PANÓTICO, Aplicação: Hematologia; Composto por: - Panótico rápido nº 1 (Ciclohexadienos 0,1%); - Panótico rápido nº 2 (Azobenzenosulfônicos 0,1%); - Panótico rápido nº 3 (Fenotiazinas 0,1%);</t>
  </si>
  <si>
    <t>(ID-29120) GRUPO CEMA 0242 - KIT PARA DOSAGEM - , Descrição: CEMA0242.3117 - PCR - Conjunto de diagnóstico in vitro para determinação qualitativa e semi quantitativa, da Proteína C Reativa PCR, no soro humano, pelo método de aglutinação de látex em l</t>
  </si>
  <si>
    <t xml:space="preserve">(ID-121076) ASLO, Reagente para determinação quantitativa in vitro dos Anticorpos Antiestreptolisina O (ASLO) no soro humano não diluído, pelo método de aglutinação em lâmina e/ou em tubo, com capacidade para 100 reações. </t>
  </si>
  <si>
    <t>(ID-122125) TEMPO DE TROMBOPLASTINA PARCIAL ATIVADA (TTPA), Reagente para determinação doTempo de Tromboplastina ativada (TTPA)
em amostra biológica de sangue.</t>
  </si>
  <si>
    <t xml:space="preserve"> (ID-100846) PIPETA PASTEUR, Material: polietileno; Descartável; Graduada; Capacidade: 3ml </t>
  </si>
  <si>
    <t>(ID-110978) PLACA DE KLINE, Modelo: 12 escavações, Material: vidro.</t>
  </si>
  <si>
    <t xml:space="preserve">(ID-119462) SORO ANTI-A, Reagente para classificação do Sistema ABO do sangue humano, pelo método de aglutinação em lâmina e/ou em tubo, com capacidade para 200 reações; Unidade de Fornecimento: frasco conta gotas com 10ml. </t>
  </si>
  <si>
    <t>(ID-29299) GRUPO CEMA 0244 - SOROS - , Descrição: CEMA0244.3112 - Reagente Anti-B, para classificação do sistema ABO do sangue humano, pelo método de aglutinação em lâmina e/ou em tubo, frasco com tampa conta gotas, com 10 ml, com capacidade para 200</t>
  </si>
  <si>
    <t xml:space="preserve">(ID-120966) SORO ANTI-D, Reagente para classificação do sistema Rh do sangue humano, pelo método de aglutinação em lâmina e/ou em tubo, com capacidade para 200 reações; Unidade de Fornecimento: frasco conta gotas com 10ml </t>
  </si>
  <si>
    <t>(ID-102193) TUBO A VÁCUO, Aplicação: Uso laboratorial, Tamanho Capacidade: 13x75mm, aspiração de 4 ml, Características Adicionais: Tubo para coleta de sangue a vácuo plástico P.E.T., incolor, esteril, para uso adulto, com EDTA K2 ou K3 jateado.</t>
  </si>
  <si>
    <t>(ID-109538) TUBO A VÁCUO, Aplicação: Uso laboratorial, Tamanho Capacidade: 16x100mm, aspiração de 10 ml, Características Adicionais: Tubo para coleta de sangue a vácuo plástico P.E.T., incolor, estéril, com ativador de coágulo jateado na
parede interna TAMPA ROXA.</t>
  </si>
  <si>
    <t>017303.000248/2021</t>
  </si>
  <si>
    <t>MATERIAL LABORATORIAL</t>
  </si>
  <si>
    <t>MEDICNORTE LTDA</t>
  </si>
  <si>
    <t>218/2020</t>
  </si>
  <si>
    <t>483/2020</t>
  </si>
  <si>
    <t>258/2020</t>
  </si>
  <si>
    <t>650/2020</t>
  </si>
  <si>
    <t>650/2021</t>
  </si>
  <si>
    <t>531/20</t>
  </si>
  <si>
    <t>416/20</t>
  </si>
  <si>
    <t>585/20</t>
  </si>
  <si>
    <t>264/20</t>
  </si>
  <si>
    <t>258/20</t>
  </si>
  <si>
    <t>0248/21</t>
  </si>
  <si>
    <t>NE0000072/2021</t>
  </si>
  <si>
    <t>NE0000073/2021</t>
  </si>
  <si>
    <t>NE0000074/2021</t>
  </si>
  <si>
    <t>PE 135/2020</t>
  </si>
  <si>
    <t>VALE ALIMENTAÇÃO</t>
  </si>
  <si>
    <t xml:space="preserve"> TRIVALE ADMINISTRACAO LTDA</t>
  </si>
  <si>
    <t>NE0000087/2021</t>
  </si>
  <si>
    <t>017303.0001002/2018</t>
  </si>
  <si>
    <t>RECONHECIMENTO DIVIDA</t>
  </si>
  <si>
    <t>RD 051/2019</t>
  </si>
  <si>
    <t>PRESTAÇÃO  DE  SERVIÇOS  DE  APOIO ADMINISTRATIVO. REFERENTE AO MÊS DE NOVEMBRO/2018</t>
  </si>
  <si>
    <t>LOCAÇÃO DE MAO DE OBRA</t>
  </si>
  <si>
    <t>NORTE SERVIÇOS MEDICOS LTDA</t>
  </si>
  <si>
    <t>NE0000092/2021</t>
  </si>
  <si>
    <t>017303.000124/2019</t>
  </si>
  <si>
    <t>RD 056/2019</t>
  </si>
  <si>
    <t>PRESTAÇÃO  DE  SERVIÇOS  DE  APOIO ADMINISTRATIVO. REFERENTE AO MÊS DE DEZEMBRO/2018</t>
  </si>
  <si>
    <t>NE0000093/2021</t>
  </si>
  <si>
    <t>119596 - SERVIÇOS DE VIGILÂNCIA, Descrição: contratação de empresa para prestação de serviço de vigilante patrimonial ARMADO - NOTURNO
119601 - SERVIÇOS DE VIGILÂNCIA, Descrição: contratação de empresa para prestação de serviço de vigilante patrimonial DESARMADO - DIURNO
119596 - SERVIÇOS DE VIGILÂNCIA, Descrição: contratação de empresa para prestação de serviço de vigilante patrimonial ARMADO - NOTURNO</t>
  </si>
  <si>
    <t>NE0000095/2021</t>
  </si>
  <si>
    <t>NOTA DE REFORÇO - CONTRATAÇÃO  DE  EMPRESA  PARA  PRESTAÇÃO  DE  SERVIÇOS  DE  DEDETIZAÇÃO, DESRATIZAÇÃO, DESCUPINIZAÇÃO E ASSEMELHADOS</t>
  </si>
  <si>
    <t>NE000096/2021</t>
  </si>
  <si>
    <t>017303.000259/2021</t>
  </si>
  <si>
    <t>017303.000269/2021</t>
  </si>
  <si>
    <t>004/2018</t>
  </si>
  <si>
    <t>17918 - SERVIÇOS DE PUBLICAÇÃO, Descrição: prestação de serviços de publicação de matérias no Diário Oficial do Estado do Amazonas</t>
  </si>
  <si>
    <t xml:space="preserve">SERVIÇO DE PUBLICAÇÕES </t>
  </si>
  <si>
    <t>017303.000237/2021</t>
  </si>
  <si>
    <t>37582 – SERVIÇOS DE MANUTENÇÃO DE VEÍCULOS, Descrição: contratação de empresa especializada na prestação de serviços de manutenção preventiva e/ou corretiva de veículos em geral, com reposição de peças.</t>
  </si>
  <si>
    <t>017303.000279/2021</t>
  </si>
  <si>
    <t>98642 - SERVIÇO DE ESTÁGIO REMUNERADO Descrição: : Contratação de Pessoa Jurídica especializada em oferta de programas de estágio remunerado de Nível Superior e/ou Nível Médio, com concessão de VALE TRANSPORTE, conforme Edital de Credenciamento</t>
  </si>
  <si>
    <t>98640 - SERVIÇO DE ESTÁGIO REMUNERADO Descrição: Contratação de Pessoa Jurídica especializada em manutenção de programas de estágio remunerado de Nível Superior e Nível Médio, com TAXA DE ADMINISTRAÇÃO FIXA, conforme Edital de Credenciamento</t>
  </si>
  <si>
    <t>98634  - SERVIÇO DE ESTÁGIO REMUNERADO Descrição: Contratação de Pessoa Jurídica especializada em oferta de serviços de programas de estágio remunerado de Nível Médio jornada de 4(quatro) horas, conforme Edital de Credenciamento</t>
  </si>
  <si>
    <t>98636 - SERVIÇO DE ESTÁGIO REMUNERADO Descrição: Contratação de Pessoa Jurídica especializada em oferta de serviços de programas de estágio remunerado de Nível Superior jornada de 6(seis) horas, conforme Edital de Credenciamento</t>
  </si>
  <si>
    <t>RECRUTAMENTO E SELEÇÃO DE ESTAGIÁRIOS</t>
  </si>
  <si>
    <t>SERVIÇO DE MANUTENÇÃO VEICULAR</t>
  </si>
  <si>
    <t>GÁS ENGARRAFADO</t>
  </si>
  <si>
    <t>13405 -  (ID-13405)  GÁS  LIQUEFEITO  DE  PETRÓLEO-GLP Material:  composição  básica  de  propano  e butano  (gás  de  cozinha),  Unidade  de  Fornecimento:  cilindro  com  45 kg</t>
  </si>
  <si>
    <t>016/2020</t>
  </si>
  <si>
    <t>NE000097/2021</t>
  </si>
  <si>
    <t>00798/2019</t>
  </si>
  <si>
    <t xml:space="preserve">18403 - DESPESA COM AQUISIÇÃO DE PASSAGENS AÉREAS INTERESTADUAIS, Descrição: DESPESA COM AQUISIÇÃO DE PASSAGENS AÉREAS INTERESTADUAIS </t>
  </si>
  <si>
    <t>18428 - DESPESA COM AQUISIÇÃO DE PASSAGENS AÉREAS INTERMUNICIPAIS</t>
  </si>
  <si>
    <t>NE0000098/2021</t>
  </si>
  <si>
    <t>18671 - SERVIÇOS DE AQUISIÇÃO DE PASSAGENS AÉREAS PARA O EXTERIOR, Descrição: SERVIÇOS DE AQUISIÇÃO DE PASSAGENS AÉREAS PARA O EXTERIOR, Descrição: contratação de empresa especializada para o fornecimento de passagens aéreas internacionais</t>
  </si>
  <si>
    <t>NE0000099/2021</t>
  </si>
  <si>
    <t>1466/18</t>
  </si>
  <si>
    <t>1466/2018</t>
  </si>
  <si>
    <t>MICRO-LAB LTDA</t>
  </si>
  <si>
    <t>122303 - DIAGNÓSTICOS MOLECULARES
122306 - ANTI LA
122307 - ANTI DNA DUPLA HÉLICE
122310 - ANTI RO
122305 - ANTI RNP
122309 - ANTI SCLERO 70
122308 - ANTI SM
122304 - FAN HEP-2</t>
  </si>
  <si>
    <t>EXAMES LABORATORIAIS</t>
  </si>
  <si>
    <t>NE0000100/2021</t>
  </si>
  <si>
    <t>1351/2018</t>
  </si>
  <si>
    <t>17713 - SERVIÇOS DE MANUTENÇÃO PREVENTIVA E/OU CORRETIVA EM GRUPO GERADOR, Descrição: contratação de empresa para prestação de serviços de manutenção preventiva e/ou corretiva em grupo gerador de energia, com reposição de peças</t>
  </si>
  <si>
    <t>MANUTENÇÃO DE MAQ. E EQUIPAMENTO</t>
  </si>
  <si>
    <t>NE0000101/2021</t>
  </si>
  <si>
    <t>1511/2015</t>
  </si>
  <si>
    <t>NE0000102/2021</t>
  </si>
  <si>
    <t>NE0000103/2021</t>
  </si>
  <si>
    <t>002/2021</t>
  </si>
  <si>
    <t>NE0000104/2021</t>
  </si>
  <si>
    <t>97/2018</t>
  </si>
  <si>
    <t>001/20019</t>
  </si>
  <si>
    <t>001/2020</t>
  </si>
  <si>
    <t>010/2018</t>
  </si>
  <si>
    <t>005/2018</t>
  </si>
  <si>
    <t>001/2017</t>
  </si>
  <si>
    <t>SRP</t>
  </si>
  <si>
    <t>1166/2017</t>
  </si>
  <si>
    <t>993/2019</t>
  </si>
  <si>
    <t>1052/2017</t>
  </si>
  <si>
    <t>025/2020</t>
  </si>
  <si>
    <t xml:space="preserve">CEL </t>
  </si>
  <si>
    <t>021/2020</t>
  </si>
  <si>
    <t>004/2020</t>
  </si>
  <si>
    <t>006/2020</t>
  </si>
  <si>
    <t>017303.000286/2021</t>
  </si>
  <si>
    <t>(48827) ACETONA, Aplicação: análise laboratorial, Características: aspecto físico incolor, fórmula molecular C3H6O, peso molecular 58,08 gramas/mol, pureza mínima 99,5%, Forma De Apresentação: frasco com 1 litro</t>
  </si>
  <si>
    <t>(98766) TEMPO DE PROTOMBINA, Reagente para determinação do Tempo de Protombina (TP) em soro e plasma. Metodologia Fotométrica; Aplicação: equipamento automático</t>
  </si>
  <si>
    <t>(97843) VDRL - conjunto de diagnóstico in vitro pela detecção qualitativa e semi quantitativa, das reaginas da sífilis no soro, plasma ou LCR humano, pelo método de floculação, do tipo VDRL, frasco com 6 X 2,5 mL ou 3x5 mL do antígeno. Capacidade 675 testes (tolerãncia 10%).</t>
  </si>
  <si>
    <t>(58526) NAVALHA, Aplicação: uso laboratorial/micrótomo, usado para corte histológico, Tipo: descartável, Características Adicionais: Navalhas de alto perfil, revestida com PTFE para uso em micrótomo, cód: EP-NAP, Unidade de Fornecimento: caixa com 50 unidades</t>
  </si>
  <si>
    <t>(117612)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t>
  </si>
  <si>
    <t>0431 - Transferência Fundo a Fundo de Recursos do SUS</t>
  </si>
  <si>
    <t>NE0000114/2021</t>
  </si>
  <si>
    <t>NE0000115/2021</t>
  </si>
  <si>
    <t>NE0000116/2021</t>
  </si>
  <si>
    <t>NE0000119/2021</t>
  </si>
  <si>
    <t>NE0000123/2021</t>
  </si>
  <si>
    <t>NE0000120/2021</t>
  </si>
  <si>
    <t>NE0000117/2021</t>
  </si>
  <si>
    <t>NE0000118/2021</t>
  </si>
  <si>
    <t>NE0000121/2021</t>
  </si>
  <si>
    <t>NE0000122/2021</t>
  </si>
  <si>
    <t>NE0000124/2021</t>
  </si>
  <si>
    <t>NE0000126/2021</t>
  </si>
  <si>
    <t>NE0000127/2021</t>
  </si>
  <si>
    <t>NE0000128/2021</t>
  </si>
  <si>
    <t>NE0000129/2021</t>
  </si>
  <si>
    <t>NE0000125/2021</t>
  </si>
  <si>
    <t>(ID - 72031) FORNECIMENTO DE TICKET REFEIÇÃO/ALIMENTAÇÃO, Descrição: contratação de empresa especializada para confecção, fornecimento e administração de cartão eletrônico refeição e/ou alimentação (por menor taxa de administração)</t>
  </si>
  <si>
    <t>NE0000134/2021</t>
  </si>
  <si>
    <t>NE0000135/2021</t>
  </si>
  <si>
    <t>NE0000136/2021</t>
  </si>
  <si>
    <t>NE0000137/2021</t>
  </si>
  <si>
    <t>NE0000138/2021</t>
  </si>
  <si>
    <t>NE0000139/2021</t>
  </si>
  <si>
    <t>NE0000140/2021</t>
  </si>
  <si>
    <t>NE0000141/2021</t>
  </si>
  <si>
    <t>NE0000142/2021</t>
  </si>
  <si>
    <t>NE0000143/2021</t>
  </si>
  <si>
    <t>NE0000144/2021</t>
  </si>
  <si>
    <t>NE0000145/2021</t>
  </si>
  <si>
    <t>NE0000146/2021</t>
  </si>
  <si>
    <t>017303.000295/2021</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</si>
  <si>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</si>
  <si>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</si>
  <si>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</si>
  <si>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t>
  </si>
  <si>
    <t>NE0000106/2021</t>
  </si>
  <si>
    <t>0231 - Transferência Fundo a Fundo de Recursos do SUS</t>
  </si>
  <si>
    <t>NE0000109/2021</t>
  </si>
  <si>
    <t>Hospedagem de Sistema</t>
  </si>
  <si>
    <t>NE0000111/2021</t>
  </si>
  <si>
    <t>NE0000112/2021</t>
  </si>
  <si>
    <t>VIGILÂNCIA OSTENSIVA</t>
  </si>
  <si>
    <t>NE0000148/2021</t>
  </si>
  <si>
    <t>PE Nº 866/2020 - CSC</t>
  </si>
  <si>
    <t>Materiais Para Doação</t>
  </si>
  <si>
    <t>CENTRO OESTE COMERCIO E SERVIÇOS EIRELI</t>
  </si>
  <si>
    <t>MATERIAL</t>
  </si>
  <si>
    <t>NE0000149/2021</t>
  </si>
  <si>
    <t>NE0000150/2021</t>
  </si>
  <si>
    <t>NE0000151/2021</t>
  </si>
  <si>
    <t>NE0000152/2021</t>
  </si>
  <si>
    <t>NE0000153/2021</t>
  </si>
  <si>
    <t>NE0000154/2021</t>
  </si>
  <si>
    <t>NE0000155/2021</t>
  </si>
  <si>
    <t xml:space="preserve">017303.000254/2021
</t>
  </si>
  <si>
    <t>105721 - SERVIÇO DE ALMOXARIFE, Descrição: contratação de empresa especializada na prestação de serviço de AUXLIAR DE ALMOXARIFADO, 44h semanais, diurno, conforme Projeto Básico</t>
  </si>
  <si>
    <t>124476 - SERVIÇO DE ARTÍFICE DE SERVIÇOS GERAIS, Descrição: contratação de empresa especializada na prestação de serviço de ARTÍFICE DE SERVIÇOS GERAIS, com jornada de trabalho de 44 horas semanais, conforme Projeto Básico.</t>
  </si>
  <si>
    <t>109969 - SERVIÇOS DE ASSISTENTE ADMINISTRATIVO, Descrição: contratação de empresa especializada na prestação de serviços de Assistente Administrativo, conforme discriminação em Projeto Básico</t>
  </si>
  <si>
    <t>116948 - SERVIÇOS DE ASSISTENTE ADMINISTRATIVO, Descrição: contratação de empresa especializada na prestação de serviços de Assistente Administrativo 44h, Área Hospitalar, conforme discriminação em Projeto Básico</t>
  </si>
  <si>
    <t>95456 - SERVIÇOS DE COPEIRO, Descrição: contratação de empresa especializada na prestação de serviços de COPEIRO, conforme discriminação em Projeto Básico</t>
  </si>
  <si>
    <t>106733 - SERVIÇOS DE ELETRICISTA, Descrição: contratação de empresa especializada na prestação de serviços de Eletricista Predial de Baixa Tensão em Área Hospitalar, conforme discriminação em Projeto Básico</t>
  </si>
  <si>
    <t xml:space="preserve">017303.000338/2021
</t>
  </si>
  <si>
    <t xml:space="preserve">017303.000327/2021
</t>
  </si>
  <si>
    <t>(ID-18636) SERVIÇOS DE MANUTENÇÃO PREVENTIVA E/OU CORRETIVA EM MICROSCÓPIOS, 1 Descrição: contratação de empresa especializada serviços de manutenção preventiva e/ou corretiva em microscópios, com fornecimento de peças MARCA: Carl Zeiss</t>
  </si>
  <si>
    <t xml:space="preserve">017303.000339/2021
</t>
  </si>
  <si>
    <t>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t>
  </si>
  <si>
    <t xml:space="preserve">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t>
  </si>
  <si>
    <t xml:space="preserve">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t>
  </si>
  <si>
    <t>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t>
  </si>
  <si>
    <t>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t>
  </si>
  <si>
    <t>117446 - SERVIÇO DE MANUTENÇÃO DE GELADEIRA/FREEZER: Descrição: Contratação de empresa especializada para prestação de serviço de MANUTENÇÃO PREVENTIVA E CORRETIVA DE FREEZER/GELADEIRA/FRIGOBAR, com fornecimento de materiais, conforme Projeto Básico.</t>
  </si>
  <si>
    <t>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t>
  </si>
  <si>
    <t xml:space="preserve">119595 - SERVIÇOS DE VIGILÂNCIA, Descrição: SERVIÇOS DE VIGILÂNCIA, Descrição: contratação de 6 empresa para prestação de serviço de vigilante patrimonial ARMADO - DIURNO, escala 12x36, </t>
  </si>
  <si>
    <t>119601 - SERVIÇOS DE VIGILÂNCIA, Descrição: SERVIÇOS DE VIGILÂNCIA, Descrição: contratação de 3 empresa para prestação de serviço de vigilante patrimonial DESARMADO - DIURNO, 44 horas semanais</t>
  </si>
  <si>
    <t>98640 - (ID-98640) SERVIÇO DE ESTÁGIO REMUNERADO Descrição: Contratação de Pessoa Jurídica especializada em manutenção de programas de estágio remunerado de Nível Superior e Nível Médio, com TAXA DE ADMINISTRAÇÃO FIXA</t>
  </si>
  <si>
    <t>98636 - (ID-98636) SERVIÇO DE ESTÁGIO REMUNERADO Descrição: Contratação de Pessoa Jurídica 108 especializada em oferta de serviços de programas de estágio remunerado de Nível Superior jornada de 6 (seis) horas</t>
  </si>
  <si>
    <t>98642 - (ID-98642) SERVIÇO DE ESTÁGIO REMUNERADO Descrição: : Contratação de Pessoa Jurídica 108 especializada em oferta de programas de estágio remunerado de Nível Superior e/ou Nível Médio, com concessão de VALE TRANSPORTE</t>
  </si>
  <si>
    <t>98640 - (ID-98640) SERVIÇO DE ESTÁGIO REMUNERADO Descrição: Contratação de Pessoa Jurídica 45 especializada em manutenção de programas de estágio remunerado de Nível Superior e Nível Médio, com TAXA DE ADMINISTRAÇÃO FIXA</t>
  </si>
  <si>
    <t>98642 - (ID-98642) SERVIÇO DE ESTÁGIO REMUNERADO Descrição: : Contratação de Pessoa Jurídica 45 especializada em oferta de programas de estágio remunerado de Nível Superior e/ou Nível Médio, com concessão de VALE TRANSPORTE</t>
  </si>
  <si>
    <t>98634 - (ID-98634) SERVIÇO DE ESTÁGIO REMUNERADO Descrição: Contratação de Pessoa Jurídica 45 especializada em oferta de serviços de programas de estágio remunerado de Nível Médio jornada de 4 (quatro) horas</t>
  </si>
  <si>
    <t>92883 - SERVIÇOS DE LIMPEZA E CONSERVAÇÃO, Descrição: SERVIÇOS DE LIMPEZA E  ONSERVAÇÃO, Descrição: SERVIÇOS DE LIMPEZA E CONSERVAÇÃO,Descrição: contratação de  empresa especializada na prestação de serviços de limpeza e conservação de ÁREAS HOSPITALARES, 
tipo ÁREA CRÍTICA, jornada de 44h semanais</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</si>
  <si>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</si>
  <si>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17918 - SERVIÇOS DE PUBLICAÇÃO, Descrição: SERVIÇOS DE PUBLICAÇÃO, Descrição: prestação de serviços de publicação de matérias no Diário Oficial do Estado do Amazonas MARCA: null</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</si>
  <si>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</si>
  <si>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114417 - FORMOL (FORMALDEÍDO), Concentração: 37 a 40%, Unidade de Fornecimento: frasco com 1L.</t>
  </si>
  <si>
    <t>PRODUTO EM ATA
ADQUIRIR EM OUTRO PROCESO</t>
  </si>
  <si>
    <t>NE0000156/2021</t>
  </si>
  <si>
    <t>NE0000169/2021</t>
  </si>
  <si>
    <t>NE0000170/2021</t>
  </si>
  <si>
    <t>NE0000171/2021</t>
  </si>
  <si>
    <t>NE0000173/2021</t>
  </si>
  <si>
    <t>NE0000174/2021</t>
  </si>
  <si>
    <t>A J L SERVIÇOS LTDA EPP</t>
  </si>
  <si>
    <t>001/2021</t>
  </si>
  <si>
    <t>NE0000175/2021</t>
  </si>
  <si>
    <t>29/04/2021</t>
  </si>
  <si>
    <t>SETOR</t>
  </si>
  <si>
    <t>SUBSAT</t>
  </si>
  <si>
    <t>(ID-119880)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t>
  </si>
  <si>
    <t>GL</t>
  </si>
  <si>
    <t>GELAB</t>
  </si>
  <si>
    <t>1284/2017</t>
  </si>
  <si>
    <t>113680 - SERVIÇOS DE INFORMÁTICA, Descrição: SERVIÇOS DE INFORMÁTICA, Descrição: contratação de empresa especializada na prestação de serviço de hospedagem para Website, conforme Projeto Básico. MARCA: null</t>
  </si>
  <si>
    <t>GGP</t>
  </si>
  <si>
    <t>126704 - LOCAÇÃO DE EQUIPAMENTOS LABORATORIAIS, Descrição: Serviço de locação de equipamento automatizado para uso em HEMATOLOGIA, incluindo o fornecimento de reagentes e demais insumos, conforme Projeto Básico.</t>
  </si>
  <si>
    <t>NE0000113/2021</t>
  </si>
  <si>
    <t>NE0000176/2021</t>
  </si>
  <si>
    <t>017303.000337/2021</t>
  </si>
  <si>
    <t>59194 - DIAGNÓSTICOS LABORATORIAIS, Descrição: contratação de empresa especializada na realização de exame de imunohistoquímica, conforme discriminação em Projeto Básico</t>
  </si>
  <si>
    <t>119960 - DIAGNÓSTICOS LABORATORIAIS, Descrição: contratação de empresa especializada para realização de exame de Imunofluorescência, conforme projeto básico.</t>
  </si>
  <si>
    <t>112868 - (LOCAÇÃO DE VEÍCULOS TIPO UTILITÁRIO,  escrição: Contratação de empresa especializada para prestação de serviços de locação de veículo utilitário, Tipo: PICK-UP, cabine dupla, motor a diesel, Modelos: S-10, Frontier, Amarok, Hilux, Ranger ou similar).</t>
  </si>
  <si>
    <t>017303.000343/2021</t>
  </si>
  <si>
    <t>017303.000387/2021</t>
  </si>
  <si>
    <t>(ID-119806) BETA - HCG, Teste rápido para determinação qualitativa e semiquantitativa da fração Beta Gonadotrofina Coriônica Humana (B-hCG) em amostra de soro e urina, com sensibilidade de 25Ul/ml; Unidade de Fornecimento: embalagem com 100 tiras</t>
  </si>
  <si>
    <t>PRODUTOS LABORATORIAIS/QUIMICOS</t>
  </si>
  <si>
    <t>E H M SATO</t>
  </si>
  <si>
    <t>EBRAM
PRODUTOS
LABOR</t>
  </si>
  <si>
    <t>30</t>
  </si>
  <si>
    <t>20</t>
  </si>
  <si>
    <t>17</t>
  </si>
  <si>
    <t>43</t>
  </si>
  <si>
    <t>0106/2021</t>
  </si>
  <si>
    <t>0220/2020</t>
  </si>
  <si>
    <t>Rótulos de Linha</t>
  </si>
  <si>
    <t>Total Geral</t>
  </si>
  <si>
    <t>(Tudo)</t>
  </si>
  <si>
    <t>Soma de VALOR TOTAL</t>
  </si>
  <si>
    <t>Serviços De Energia Elétrica
REFORÇO DA NE Nº 0014/2021</t>
  </si>
  <si>
    <t>Hospedagem de Sistema
Reforço da NE Nº 0019/2021</t>
  </si>
  <si>
    <t>Outsourcing (Terceirização) de impressão e serviços relacionados a computação em nuvem
REFORÇO DA NE Nº 0043/2021</t>
  </si>
  <si>
    <t>Serviços de Publicações - Diário Oficial
REFORÇO DA NE Nº 0022/2021</t>
  </si>
  <si>
    <t xml:space="preserve">Manutencao E Conservacao De Maquinas E Equipamentos
REFORÇO DA NE Nº 004/2021 </t>
  </si>
  <si>
    <t>Limpeza E Conservacao
REFORÇO DA NE Nº 0027/2021</t>
  </si>
  <si>
    <t>Limpeza E Conservacao
REFORÇO DA NE Nº 0106/2021</t>
  </si>
  <si>
    <t>Servicos Med.Hospitalar, Odont.E Laboratoriais
REFORÇO DA NE Nº 0041/2021</t>
  </si>
  <si>
    <t>(120965)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t>
  </si>
  <si>
    <t>Servicos De Agua E Esgoto
REFORÇO DA NE Nº 0044/2021</t>
  </si>
  <si>
    <t>Lavanderia
REFORÇO DA NE Nº 0046/2021</t>
  </si>
  <si>
    <t>Fornecimento De Alimentacao
REFORÇO DA NE Nº 0045/2021</t>
  </si>
  <si>
    <t>Contratos para Agenciamento de Estagiários
REFORÇO DA NE Nº 0024/2021</t>
  </si>
  <si>
    <t>Contratos para Agenciamento de Estagiários
REFORÇO DA NE Nº 0023/2021</t>
  </si>
  <si>
    <t>Comunicação de Dados
REFORÇO DA NE Nº 0032/2021</t>
  </si>
  <si>
    <t>Serviços Técnicos profissionais de TIC
Reforço da NE Nº 0033/2021</t>
  </si>
  <si>
    <t>AGOSTO</t>
  </si>
  <si>
    <t>SETEMBRO</t>
  </si>
  <si>
    <t>OUTUBRO</t>
  </si>
  <si>
    <t>NOVEMBRO</t>
  </si>
  <si>
    <t>DEZEMBRO</t>
  </si>
  <si>
    <t>JANEIRO</t>
  </si>
  <si>
    <t>FEVEREIRO</t>
  </si>
  <si>
    <t>MARÇO</t>
  </si>
  <si>
    <t>ABRIL</t>
  </si>
  <si>
    <t>MAIO</t>
  </si>
  <si>
    <t>JUNHO</t>
  </si>
  <si>
    <t>TOTAL DESEMBOLSO: 2021 + 2022</t>
  </si>
  <si>
    <t>JULHO</t>
  </si>
  <si>
    <t>DIRETORIA ADMINISTRATIVA FINANCEIRA - DAF</t>
  </si>
  <si>
    <t>DEPARTAMENTO DE ADMINISTRAÇÃO - DA</t>
  </si>
  <si>
    <t>SUBGERÊNCIA DE COMPRAS - SUBCOMP</t>
  </si>
  <si>
    <t>QUANT.</t>
  </si>
  <si>
    <t>MODALIDADE DE COMPRA</t>
  </si>
  <si>
    <t>Serviço</t>
  </si>
  <si>
    <t>01000000 - Recursos Ordinários</t>
  </si>
  <si>
    <t>COUTO SERVIÇOS DE TRANSPORTE E LOCAÇÃO DE VEICULOS LTDA</t>
  </si>
  <si>
    <t>PE nº 1284/2017</t>
  </si>
  <si>
    <t>OCA VIAGENS E TURISMO DA AMAZONIA LTDA</t>
  </si>
  <si>
    <t>01.02.017303.000077/2022-80</t>
  </si>
  <si>
    <t>INEX nº 002/2021</t>
  </si>
  <si>
    <t>01.02.017303.000078/2022-24</t>
  </si>
  <si>
    <t>01.02.017303.000171/2022-39</t>
  </si>
  <si>
    <t>PE nº 1377/2021</t>
  </si>
  <si>
    <t xml:space="preserve">VIANATUR VIANA TURISMO LTDA </t>
  </si>
  <si>
    <t>01.02.017303.000172/2022-83</t>
  </si>
  <si>
    <t>(ID-118843) SERVIÇO DE PASSAGEM TERRESTRE, Descrição: Prestação de Serviço de Agenciamento de Passagens Terrestres (reserva, marcação, emissão, remarcação e cancelamento), conforme Projeto Básico.</t>
  </si>
  <si>
    <t>33903301 - Passagens Nacionais</t>
  </si>
  <si>
    <t>Nº- PE/CEL INEX/RDL</t>
  </si>
  <si>
    <t>33909209 - Serviços de Terceiros - Pessoa Jurídica</t>
  </si>
  <si>
    <t>RD</t>
  </si>
  <si>
    <t>2022NE0000070</t>
  </si>
  <si>
    <t>2022NE0000072</t>
  </si>
  <si>
    <t>2022NE0000073</t>
  </si>
  <si>
    <t>2022NE0000074</t>
  </si>
  <si>
    <t>RD nº 0011/2022</t>
  </si>
  <si>
    <t>01.02.017303.000010/2022-45</t>
  </si>
  <si>
    <t>2022NE0000075</t>
  </si>
  <si>
    <t>RD nº 0008/2022</t>
  </si>
  <si>
    <t>01.02.017303.000130/2022-42</t>
  </si>
  <si>
    <t>2022NE0000077</t>
  </si>
  <si>
    <t>RD nº 0010/2022</t>
  </si>
  <si>
    <t>RD nº 0007/2022</t>
  </si>
  <si>
    <t>2022NE0000067</t>
  </si>
  <si>
    <t>01.02.017303.001727/2021-23</t>
  </si>
  <si>
    <t>33903947 - Servicos De Comunicacao Em Geral</t>
  </si>
  <si>
    <t>2022NE0000091</t>
  </si>
  <si>
    <t>EMPRESA BRASILEIRA DE CORREIOS E TELEGRAFOS EBCT</t>
  </si>
  <si>
    <t>2022NE0000066</t>
  </si>
  <si>
    <t>(ID-118822) SERVIÇO DE PASSAGEM FLUVIAL, Descrição: Prestação de Serviço de Agenciamento de Passagens Fluviais (reserva, marcação, emissão, remarcação e cancelamento),conforme  Projeto Básico.</t>
  </si>
  <si>
    <t>(ID-118823) SERVIÇO DE PASSAGEM FLUVIAL, Descrição: Aquisição de Passagens Fluviais, conforme  Projeto  Básico.  (Não  é objeto de disputa).</t>
  </si>
  <si>
    <t>(ID-117912) LOCAÇÃO DE EQUIPAMENTOS LABORATORIAIS, Serviço de locação de equipamento automatizado de dosagens bioquímicas, incluindo consultoria científica, fornecimento de reagentes e demais insumos, conforme Projeto Básico.</t>
  </si>
  <si>
    <t>PRODAM PROCESSAMENTO DE DADOS AMAZONAS SA</t>
  </si>
  <si>
    <t>(ID-100780) REFORÇO DA NE nº 0066/2022, emitida em 03/03/2022. REFERENTE AO 1º TERMO ADITIVO AO CONTRATO Nº 01/2021-FUAM. FIRMADO COM A EMPRESA BRASILEIRA DE CORREIOS E TELÉGRAFOS EBCT.</t>
  </si>
  <si>
    <t>33903912 - Locacao De Maquinas E Equipamentos</t>
  </si>
  <si>
    <t>FUNDAÇÃO HOSPITALAR DE DERMATOLOGIA TROPICAL E VENEREOLOGIA "ALFREDO DA MATTA"</t>
  </si>
  <si>
    <t>01.02.017303.001726/2021-89</t>
  </si>
  <si>
    <t>Reconhecimento da Dívida nº 2022RD0000011 emitida em 03/03/2022 no valor de R$ 1.425,60; OBJETO DESPESA: SERVIÇOS DE HOSPEDAGEM DE SERVIDOR EM NUVEM, EM AMBIENTE DEDICADO, PARA COMPORTAR O PORTAL (WEBSITE E SEUS APLICATIVOS INTEGRADOS) DA FUNDAÇÃO "ALFREDO DA MATTA" EM DEZEMBRO/2021. PERÍODO DE EXECUÇÃO: MÊS: 12; ANO: 2021; ORIGEM DA DESPESA: Despesa de exercício encerrado sem saldo de dotação no exercício de origem; NATUREZA DA DESPESA DE ORIGEM: 33904011 - Outsourcing (Terceirização) de impressão e serviços relacionados a computação em nuvem&lt;br&gt;&lt;br&gt;; LICITAÇÃO: Nº: 0198; DATA PUBLICAÇÃO: 30/11/2018; ANO: 2018; TIPO: 5.0 - Dispensa de Licitação; REFERÊNCIA: 16 - Art.24; XVI; Lei 8.666/93. RECONHECIMENTO DA DÍVIDA, como despesas de Exercícios Anteriores, de acordo com o art. 37 da Lei nº 4.320, de 17.03.1964 e o disposto no Decreto nº 25.648, de 21.02.2006, referente ao objeto da despesa constante no Processo nº 017303.001726/2021; FUNDAMENTO LEGAL: Art. 37 da lei 4320 de 17 de março de 1964, Decreto nº 25648 de 21 de fevereiro de 2006 e Instrução Normativa nº 001/2006-SET|SEFAZ de 1º de março de 2006. DOCUMENTOS FISCAIS: Nº: 25844; Tipo do Documento: Nota Fiscal - Serviços; Data: 02/12/2021; Valor: 1.425,60; UND 1,425.6000 1.425,60 Saldo Anterior: 1.425,60
Data de Entrega: 31/12/2021 Valor do Empenho: 1.425,60 Local de Entrega: FUAM Valor Disponível 0,00 Usuário Operador da NE : JOCLIMAR CORRÊA MOURÃO Pagina : 1 / 2 Assinado digitalmente por: JOCLIMAR CORREA MOURAO em 15/03/2022 às 11:12:13 conforme MP no- 2.200-2 de 24/08/2001. Verificador: 4BAC.AC63.92BF.0383 Assinado digitalmente por: HERALDO LUCAS MELO em 16.</t>
  </si>
  <si>
    <t>Reconhecimento da Dívida nº 2022RD0000010 emitida em 15/02/2022 no valor de R$ 4.655,00; 1 OBJETO DESPESA: SERVIÇO DE LOCAÇÃO DE 01 (UM) VEÍCULO TIPO PICK-UP, NO MÊS DE DEZEMBRO/2021. PERÍODO DE EXECUÇÃO: MÊS: 12; ANO: 2021; ORIGEM DA DESPESA: Despesa de exercício encerrado sem saldo de dotação no exercício de origem; NATUREZA DA DESPESA DE ORIGEM: 33903308 - Locação de Veículos; LICITAÇÃO: Nº: 1511; DATA PUBLICAÇÃO: 02/02/2016; ANO: 2015; TIPO: 8.0 - Pregão Eletrônico; REFERÊNCIA: 00 - Art. 2°,§ 1º, Lei 10.520/02. RECONHECIMENTO DA DÍVIDA, como despesas de Exercícios Anteriores, de acordo com o art. 37 da Lei nº 4.320, de 17.03.1964 e o disposto no Decreto nº 25.648, de 21.02.2006, referente ao objeto da despesa constante no Processo nº 017303.000130/2022; FUNDAMENTO LEGAL: Art. 37 da lei 4320 de 17 de março de 1964, Decreto nº 25648 de 21 de fevereiro de 2006 e Instrução Normativa nº 001/2006-SET|SEFAZ de 1º de março de 2006. DOCUMENTOS FISCAIS: Nº: 70; Tipo do Documento: Fatura - Outros; Data: 01/02/2022; Valor: 4.655,00; UND 4,655.0000 4.655,00 Saldo Anterior: 4.655,00.</t>
  </si>
  <si>
    <t>(ID-100780) SERVIÇOS DE CORREIOS E TELÉGRAFOS , Descrição: SERVIÇOS DE CORREIOS E TELÉGRAFOS SERVIÇOS DE CORREIOS E TELÉGRAFOS, Descrição: contratação de empresa especializada em prestação dos serviços de comercialização de produtos postais, conforme projeto básico.</t>
  </si>
  <si>
    <t xml:space="preserve">(ID-118842) SERVIÇO DE PASSAGEM TERRESTRE, Descrição: Aquisição de Passagens Terrestres, conforme Projeto Básico. (Não é objeto de disputa). </t>
  </si>
  <si>
    <t>Reconhecimento da Dívida nº 2022RD0000007 emitida em 10/02/2022 no valor de R$ 3.629,13; OBJETO DESPESA: SERVIÇOS TÉCNICOS EM TELECOMUNICAÇÕES PARA ACESSO À INTERNET E AOS SISTEMAS CONTRATADOS RESIDENTES NO COMPUTADOR CENTRAL DA PRODAM - PROCESSAMENTO, ARMAZENAMENTO OU HOSPEDAGEM DE DADOS, TEXTOS, IMAGENS, VÍDEOS, PÁGINAS ELETRÔNICAS, APLICATIVOS E SISTEMAS DE INFORMAÇÃO, ENTRE OUTROS FORMATOS, E CONGÊNERES - REFERENTE A 27 DIAS DE DEZEMBRO/2021. PERÍODO DE EXECUÇÃO: MÊS: 12; ANO: 2021; ORIGEM DA DESPESA: Despesa de exercício encerrado sem saldo de dotação no exercício de origem; NATUREZA DA DESPESA DE ORIGEM: 33904004 -Comunicação de Dados; LICITAÇÃO: N&lt;B0&gt;: 081; DATA PUBLICAÇÃO: 25/11/2020; ANO: 2020; TIPO: 5.0 - Dispensa de Licitação; REFERÊNCIA: 16 - Art.24; XVI; Lei 8.666/93. RECONHECIMENTO DA DÍVIDA, como despesas de Exercícios Anteriores, de acordo com o art. 37 da Lei nº 4.320, de 17.03.1964 e o disposto no Decreto nº 25.648, de 21.02.2006, referente ao objeto da despesa constante no Processo nº 017303.001727/2021; FUNDAMENTO LEGAL: Art. 37 da lei 4320 de 17 de março de 1964, Decreto nº 25648 de 21 de fevereiro de 2006 e Instrução Normativa nº 001/2006-SET|SEFAZ de 1º de março de 2006. DOCUMENTOS FISCAIS: Nº: 25845; Tipo do Documento: Nota Fiscal - Serviços; Data: 02/12/2021; Valor: 3.629,13.</t>
  </si>
  <si>
    <t>Reconhecimento da Dívida nº 2022RD0000008 emitida em 14/02/2022 no valor de R$ 53.663,97; OBJETO DESPESA: PRESTAÇÃO DE SERVIÇO DE VIGILÂNCIA E SEGURANÇA ARMADA E DESARMADA NAS DEPENDÊNCIAS DA FUAM NO PERÍODO 01/12/2021 à 31/12/2021. PERÍODO DE EXECUÇÃO: MÊS: 12; ANO: 2021; ORIGEM DA DESPESA: Despesa de exercício encerrado sem saldo de dotação no exercício de origem; NATUREZA DA DESPESA DE ORIGEM: 33903703 - Vigilância Ostensiva; LICITAÇÃO: Nº: 001; DATA PUBLICAÇÃO: 11/04/2019; ANO: 2019; TIPO: 5.0 - Dispensa de Licitação; REFERÊNCIA: 11 - Art.24; XI; Lei 8.666/93. RECONHECIMENTO DA DÍVIDA, como despesas de Exercícios Anteriores, de acordo com o art. 37 da Lei nº 4.320, de 17.03.1964 e o disposto no Decreto nº 25.648, de 21.02.2006, referente ao objeto da despesa constante no Processo nº 017303.000010/2022; FUNDAMENTO LEGAL: Art. 37 da lei 4320 de 17 de março de 1964, Decreto nº 25648 de 21 de fevereiro de2006 e Instrução Normativa nº 001/2006-SET|SEFAZ de 1º de março de 2006. DOCUMENTOS FISCAIS: Nº: 1384; Tipo do Documento: Nota Fiscal - Serviços; Data: 05/01/2022; Valor: 53.663,97.</t>
  </si>
  <si>
    <t>REFERÊNCIA: MARÇO/2022</t>
  </si>
  <si>
    <t>01210000 - Cotaparte do Fundo de Participação dos Estados e do Distrito Federal</t>
  </si>
  <si>
    <t>DEMONSTRATIVO DE AQUISIÇÕES E CONTRATOS - EXERCÍCIO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</si>
</sst>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R$&quot;\ #,##0.00;[Red]\-&quot;R$&quot;\ #,##0.00"/>
    <numFmt numFmtId="44" formatCode="_-&quot;R$&quot;\ * #,##0.00_-;\-&quot;R$&quot;\ * #,##0.00_-;_-&quot;R$&quot;\ * &quot;-&quot;??_-;_-@_-"/>
    <numFmt numFmtId="43" formatCode="_-* #,##0.00_-;\-* #,##0.00_-;_-* &quot;-&quot;??_-;_-@_-"/>
    <numFmt numFmtId="164" formatCode="00"/>
    <numFmt numFmtId="165" formatCode="&quot;R$&quot;\ #,##0.00"/>
  </numFmts>
  <fonts count="48">
    <font>
      <sz val="11"/>
      <color theme="1"/>
      <name val="Calibri"/>
      <charset val="134"/>
      <scheme val="minor"/>
    </font>
    <font>
      <sz val="11"/>
      <color theme="1"/>
      <name val="Calibri"/>
      <family val="2"/>
      <scheme val="minor"/>
    </font>
    <font>
      <b/>
      <sz val="16"/>
      <color theme="1"/>
      <name val="Arial"/>
      <family val="2"/>
    </font>
    <font>
      <b/>
      <sz val="11"/>
      <color theme="1"/>
      <name val="Arial"/>
      <family val="2"/>
    </font>
    <font>
      <b/>
      <sz val="10"/>
      <color theme="1"/>
      <name val="Arial"/>
      <family val="2"/>
    </font>
    <font>
      <b/>
      <sz val="10"/>
      <name val="Arial"/>
      <family val="2"/>
    </font>
    <font>
      <b/>
      <sz val="10"/>
      <color rgb="FFFF0000"/>
      <name val="Arial"/>
      <family val="2"/>
    </font>
    <font>
      <b/>
      <u/>
      <sz val="10"/>
      <name val="Arial"/>
      <family val="2"/>
    </font>
    <font>
      <b/>
      <sz val="11"/>
      <color theme="1"/>
      <name val="Calibri"/>
      <family val="2"/>
      <scheme val="minor"/>
    </font>
    <font>
      <b/>
      <sz val="11"/>
      <name val="Arial"/>
      <family val="2"/>
    </font>
    <font>
      <sz val="10"/>
      <name val="Arial"/>
      <family val="2"/>
    </font>
    <font>
      <b/>
      <sz val="14"/>
      <color indexed="9"/>
      <name val="Tahoma"/>
      <family val="2"/>
    </font>
    <font>
      <b/>
      <sz val="9"/>
      <color indexed="9"/>
      <name val="Tahoma"/>
      <family val="2"/>
    </font>
    <font>
      <sz val="9"/>
      <name val="Tahoma"/>
      <family val="2"/>
    </font>
    <font>
      <sz val="9"/>
      <color rgb="FFFF0000"/>
      <name val="Tahoma"/>
      <family val="2"/>
    </font>
    <font>
      <sz val="10"/>
      <name val="Tahoma"/>
      <family val="2"/>
    </font>
    <font>
      <sz val="12"/>
      <name val="Tahoma"/>
      <family val="2"/>
    </font>
    <font>
      <sz val="11"/>
      <name val="Tahoma"/>
      <family val="2"/>
    </font>
    <font>
      <u/>
      <sz val="11"/>
      <color theme="10"/>
      <name val="Calibri"/>
      <family val="2"/>
      <scheme val="minor"/>
    </font>
    <font>
      <sz val="11"/>
      <color theme="1"/>
      <name val="Calibri"/>
      <family val="2"/>
      <scheme val="minor"/>
    </font>
    <font>
      <sz val="12"/>
      <name val="Arial"/>
      <family val="2"/>
    </font>
    <font>
      <sz val="12"/>
      <color theme="1"/>
      <name val="Arial"/>
      <family val="2"/>
    </font>
    <font>
      <sz val="12"/>
      <color rgb="FF3333FF"/>
      <name val="Arial"/>
      <family val="2"/>
    </font>
    <font>
      <b/>
      <sz val="12"/>
      <color theme="1"/>
      <name val="Arial"/>
      <family val="2"/>
    </font>
    <font>
      <sz val="11"/>
      <color theme="1"/>
      <name val="Calibri"/>
      <family val="2"/>
      <scheme val="minor"/>
    </font>
    <font>
      <b/>
      <sz val="14"/>
      <color theme="1"/>
      <name val="Arial"/>
      <family val="2"/>
    </font>
    <font>
      <sz val="14"/>
      <color theme="1"/>
      <name val="Arial"/>
      <family val="2"/>
    </font>
    <font>
      <b/>
      <sz val="14"/>
      <color theme="1"/>
      <name val="Calibri"/>
      <family val="2"/>
      <scheme val="minor"/>
    </font>
    <font>
      <sz val="14"/>
      <color theme="1"/>
      <name val="Calibri"/>
      <family val="2"/>
      <scheme val="minor"/>
    </font>
    <font>
      <sz val="16"/>
      <color theme="1"/>
      <name val="Calibri"/>
      <family val="2"/>
      <scheme val="minor"/>
    </font>
    <font>
      <b/>
      <sz val="9"/>
      <color indexed="81"/>
      <name val="Segoe UI"/>
      <family val="2"/>
    </font>
    <font>
      <b/>
      <sz val="14"/>
      <name val="Arial"/>
      <family val="2"/>
    </font>
    <font>
      <b/>
      <sz val="13"/>
      <color theme="1"/>
      <name val="Calibri"/>
      <family val="2"/>
      <scheme val="minor"/>
    </font>
    <font>
      <b/>
      <sz val="12"/>
      <color theme="1"/>
      <name val="Arial Narrow"/>
      <family val="2"/>
    </font>
    <font>
      <sz val="12"/>
      <color theme="1"/>
      <name val="Arial Narrow"/>
      <family val="2"/>
    </font>
    <font>
      <b/>
      <sz val="12"/>
      <name val="Arial Narrow"/>
      <family val="2"/>
    </font>
    <font>
      <sz val="12"/>
      <name val="Arial Narrow"/>
      <family val="2"/>
    </font>
    <font>
      <i/>
      <sz val="12"/>
      <color rgb="FFFF0000"/>
      <name val="Arial Narrow"/>
      <family val="2"/>
    </font>
    <font>
      <b/>
      <sz val="12"/>
      <color rgb="FFFF0000"/>
      <name val="Arial Narrow"/>
      <family val="2"/>
    </font>
    <font>
      <sz val="8"/>
      <name val="Calibri"/>
      <family val="2"/>
      <scheme val="minor"/>
    </font>
    <font>
      <sz val="20"/>
      <color theme="1"/>
      <name val="Arial"/>
      <family val="2"/>
    </font>
    <font>
      <sz val="16"/>
      <color theme="1"/>
      <name val="Arial"/>
      <family val="2"/>
    </font>
    <font>
      <b/>
      <sz val="24"/>
      <color theme="1"/>
      <name val="Arial"/>
      <family val="2"/>
    </font>
    <font>
      <b/>
      <sz val="22"/>
      <color theme="1"/>
      <name val="Arial"/>
      <family val="2"/>
    </font>
    <font>
      <b/>
      <sz val="22"/>
      <name val="Arial"/>
      <family val="2"/>
    </font>
    <font>
      <sz val="17"/>
      <color theme="1"/>
      <name val="Arial"/>
      <family val="2"/>
    </font>
    <font>
      <sz val="17"/>
      <color rgb="FF3333FF"/>
      <name val="Arial"/>
      <family val="2"/>
    </font>
    <font>
      <sz val="17"/>
      <name val="Arial"/>
      <family val="2"/>
    </font>
  </fonts>
  <fills count="10">
    <fill>
      <patternFill patternType="none"/>
    </fill>
    <fill>
      <patternFill patternType="gray125"/>
    </fill>
    <fill>
      <patternFill patternType="solid">
        <fgColor rgb="FFFFFF00"/>
        <bgColor indexed="64"/>
      </patternFill>
    </fill>
    <fill>
      <patternFill patternType="solid">
        <fgColor indexed="57"/>
        <bgColor indexed="64"/>
      </patternFill>
    </fill>
    <fill>
      <patternFill patternType="solid">
        <fgColor theme="9" tint="-0.249977111117893"/>
        <bgColor indexed="64"/>
      </patternFill>
    </fill>
    <fill>
      <patternFill patternType="solid">
        <fgColor rgb="FF92D05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CCFFCC"/>
        <bgColor indexed="64"/>
      </patternFill>
    </fill>
    <fill>
      <patternFill patternType="solid">
        <fgColor theme="6" tint="0.39997558519241921"/>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diagonal/>
    </border>
    <border>
      <left/>
      <right style="medium">
        <color indexed="64"/>
      </right>
      <top style="thin">
        <color auto="1"/>
      </top>
      <bottom/>
      <diagonal/>
    </border>
  </borders>
  <cellStyleXfs count="11">
    <xf numFmtId="0" fontId="0" fillId="0" borderId="0"/>
    <xf numFmtId="43" fontId="19" fillId="0" borderId="0" applyFont="0" applyFill="0" applyBorder="0" applyAlignment="0" applyProtection="0"/>
    <xf numFmtId="44" fontId="19" fillId="0" borderId="0" applyFont="0" applyFill="0" applyBorder="0" applyAlignment="0" applyProtection="0"/>
    <xf numFmtId="0" fontId="18" fillId="0" borderId="0" applyNumberFormat="0" applyFill="0" applyBorder="0" applyAlignment="0" applyProtection="0"/>
    <xf numFmtId="0" fontId="10" fillId="0" borderId="0" applyNumberFormat="0" applyFont="0" applyFill="0" applyBorder="0" applyAlignment="0" applyProtection="0"/>
    <xf numFmtId="44" fontId="10" fillId="0" borderId="0" applyFont="0" applyFill="0" applyBorder="0" applyAlignment="0" applyProtection="0"/>
    <xf numFmtId="9" fontId="24"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41">
    <xf numFmtId="0" fontId="0" fillId="0" borderId="0" xfId="0"/>
    <xf numFmtId="0" fontId="2" fillId="0" borderId="0" xfId="0" applyFont="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0" fillId="0" borderId="1" xfId="0" applyBorder="1"/>
    <xf numFmtId="44" fontId="3" fillId="0" borderId="1" xfId="2" applyFont="1" applyFill="1" applyBorder="1" applyAlignment="1">
      <alignment horizontal="center" vertical="center" wrapText="1"/>
    </xf>
    <xf numFmtId="44" fontId="4" fillId="0" borderId="1" xfId="2" applyFont="1" applyFill="1" applyBorder="1" applyAlignment="1">
      <alignment horizontal="center" vertical="center"/>
    </xf>
    <xf numFmtId="4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3" applyFont="1" applyBorder="1" applyAlignment="1" applyProtection="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44" fontId="5" fillId="0" borderId="1" xfId="3" applyNumberFormat="1" applyFont="1" applyBorder="1" applyAlignment="1" applyProtection="1">
      <alignment horizontal="center" vertical="center"/>
    </xf>
    <xf numFmtId="0" fontId="4" fillId="0" borderId="3" xfId="0" applyFont="1" applyBorder="1" applyAlignment="1">
      <alignment horizontal="center" vertical="center"/>
    </xf>
    <xf numFmtId="44"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0" fillId="0" borderId="1" xfId="0" applyBorder="1" applyAlignment="1">
      <alignment horizontal="center" vertical="center"/>
    </xf>
    <xf numFmtId="44" fontId="8" fillId="0" borderId="1" xfId="2" applyFont="1" applyBorder="1" applyAlignment="1">
      <alignment horizontal="center" vertical="center"/>
    </xf>
    <xf numFmtId="44" fontId="5" fillId="0" borderId="2"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justify" wrapText="1"/>
    </xf>
    <xf numFmtId="0" fontId="4" fillId="0" borderId="1" xfId="0" applyFont="1" applyFill="1" applyBorder="1" applyAlignment="1">
      <alignment horizontal="justify" vertical="justify" wrapText="1"/>
    </xf>
    <xf numFmtId="0" fontId="5" fillId="0" borderId="0" xfId="4" applyNumberFormat="1" applyFont="1" applyFill="1" applyBorder="1" applyAlignment="1">
      <alignment vertical="center"/>
    </xf>
    <xf numFmtId="0" fontId="10" fillId="0" borderId="0" xfId="4" applyNumberFormat="1" applyFont="1" applyFill="1" applyBorder="1" applyAlignment="1">
      <alignment horizontal="center" vertical="center"/>
    </xf>
    <xf numFmtId="44" fontId="0" fillId="0" borderId="0" xfId="5" applyFont="1" applyFill="1" applyBorder="1" applyAlignment="1">
      <alignment horizontal="center" vertical="center"/>
    </xf>
    <xf numFmtId="44" fontId="0" fillId="0" borderId="0" xfId="2" applyFont="1" applyFill="1" applyBorder="1" applyAlignment="1">
      <alignment horizontal="center" vertical="center"/>
    </xf>
    <xf numFmtId="0" fontId="10" fillId="0" borderId="0" xfId="4" applyNumberFormat="1" applyFont="1" applyFill="1" applyBorder="1" applyAlignment="1">
      <alignment vertical="center"/>
    </xf>
    <xf numFmtId="0" fontId="13" fillId="0" borderId="1" xfId="4" applyNumberFormat="1" applyFont="1" applyFill="1" applyBorder="1" applyAlignment="1">
      <alignment horizontal="center" vertical="center"/>
    </xf>
    <xf numFmtId="14" fontId="13" fillId="0" borderId="1" xfId="4" applyNumberFormat="1" applyFont="1" applyFill="1" applyBorder="1" applyAlignment="1">
      <alignment horizontal="center" vertical="center"/>
    </xf>
    <xf numFmtId="44" fontId="13" fillId="0" borderId="1" xfId="5" applyFont="1" applyFill="1" applyBorder="1" applyAlignment="1">
      <alignment horizontal="center" vertical="center"/>
    </xf>
    <xf numFmtId="0" fontId="13" fillId="0" borderId="1" xfId="4" applyNumberFormat="1" applyFont="1" applyFill="1" applyBorder="1" applyAlignment="1">
      <alignment horizontal="center" vertical="center" wrapText="1"/>
    </xf>
    <xf numFmtId="0" fontId="14" fillId="0" borderId="1" xfId="4" applyNumberFormat="1" applyFont="1" applyFill="1" applyBorder="1" applyAlignment="1">
      <alignment horizontal="center" vertical="center" wrapText="1"/>
    </xf>
    <xf numFmtId="0" fontId="15" fillId="0" borderId="1" xfId="4" applyNumberFormat="1" applyFont="1" applyFill="1" applyBorder="1" applyAlignment="1">
      <alignment horizontal="center" vertical="center"/>
    </xf>
    <xf numFmtId="44" fontId="15" fillId="0" borderId="1" xfId="5" applyFont="1" applyFill="1" applyBorder="1" applyAlignment="1">
      <alignment horizontal="center" vertical="center"/>
    </xf>
    <xf numFmtId="0" fontId="15" fillId="0" borderId="1" xfId="4" applyNumberFormat="1" applyFont="1" applyFill="1" applyBorder="1" applyAlignment="1">
      <alignment horizontal="center" vertical="center" wrapText="1"/>
    </xf>
    <xf numFmtId="0" fontId="15" fillId="2" borderId="1" xfId="4" applyNumberFormat="1" applyFont="1" applyFill="1" applyBorder="1" applyAlignment="1">
      <alignment horizontal="center" vertical="center"/>
    </xf>
    <xf numFmtId="14" fontId="13" fillId="2" borderId="1" xfId="4" applyNumberFormat="1" applyFont="1" applyFill="1" applyBorder="1" applyAlignment="1">
      <alignment horizontal="center" vertical="center"/>
    </xf>
    <xf numFmtId="44" fontId="15" fillId="2" borderId="1" xfId="5" applyFont="1" applyFill="1" applyBorder="1" applyAlignment="1">
      <alignment horizontal="center" vertical="center"/>
    </xf>
    <xf numFmtId="0" fontId="13" fillId="4" borderId="1" xfId="4" applyNumberFormat="1" applyFont="1" applyFill="1" applyBorder="1" applyAlignment="1">
      <alignment horizontal="center" vertical="center"/>
    </xf>
    <xf numFmtId="14" fontId="13" fillId="4" borderId="1" xfId="4" applyNumberFormat="1" applyFont="1" applyFill="1" applyBorder="1" applyAlignment="1">
      <alignment horizontal="center" vertical="center"/>
    </xf>
    <xf numFmtId="44" fontId="13" fillId="4" borderId="1" xfId="5" applyFont="1" applyFill="1" applyBorder="1" applyAlignment="1">
      <alignment horizontal="center" vertical="center"/>
    </xf>
    <xf numFmtId="0" fontId="10" fillId="0" borderId="1" xfId="4" applyNumberFormat="1" applyFont="1" applyFill="1" applyBorder="1" applyAlignment="1">
      <alignment horizontal="center" vertical="center"/>
    </xf>
    <xf numFmtId="14" fontId="10" fillId="0" borderId="1" xfId="4" applyNumberFormat="1" applyFont="1" applyFill="1" applyBorder="1" applyAlignment="1">
      <alignment horizontal="center" vertical="center"/>
    </xf>
    <xf numFmtId="44" fontId="0" fillId="0" borderId="1" xfId="5" applyFont="1" applyFill="1" applyBorder="1" applyAlignment="1">
      <alignment horizontal="center" vertical="center"/>
    </xf>
    <xf numFmtId="44" fontId="16" fillId="0" borderId="1" xfId="2" applyFont="1" applyFill="1" applyBorder="1" applyAlignment="1">
      <alignment horizontal="center" vertical="center"/>
    </xf>
    <xf numFmtId="0" fontId="10" fillId="0" borderId="1" xfId="4" applyNumberFormat="1" applyFont="1" applyFill="1" applyBorder="1" applyAlignment="1">
      <alignment vertical="center"/>
    </xf>
    <xf numFmtId="44" fontId="16" fillId="0" borderId="1" xfId="5" applyFont="1" applyFill="1" applyBorder="1" applyAlignment="1">
      <alignment horizontal="center" vertical="center"/>
    </xf>
    <xf numFmtId="0" fontId="15" fillId="0" borderId="1" xfId="4" applyNumberFormat="1" applyFont="1" applyFill="1" applyBorder="1" applyAlignment="1">
      <alignment horizontal="left" vertical="center" wrapText="1"/>
    </xf>
    <xf numFmtId="0" fontId="5" fillId="0" borderId="1" xfId="4" applyNumberFormat="1" applyFont="1" applyFill="1" applyBorder="1" applyAlignment="1">
      <alignment horizontal="center" vertical="center"/>
    </xf>
    <xf numFmtId="14" fontId="5" fillId="0" borderId="1" xfId="4" applyNumberFormat="1" applyFont="1" applyFill="1" applyBorder="1" applyAlignment="1">
      <alignment horizontal="center" vertical="center"/>
    </xf>
    <xf numFmtId="0" fontId="15" fillId="0" borderId="1" xfId="4" applyNumberFormat="1" applyFont="1" applyFill="1" applyBorder="1" applyAlignment="1">
      <alignment horizontal="left" vertical="center"/>
    </xf>
    <xf numFmtId="44" fontId="16" fillId="2" borderId="1" xfId="2" applyFont="1" applyFill="1" applyBorder="1" applyAlignment="1">
      <alignment horizontal="center" vertical="center"/>
    </xf>
    <xf numFmtId="0" fontId="13" fillId="2" borderId="1" xfId="4" applyNumberFormat="1" applyFont="1" applyFill="1" applyBorder="1" applyAlignment="1">
      <alignment horizontal="center" vertical="center"/>
    </xf>
    <xf numFmtId="44" fontId="16" fillId="4" borderId="1" xfId="2" applyFont="1" applyFill="1" applyBorder="1" applyAlignment="1">
      <alignment horizontal="center" vertical="center"/>
    </xf>
    <xf numFmtId="44" fontId="17" fillId="0" borderId="1" xfId="2" applyFont="1" applyFill="1" applyBorder="1" applyAlignment="1">
      <alignment horizontal="center" vertical="center"/>
    </xf>
    <xf numFmtId="0" fontId="13" fillId="0" borderId="1" xfId="4" applyNumberFormat="1" applyFont="1" applyFill="1" applyBorder="1" applyAlignment="1">
      <alignment horizontal="left" vertical="center" wrapText="1"/>
    </xf>
    <xf numFmtId="0" fontId="13" fillId="0" borderId="1" xfId="4" applyNumberFormat="1" applyFont="1" applyFill="1" applyBorder="1" applyAlignment="1">
      <alignment horizontal="left" vertical="center"/>
    </xf>
    <xf numFmtId="44" fontId="0" fillId="0" borderId="1" xfId="2" applyFont="1" applyFill="1" applyBorder="1" applyAlignment="1">
      <alignment horizontal="center" vertical="center"/>
    </xf>
    <xf numFmtId="0" fontId="10" fillId="0" borderId="1" xfId="4" applyNumberFormat="1" applyFont="1" applyFill="1" applyBorder="1" applyAlignment="1">
      <alignment horizontal="center" vertical="center" wrapText="1"/>
    </xf>
    <xf numFmtId="0" fontId="21" fillId="0" borderId="0" xfId="0" applyFont="1" applyAlignment="1">
      <alignment horizontal="center" vertical="center"/>
    </xf>
    <xf numFmtId="0" fontId="21" fillId="0" borderId="0" xfId="0" applyNumberFormat="1" applyFont="1" applyAlignment="1">
      <alignment horizontal="center" vertical="center"/>
    </xf>
    <xf numFmtId="0" fontId="0" fillId="0" borderId="0" xfId="0" applyBorder="1" applyAlignment="1">
      <alignment vertical="center"/>
    </xf>
    <xf numFmtId="44" fontId="0" fillId="0" borderId="0" xfId="2" applyFont="1" applyBorder="1" applyAlignment="1">
      <alignment vertical="center"/>
    </xf>
    <xf numFmtId="0" fontId="8" fillId="0" borderId="0" xfId="0" applyFont="1" applyBorder="1" applyAlignment="1">
      <alignment horizontal="center" vertical="center"/>
    </xf>
    <xf numFmtId="44" fontId="8" fillId="0" borderId="0" xfId="2" applyFont="1" applyBorder="1" applyAlignment="1">
      <alignment horizontal="center" vertical="center"/>
    </xf>
    <xf numFmtId="0" fontId="0" fillId="0" borderId="0" xfId="0" applyBorder="1" applyAlignment="1">
      <alignment horizontal="center" vertical="center"/>
    </xf>
    <xf numFmtId="0" fontId="25" fillId="0" borderId="1" xfId="0" applyFont="1" applyBorder="1" applyAlignment="1">
      <alignment horizontal="center" vertical="center" wrapText="1"/>
    </xf>
    <xf numFmtId="43" fontId="25" fillId="0" borderId="1" xfId="1" applyFont="1" applyBorder="1" applyAlignment="1">
      <alignment horizontal="center" vertical="center" wrapText="1"/>
    </xf>
    <xf numFmtId="0" fontId="26" fillId="5" borderId="1" xfId="0" applyFont="1" applyFill="1" applyBorder="1" applyAlignment="1">
      <alignment horizontal="center" vertical="center"/>
    </xf>
    <xf numFmtId="0" fontId="26" fillId="5" borderId="1" xfId="0" applyFont="1" applyFill="1" applyBorder="1" applyAlignment="1">
      <alignment vertical="center" wrapText="1"/>
    </xf>
    <xf numFmtId="43" fontId="25" fillId="5" borderId="1" xfId="1" applyFont="1" applyFill="1" applyBorder="1" applyAlignment="1">
      <alignment vertical="center"/>
    </xf>
    <xf numFmtId="0" fontId="25" fillId="5" borderId="1" xfId="0" applyFont="1" applyFill="1" applyBorder="1" applyAlignment="1">
      <alignment horizontal="center" vertical="center" wrapText="1"/>
    </xf>
    <xf numFmtId="9" fontId="0" fillId="0" borderId="0" xfId="6" applyFont="1" applyBorder="1" applyAlignment="1">
      <alignment vertical="center"/>
    </xf>
    <xf numFmtId="43" fontId="25" fillId="5" borderId="1" xfId="1" applyFont="1" applyFill="1" applyBorder="1" applyAlignment="1">
      <alignment horizontal="center" vertical="center"/>
    </xf>
    <xf numFmtId="0" fontId="26" fillId="2" borderId="1" xfId="0" applyFont="1" applyFill="1" applyBorder="1" applyAlignment="1">
      <alignment horizontal="center" vertical="center"/>
    </xf>
    <xf numFmtId="0" fontId="26" fillId="2" borderId="1" xfId="0" applyFont="1" applyFill="1" applyBorder="1" applyAlignment="1">
      <alignment vertical="center" wrapText="1"/>
    </xf>
    <xf numFmtId="43" fontId="27" fillId="2" borderId="1" xfId="1" applyFont="1" applyFill="1" applyBorder="1" applyAlignment="1">
      <alignment horizontal="center" vertical="center"/>
    </xf>
    <xf numFmtId="0" fontId="25" fillId="2" borderId="1" xfId="0" applyFont="1" applyFill="1" applyBorder="1" applyAlignment="1">
      <alignment horizontal="center" vertical="center" wrapText="1"/>
    </xf>
    <xf numFmtId="0" fontId="27" fillId="0" borderId="0" xfId="0" applyFont="1" applyBorder="1" applyAlignment="1">
      <alignment horizontal="center" vertical="center"/>
    </xf>
    <xf numFmtId="44" fontId="27" fillId="0" borderId="0" xfId="2" applyFont="1" applyBorder="1" applyAlignment="1">
      <alignment horizontal="center" vertical="center"/>
    </xf>
    <xf numFmtId="0" fontId="28" fillId="0" borderId="0" xfId="0" applyFont="1" applyBorder="1" applyAlignment="1">
      <alignment vertical="center"/>
    </xf>
    <xf numFmtId="44" fontId="28" fillId="0" borderId="0" xfId="2" applyFont="1" applyBorder="1" applyAlignment="1">
      <alignment vertical="center"/>
    </xf>
    <xf numFmtId="44" fontId="0" fillId="0" borderId="0" xfId="2" applyFont="1" applyBorder="1" applyAlignment="1">
      <alignment horizontal="center" vertical="center"/>
    </xf>
    <xf numFmtId="0" fontId="26" fillId="0" borderId="1" xfId="0" applyFont="1" applyFill="1" applyBorder="1" applyAlignment="1">
      <alignment horizontal="center" vertical="center"/>
    </xf>
    <xf numFmtId="0" fontId="26" fillId="0" borderId="1" xfId="0" applyFont="1" applyFill="1" applyBorder="1" applyAlignment="1">
      <alignment vertical="center" wrapText="1"/>
    </xf>
    <xf numFmtId="43" fontId="25" fillId="0" borderId="1" xfId="1" applyFont="1" applyFill="1" applyBorder="1" applyAlignment="1">
      <alignment horizontal="center" vertical="center"/>
    </xf>
    <xf numFmtId="0" fontId="25" fillId="0" borderId="1" xfId="0" applyFont="1" applyFill="1" applyBorder="1" applyAlignment="1">
      <alignment horizontal="center" vertical="center" wrapText="1"/>
    </xf>
    <xf numFmtId="44" fontId="25" fillId="0" borderId="1" xfId="2" applyFont="1" applyFill="1" applyBorder="1" applyAlignment="1">
      <alignment horizontal="center" vertical="center" wrapText="1"/>
    </xf>
    <xf numFmtId="9" fontId="25" fillId="6" borderId="3" xfId="0" applyNumberFormat="1" applyFont="1" applyFill="1" applyBorder="1" applyAlignment="1">
      <alignment vertical="center"/>
    </xf>
    <xf numFmtId="0" fontId="26" fillId="0" borderId="1" xfId="0" applyFont="1" applyFill="1" applyBorder="1" applyAlignment="1">
      <alignment horizontal="center" vertical="center" wrapText="1"/>
    </xf>
    <xf numFmtId="0" fontId="25" fillId="0" borderId="1" xfId="0" applyFont="1" applyFill="1" applyBorder="1" applyAlignment="1">
      <alignment horizontal="justify" vertical="center" wrapText="1"/>
    </xf>
    <xf numFmtId="44" fontId="0" fillId="0" borderId="0" xfId="0" applyNumberFormat="1" applyBorder="1" applyAlignment="1">
      <alignment vertical="center"/>
    </xf>
    <xf numFmtId="43" fontId="2" fillId="0" borderId="1" xfId="2" applyNumberFormat="1" applyFont="1" applyBorder="1" applyAlignment="1">
      <alignment horizontal="center" vertical="center"/>
    </xf>
    <xf numFmtId="44" fontId="2" fillId="0" borderId="1" xfId="2" applyFont="1" applyBorder="1" applyAlignment="1">
      <alignment horizontal="center" vertical="center" wrapText="1"/>
    </xf>
    <xf numFmtId="0" fontId="29" fillId="0" borderId="0" xfId="0" applyFont="1" applyBorder="1" applyAlignment="1">
      <alignment vertical="center"/>
    </xf>
    <xf numFmtId="44" fontId="29" fillId="0" borderId="0" xfId="2" applyFont="1" applyBorder="1" applyAlignment="1">
      <alignment vertical="center"/>
    </xf>
    <xf numFmtId="44" fontId="29" fillId="0" borderId="0" xfId="0" applyNumberFormat="1" applyFont="1" applyBorder="1" applyAlignment="1">
      <alignment vertical="center"/>
    </xf>
    <xf numFmtId="0" fontId="25" fillId="0" borderId="0" xfId="0" applyFont="1" applyFill="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vertical="center" wrapText="1"/>
    </xf>
    <xf numFmtId="43" fontId="23" fillId="0" borderId="0" xfId="1"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25" fillId="6" borderId="3" xfId="0" applyFont="1" applyFill="1" applyBorder="1" applyAlignment="1">
      <alignment vertical="center"/>
    </xf>
    <xf numFmtId="0" fontId="23" fillId="7" borderId="1"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left" vertical="center" wrapText="1"/>
    </xf>
    <xf numFmtId="43" fontId="25" fillId="0" borderId="1" xfId="1" applyFont="1" applyBorder="1" applyAlignment="1">
      <alignment horizontal="center" vertical="center"/>
    </xf>
    <xf numFmtId="0" fontId="25" fillId="0" borderId="1" xfId="0" applyFont="1" applyBorder="1" applyAlignment="1">
      <alignment horizontal="justify" vertical="center" wrapText="1"/>
    </xf>
    <xf numFmtId="0" fontId="25" fillId="0" borderId="1" xfId="0" applyFont="1" applyBorder="1" applyAlignment="1">
      <alignment horizontal="left" vertical="center" wrapText="1"/>
    </xf>
    <xf numFmtId="9" fontId="25" fillId="0" borderId="1" xfId="0" applyNumberFormat="1" applyFont="1" applyBorder="1" applyAlignment="1">
      <alignment vertical="center"/>
    </xf>
    <xf numFmtId="44" fontId="25" fillId="0" borderId="1" xfId="2" applyFont="1" applyBorder="1" applyAlignment="1">
      <alignment horizontal="center" vertical="center" wrapText="1"/>
    </xf>
    <xf numFmtId="0" fontId="25" fillId="0" borderId="2" xfId="0" applyFont="1" applyBorder="1" applyAlignment="1">
      <alignment horizontal="center" vertical="center"/>
    </xf>
    <xf numFmtId="0" fontId="25" fillId="0" borderId="14" xfId="0" applyFont="1" applyBorder="1" applyAlignment="1">
      <alignment horizontal="center" vertical="center"/>
    </xf>
    <xf numFmtId="44" fontId="25" fillId="0" borderId="14" xfId="2" applyFont="1" applyBorder="1" applyAlignment="1">
      <alignment horizontal="center" vertical="center"/>
    </xf>
    <xf numFmtId="44" fontId="25" fillId="0" borderId="14" xfId="2" applyFont="1" applyBorder="1" applyAlignment="1">
      <alignment horizontal="center" vertical="center" wrapText="1"/>
    </xf>
    <xf numFmtId="9" fontId="25" fillId="0" borderId="3" xfId="0" applyNumberFormat="1" applyFont="1" applyBorder="1" applyAlignment="1">
      <alignment vertical="center"/>
    </xf>
    <xf numFmtId="0" fontId="25" fillId="6" borderId="1" xfId="0" applyFont="1" applyFill="1" applyBorder="1" applyAlignment="1">
      <alignment vertical="center"/>
    </xf>
    <xf numFmtId="0" fontId="25" fillId="0" borderId="1" xfId="0" applyFont="1" applyBorder="1" applyAlignment="1">
      <alignment vertical="center"/>
    </xf>
    <xf numFmtId="0" fontId="25" fillId="0" borderId="0" xfId="0" applyFont="1" applyBorder="1" applyAlignment="1">
      <alignment horizontal="center" vertical="center"/>
    </xf>
    <xf numFmtId="44" fontId="25" fillId="0" borderId="0" xfId="2" applyFont="1" applyBorder="1" applyAlignment="1">
      <alignment horizontal="center" vertical="center"/>
    </xf>
    <xf numFmtId="44" fontId="25" fillId="0" borderId="0" xfId="2" applyFont="1" applyBorder="1" applyAlignment="1">
      <alignment horizontal="center" vertical="center" wrapText="1"/>
    </xf>
    <xf numFmtId="9" fontId="25" fillId="0" borderId="0" xfId="0" applyNumberFormat="1" applyFont="1" applyBorder="1" applyAlignment="1">
      <alignment horizontal="center" vertical="center"/>
    </xf>
    <xf numFmtId="0" fontId="23" fillId="0" borderId="1" xfId="0" applyFont="1" applyBorder="1" applyAlignment="1">
      <alignment horizontal="center" vertical="center"/>
    </xf>
    <xf numFmtId="0" fontId="0" fillId="0" borderId="0" xfId="0" applyBorder="1" applyAlignment="1">
      <alignment vertical="center" wrapText="1"/>
    </xf>
    <xf numFmtId="43" fontId="8" fillId="0" borderId="0" xfId="1" applyFont="1" applyBorder="1" applyAlignment="1">
      <alignment horizontal="center" vertical="center"/>
    </xf>
    <xf numFmtId="0" fontId="8" fillId="0" borderId="0" xfId="0" applyFont="1" applyBorder="1" applyAlignment="1">
      <alignment vertical="center"/>
    </xf>
    <xf numFmtId="0" fontId="25" fillId="8" borderId="1" xfId="0" applyFont="1" applyFill="1" applyBorder="1" applyAlignment="1">
      <alignment horizontal="center" vertical="center"/>
    </xf>
    <xf numFmtId="0" fontId="26" fillId="8" borderId="1" xfId="0" applyFont="1" applyFill="1" applyBorder="1" applyAlignment="1">
      <alignment horizontal="left" vertical="center" wrapText="1"/>
    </xf>
    <xf numFmtId="0" fontId="26" fillId="8" borderId="1" xfId="0" applyFont="1" applyFill="1" applyBorder="1" applyAlignment="1">
      <alignment horizontal="center" vertical="center"/>
    </xf>
    <xf numFmtId="44" fontId="25" fillId="8" borderId="1" xfId="2" applyFont="1" applyFill="1" applyBorder="1" applyAlignment="1">
      <alignment horizontal="center" vertical="center"/>
    </xf>
    <xf numFmtId="0" fontId="25" fillId="8" borderId="1" xfId="0" applyFont="1" applyFill="1" applyBorder="1" applyAlignment="1">
      <alignment horizontal="center" vertical="center" wrapText="1"/>
    </xf>
    <xf numFmtId="0" fontId="25" fillId="0" borderId="1" xfId="0" applyFont="1" applyBorder="1" applyAlignment="1">
      <alignment horizontal="center" vertical="center"/>
    </xf>
    <xf numFmtId="44" fontId="25" fillId="0" borderId="1" xfId="2" applyFont="1" applyBorder="1" applyAlignment="1">
      <alignment horizontal="center" vertical="center"/>
    </xf>
    <xf numFmtId="0" fontId="25" fillId="0" borderId="1" xfId="0" applyFont="1" applyFill="1" applyBorder="1" applyAlignment="1">
      <alignment horizontal="center" vertical="center"/>
    </xf>
    <xf numFmtId="44" fontId="25" fillId="0" borderId="1" xfId="2" applyFont="1" applyFill="1" applyBorder="1" applyAlignment="1">
      <alignment horizontal="center" vertical="center"/>
    </xf>
    <xf numFmtId="9" fontId="25" fillId="0" borderId="1" xfId="6" applyFont="1" applyBorder="1" applyAlignment="1">
      <alignment horizontal="center" vertical="center"/>
    </xf>
    <xf numFmtId="43" fontId="25" fillId="8" borderId="1" xfId="1" applyFont="1" applyFill="1" applyBorder="1" applyAlignment="1">
      <alignment horizontal="center" vertical="center"/>
    </xf>
    <xf numFmtId="0" fontId="25" fillId="8" borderId="1" xfId="0" applyFont="1" applyFill="1" applyBorder="1" applyAlignment="1">
      <alignment horizontal="justify" vertical="center" wrapText="1"/>
    </xf>
    <xf numFmtId="0" fontId="27" fillId="8" borderId="1" xfId="0" applyFont="1" applyFill="1" applyBorder="1" applyAlignment="1">
      <alignment horizontal="center" vertical="center"/>
    </xf>
    <xf numFmtId="44" fontId="31" fillId="8" borderId="1" xfId="2" applyFont="1" applyFill="1" applyBorder="1" applyAlignment="1">
      <alignment horizontal="center" vertical="center" wrapText="1"/>
    </xf>
    <xf numFmtId="0" fontId="21" fillId="0" borderId="0" xfId="0" applyFont="1" applyAlignment="1">
      <alignment horizontal="center" vertical="center" wrapText="1"/>
    </xf>
    <xf numFmtId="0" fontId="0" fillId="0" borderId="0" xfId="0" applyAlignment="1">
      <alignment horizontal="center"/>
    </xf>
    <xf numFmtId="0" fontId="33" fillId="0" borderId="0" xfId="0" applyFont="1" applyAlignment="1"/>
    <xf numFmtId="0" fontId="34" fillId="0" borderId="0" xfId="0" applyFont="1"/>
    <xf numFmtId="0" fontId="34" fillId="0" borderId="0" xfId="0" applyFont="1" applyFill="1" applyBorder="1"/>
    <xf numFmtId="0" fontId="33" fillId="0" borderId="0" xfId="0" applyFont="1" applyBorder="1" applyAlignment="1">
      <alignment horizontal="center" vertical="center" wrapText="1"/>
    </xf>
    <xf numFmtId="0" fontId="33" fillId="0" borderId="6" xfId="0" applyFont="1" applyBorder="1" applyAlignment="1">
      <alignment horizontal="center" vertical="center"/>
    </xf>
    <xf numFmtId="0" fontId="33" fillId="0" borderId="0" xfId="0" applyFont="1" applyBorder="1" applyAlignment="1">
      <alignment horizontal="center" wrapText="1"/>
    </xf>
    <xf numFmtId="0" fontId="33" fillId="0" borderId="0" xfId="0" applyFont="1" applyBorder="1" applyAlignment="1">
      <alignment horizontal="center"/>
    </xf>
    <xf numFmtId="0" fontId="34" fillId="0" borderId="20" xfId="0" applyFont="1" applyBorder="1" applyAlignment="1">
      <alignment horizontal="left" vertical="top" wrapText="1"/>
    </xf>
    <xf numFmtId="8" fontId="33" fillId="0" borderId="21" xfId="0" applyNumberFormat="1" applyFont="1" applyBorder="1" applyAlignment="1">
      <alignment vertical="center" wrapText="1"/>
    </xf>
    <xf numFmtId="4" fontId="34" fillId="0" borderId="0" xfId="0" applyNumberFormat="1" applyFont="1" applyBorder="1" applyAlignment="1">
      <alignment horizontal="center" vertical="top" wrapText="1"/>
    </xf>
    <xf numFmtId="43" fontId="36" fillId="0" borderId="20" xfId="1" applyFont="1" applyFill="1" applyBorder="1" applyAlignment="1">
      <alignment horizontal="center" vertical="center" wrapText="1"/>
    </xf>
    <xf numFmtId="0" fontId="34" fillId="0" borderId="19" xfId="0" applyFont="1" applyBorder="1" applyAlignment="1">
      <alignment horizontal="center" vertical="center"/>
    </xf>
    <xf numFmtId="0" fontId="34" fillId="0" borderId="22" xfId="1" applyNumberFormat="1" applyFont="1" applyBorder="1" applyAlignment="1">
      <alignment horizontal="center" vertical="center"/>
    </xf>
    <xf numFmtId="4" fontId="34" fillId="0" borderId="0" xfId="0" applyNumberFormat="1" applyFont="1" applyFill="1" applyBorder="1" applyAlignment="1">
      <alignment horizontal="center" vertical="top" wrapText="1"/>
    </xf>
    <xf numFmtId="49" fontId="36" fillId="0" borderId="1" xfId="0" applyNumberFormat="1" applyFont="1" applyFill="1" applyBorder="1" applyAlignment="1">
      <alignment horizontal="center" vertical="center" wrapText="1"/>
    </xf>
    <xf numFmtId="49" fontId="36" fillId="0" borderId="5" xfId="0" applyNumberFormat="1" applyFont="1" applyFill="1" applyBorder="1" applyAlignment="1">
      <alignment horizontal="center" vertical="center" wrapText="1"/>
    </xf>
    <xf numFmtId="49" fontId="36" fillId="0" borderId="5" xfId="0" applyNumberFormat="1" applyFont="1" applyBorder="1" applyAlignment="1">
      <alignment horizontal="center" vertical="center" wrapText="1"/>
    </xf>
    <xf numFmtId="0" fontId="35" fillId="0" borderId="20" xfId="0" applyFont="1" applyFill="1" applyBorder="1" applyAlignment="1">
      <alignment horizontal="left" vertical="top" wrapText="1"/>
    </xf>
    <xf numFmtId="8" fontId="35" fillId="0" borderId="21" xfId="1" applyNumberFormat="1" applyFont="1" applyFill="1" applyBorder="1" applyAlignment="1">
      <alignment horizontal="right" vertical="top" wrapText="1"/>
    </xf>
    <xf numFmtId="4" fontId="35" fillId="0" borderId="0" xfId="0" applyNumberFormat="1" applyFont="1" applyFill="1" applyBorder="1" applyAlignment="1">
      <alignment horizontal="center" vertical="top" wrapText="1"/>
    </xf>
    <xf numFmtId="43" fontId="35" fillId="0" borderId="20" xfId="1" applyNumberFormat="1" applyFont="1" applyFill="1" applyBorder="1" applyAlignment="1">
      <alignment horizontal="right" vertical="top" wrapText="1"/>
    </xf>
    <xf numFmtId="0" fontId="35" fillId="0" borderId="19" xfId="0" applyFont="1" applyFill="1" applyBorder="1" applyAlignment="1">
      <alignment horizontal="center"/>
    </xf>
    <xf numFmtId="0" fontId="33" fillId="0" borderId="0" xfId="0" applyFont="1" applyAlignment="1">
      <alignment horizontal="center"/>
    </xf>
    <xf numFmtId="0" fontId="33" fillId="0" borderId="0" xfId="0" applyFont="1"/>
    <xf numFmtId="0" fontId="33" fillId="0" borderId="6" xfId="0" applyFont="1" applyBorder="1" applyAlignment="1">
      <alignment horizontal="center"/>
    </xf>
    <xf numFmtId="0" fontId="34" fillId="0" borderId="0" xfId="0" applyFont="1" applyBorder="1"/>
    <xf numFmtId="0" fontId="34" fillId="0" borderId="23" xfId="0" applyFont="1" applyBorder="1" applyAlignment="1">
      <alignment horizontal="left" vertical="top" wrapText="1"/>
    </xf>
    <xf numFmtId="8" fontId="34" fillId="0" borderId="24" xfId="0" applyNumberFormat="1" applyFont="1" applyBorder="1" applyAlignment="1">
      <alignment vertical="center" wrapText="1"/>
    </xf>
    <xf numFmtId="43" fontId="36" fillId="0" borderId="20" xfId="1" applyFont="1" applyFill="1" applyBorder="1" applyAlignment="1">
      <alignment horizontal="center" vertical="top" wrapText="1"/>
    </xf>
    <xf numFmtId="0" fontId="34" fillId="0" borderId="19" xfId="0" applyFont="1" applyBorder="1" applyAlignment="1">
      <alignment horizontal="center"/>
    </xf>
    <xf numFmtId="43" fontId="36" fillId="0" borderId="32" xfId="1" applyFont="1" applyFill="1" applyBorder="1" applyAlignment="1">
      <alignment horizontal="center" vertical="center" wrapText="1"/>
    </xf>
    <xf numFmtId="0" fontId="34" fillId="0" borderId="6" xfId="0" applyFont="1" applyFill="1" applyBorder="1" applyAlignment="1">
      <alignment horizontal="center" vertical="center"/>
    </xf>
    <xf numFmtId="0" fontId="34" fillId="0" borderId="0" xfId="0" applyFont="1" applyFill="1"/>
    <xf numFmtId="43" fontId="36" fillId="0" borderId="36" xfId="1" applyFont="1" applyFill="1" applyBorder="1" applyAlignment="1">
      <alignment horizontal="center" vertical="center" wrapText="1"/>
    </xf>
    <xf numFmtId="0" fontId="36" fillId="0" borderId="1" xfId="0" applyFont="1" applyFill="1" applyBorder="1" applyAlignment="1">
      <alignment horizontal="center" vertical="center"/>
    </xf>
    <xf numFmtId="0" fontId="37" fillId="0" borderId="0" xfId="0" applyFont="1" applyFill="1"/>
    <xf numFmtId="43" fontId="36" fillId="0" borderId="39" xfId="1" applyFont="1" applyFill="1" applyBorder="1" applyAlignment="1">
      <alignment horizontal="center" vertical="center" wrapText="1"/>
    </xf>
    <xf numFmtId="0" fontId="36" fillId="0" borderId="5" xfId="0" applyFont="1" applyFill="1" applyBorder="1" applyAlignment="1">
      <alignment horizontal="center" vertical="center"/>
    </xf>
    <xf numFmtId="43" fontId="36" fillId="0" borderId="42" xfId="1" applyFont="1" applyFill="1" applyBorder="1" applyAlignment="1">
      <alignment horizontal="center" vertical="center" wrapText="1"/>
    </xf>
    <xf numFmtId="0" fontId="36" fillId="0" borderId="43" xfId="0" applyFont="1" applyBorder="1" applyAlignment="1">
      <alignment horizontal="center" vertical="center"/>
    </xf>
    <xf numFmtId="0" fontId="36" fillId="0" borderId="1" xfId="0" applyFont="1" applyBorder="1" applyAlignment="1">
      <alignment horizontal="center" vertical="center"/>
    </xf>
    <xf numFmtId="8" fontId="34" fillId="0" borderId="21" xfId="0" applyNumberFormat="1" applyFont="1" applyBorder="1" applyAlignment="1">
      <alignment vertical="center" wrapText="1"/>
    </xf>
    <xf numFmtId="4" fontId="36" fillId="0" borderId="36" xfId="0" applyNumberFormat="1" applyFont="1" applyFill="1" applyBorder="1" applyAlignment="1">
      <alignment horizontal="right" vertical="center" wrapText="1"/>
    </xf>
    <xf numFmtId="4" fontId="36" fillId="0" borderId="39" xfId="0" applyNumberFormat="1" applyFont="1" applyFill="1" applyBorder="1" applyAlignment="1">
      <alignment horizontal="right" vertical="center" wrapText="1"/>
    </xf>
    <xf numFmtId="0" fontId="33" fillId="0" borderId="0" xfId="0" applyFont="1" applyFill="1"/>
    <xf numFmtId="0" fontId="36" fillId="0" borderId="0" xfId="0" applyFont="1" applyFill="1" applyBorder="1" applyAlignment="1">
      <alignment vertical="top" wrapText="1"/>
    </xf>
    <xf numFmtId="43" fontId="36" fillId="0" borderId="0" xfId="1" applyFont="1" applyFill="1" applyBorder="1" applyAlignment="1">
      <alignment horizontal="center" vertical="top" wrapText="1"/>
    </xf>
    <xf numFmtId="4" fontId="36" fillId="0" borderId="0" xfId="0" applyNumberFormat="1" applyFont="1" applyFill="1" applyBorder="1" applyAlignment="1">
      <alignment horizontal="center" vertical="top" wrapText="1"/>
    </xf>
    <xf numFmtId="0" fontId="36" fillId="0" borderId="0" xfId="0" applyFont="1" applyFill="1" applyBorder="1" applyAlignment="1">
      <alignment horizontal="center"/>
    </xf>
    <xf numFmtId="0" fontId="36" fillId="0" borderId="0" xfId="1" applyNumberFormat="1" applyFont="1" applyFill="1" applyBorder="1" applyAlignment="1">
      <alignment horizontal="center"/>
    </xf>
    <xf numFmtId="0" fontId="33" fillId="0" borderId="0" xfId="0" applyFont="1" applyBorder="1"/>
    <xf numFmtId="43" fontId="34" fillId="0" borderId="0" xfId="1" applyFont="1" applyFill="1" applyBorder="1" applyAlignment="1">
      <alignment horizontal="center" vertical="top" wrapText="1"/>
    </xf>
    <xf numFmtId="0" fontId="34" fillId="0" borderId="0" xfId="0" applyFont="1" applyFill="1" applyBorder="1" applyAlignment="1">
      <alignment horizontal="center"/>
    </xf>
    <xf numFmtId="0" fontId="34" fillId="0" borderId="0" xfId="1" applyNumberFormat="1" applyFont="1" applyFill="1" applyBorder="1" applyAlignment="1">
      <alignment horizontal="center"/>
    </xf>
    <xf numFmtId="0" fontId="34" fillId="0" borderId="0" xfId="0" applyFont="1" applyFill="1" applyBorder="1" applyAlignment="1">
      <alignment vertical="top" wrapText="1"/>
    </xf>
    <xf numFmtId="0" fontId="34" fillId="0" borderId="20" xfId="0" applyFont="1" applyBorder="1" applyAlignment="1">
      <alignment horizontal="left" wrapText="1"/>
    </xf>
    <xf numFmtId="0" fontId="34" fillId="0" borderId="19" xfId="0" applyFont="1" applyFill="1" applyBorder="1" applyAlignment="1">
      <alignment horizontal="center"/>
    </xf>
    <xf numFmtId="0" fontId="34" fillId="0" borderId="21" xfId="1" applyNumberFormat="1" applyFont="1" applyFill="1" applyBorder="1" applyAlignment="1">
      <alignment horizontal="center"/>
    </xf>
    <xf numFmtId="0" fontId="35" fillId="0" borderId="27" xfId="0" applyFont="1" applyFill="1" applyBorder="1" applyAlignment="1">
      <alignment horizontal="left" vertical="top" wrapText="1"/>
    </xf>
    <xf numFmtId="8" fontId="35" fillId="0" borderId="28" xfId="1" applyNumberFormat="1" applyFont="1" applyFill="1" applyBorder="1" applyAlignment="1">
      <alignment horizontal="center" vertical="top" wrapText="1"/>
    </xf>
    <xf numFmtId="8" fontId="35" fillId="0" borderId="27" xfId="1" applyNumberFormat="1" applyFont="1" applyFill="1" applyBorder="1" applyAlignment="1">
      <alignment horizontal="center" vertical="top" wrapText="1"/>
    </xf>
    <xf numFmtId="8" fontId="35" fillId="0" borderId="29" xfId="1" applyNumberFormat="1" applyFont="1" applyFill="1" applyBorder="1" applyAlignment="1">
      <alignment horizontal="center" vertical="top" wrapText="1"/>
    </xf>
    <xf numFmtId="8" fontId="35" fillId="0" borderId="0" xfId="1" applyNumberFormat="1" applyFont="1" applyFill="1" applyBorder="1" applyAlignment="1">
      <alignment horizontal="center" vertical="top" wrapText="1"/>
    </xf>
    <xf numFmtId="0" fontId="35" fillId="0" borderId="44" xfId="0" applyFont="1" applyFill="1" applyBorder="1" applyAlignment="1">
      <alignment horizontal="left" vertical="top" wrapText="1"/>
    </xf>
    <xf numFmtId="0" fontId="34" fillId="0" borderId="44" xfId="0" applyFont="1" applyBorder="1"/>
    <xf numFmtId="8" fontId="34" fillId="0" borderId="0" xfId="0" applyNumberFormat="1" applyFont="1"/>
    <xf numFmtId="43" fontId="33" fillId="0" borderId="32" xfId="1" applyFont="1" applyBorder="1" applyAlignment="1">
      <alignment horizontal="center" vertical="center"/>
    </xf>
    <xf numFmtId="43" fontId="33" fillId="0" borderId="46" xfId="1" applyFont="1" applyBorder="1" applyAlignment="1">
      <alignment horizontal="center" vertical="center"/>
    </xf>
    <xf numFmtId="43" fontId="33" fillId="0" borderId="47" xfId="1" applyFont="1" applyBorder="1" applyAlignment="1">
      <alignment horizontal="center"/>
    </xf>
    <xf numFmtId="43" fontId="33" fillId="0" borderId="33" xfId="1" applyFont="1" applyBorder="1" applyAlignment="1">
      <alignment horizontal="center"/>
    </xf>
    <xf numFmtId="0" fontId="35" fillId="0" borderId="21" xfId="1" applyNumberFormat="1" applyFont="1" applyFill="1" applyBorder="1" applyAlignment="1">
      <alignment horizontal="center"/>
    </xf>
    <xf numFmtId="43" fontId="33" fillId="0" borderId="48" xfId="1" applyFont="1" applyBorder="1" applyAlignment="1">
      <alignment horizontal="center" vertical="center"/>
    </xf>
    <xf numFmtId="43" fontId="36" fillId="0" borderId="21" xfId="1" applyNumberFormat="1" applyFont="1" applyBorder="1" applyAlignment="1">
      <alignment horizontal="center" vertical="center" wrapText="1"/>
    </xf>
    <xf numFmtId="43" fontId="36" fillId="0" borderId="46" xfId="1" applyNumberFormat="1" applyFont="1" applyFill="1" applyBorder="1" applyAlignment="1">
      <alignment horizontal="center" vertical="center"/>
    </xf>
    <xf numFmtId="43" fontId="36" fillId="0" borderId="50" xfId="1" applyNumberFormat="1" applyFont="1" applyFill="1" applyBorder="1" applyAlignment="1">
      <alignment horizontal="center" vertical="center"/>
    </xf>
    <xf numFmtId="43" fontId="35" fillId="0" borderId="20" xfId="1" applyNumberFormat="1" applyFont="1" applyFill="1" applyBorder="1" applyAlignment="1">
      <alignment horizontal="center"/>
    </xf>
    <xf numFmtId="43" fontId="35" fillId="0" borderId="21" xfId="1" applyNumberFormat="1" applyFont="1" applyFill="1" applyBorder="1" applyAlignment="1">
      <alignment horizontal="center"/>
    </xf>
    <xf numFmtId="0" fontId="35" fillId="9" borderId="45" xfId="0" applyFont="1" applyFill="1" applyBorder="1" applyAlignment="1">
      <alignment horizontal="center" vertical="center" wrapText="1"/>
    </xf>
    <xf numFmtId="43" fontId="33" fillId="0" borderId="51" xfId="1" applyFont="1" applyBorder="1" applyAlignment="1">
      <alignment horizontal="center" vertical="center"/>
    </xf>
    <xf numFmtId="43" fontId="33" fillId="0" borderId="52" xfId="1" applyFont="1" applyBorder="1" applyAlignment="1">
      <alignment horizontal="center"/>
    </xf>
    <xf numFmtId="43" fontId="36" fillId="0" borderId="45" xfId="1" applyNumberFormat="1" applyFont="1" applyBorder="1" applyAlignment="1">
      <alignment horizontal="center" vertical="center" wrapText="1"/>
    </xf>
    <xf numFmtId="0" fontId="35" fillId="0" borderId="45" xfId="1" applyNumberFormat="1" applyFont="1" applyFill="1" applyBorder="1" applyAlignment="1">
      <alignment horizontal="center"/>
    </xf>
    <xf numFmtId="0" fontId="33" fillId="0" borderId="52" xfId="0" applyFont="1" applyBorder="1" applyAlignment="1">
      <alignment horizontal="center"/>
    </xf>
    <xf numFmtId="43" fontId="34" fillId="0" borderId="45" xfId="0" applyNumberFormat="1" applyFont="1" applyBorder="1" applyAlignment="1">
      <alignment vertical="center"/>
    </xf>
    <xf numFmtId="43" fontId="33" fillId="0" borderId="45" xfId="0" applyNumberFormat="1" applyFont="1" applyBorder="1"/>
    <xf numFmtId="0" fontId="33" fillId="0" borderId="48" xfId="0" applyFont="1" applyBorder="1" applyAlignment="1">
      <alignment horizontal="center" vertical="center"/>
    </xf>
    <xf numFmtId="43" fontId="33" fillId="0" borderId="46" xfId="1" applyFont="1" applyBorder="1" applyAlignment="1">
      <alignment horizontal="center" vertical="center" wrapText="1"/>
    </xf>
    <xf numFmtId="0" fontId="33" fillId="0" borderId="49" xfId="0" applyFont="1" applyBorder="1"/>
    <xf numFmtId="43" fontId="33" fillId="0" borderId="33" xfId="1" applyFont="1" applyBorder="1" applyAlignment="1">
      <alignment horizontal="center" wrapText="1"/>
    </xf>
    <xf numFmtId="0" fontId="35" fillId="0" borderId="22" xfId="1" applyNumberFormat="1" applyFont="1" applyFill="1" applyBorder="1" applyAlignment="1">
      <alignment horizontal="center"/>
    </xf>
    <xf numFmtId="43" fontId="33" fillId="0" borderId="4" xfId="1" applyFont="1" applyBorder="1" applyAlignment="1">
      <alignment horizontal="center"/>
    </xf>
    <xf numFmtId="43" fontId="33" fillId="0" borderId="32" xfId="1" applyFont="1" applyBorder="1" applyAlignment="1">
      <alignment horizontal="center"/>
    </xf>
    <xf numFmtId="43" fontId="33" fillId="0" borderId="46" xfId="1" applyFont="1" applyBorder="1" applyAlignment="1">
      <alignment horizontal="center"/>
    </xf>
    <xf numFmtId="0" fontId="34" fillId="0" borderId="21" xfId="1" applyNumberFormat="1" applyFont="1" applyBorder="1" applyAlignment="1">
      <alignment horizontal="center"/>
    </xf>
    <xf numFmtId="0" fontId="36" fillId="0" borderId="46" xfId="1" applyNumberFormat="1" applyFont="1" applyBorder="1" applyAlignment="1">
      <alignment horizontal="center" vertical="center"/>
    </xf>
    <xf numFmtId="0" fontId="36" fillId="0" borderId="50" xfId="1" applyNumberFormat="1" applyFont="1" applyFill="1" applyBorder="1" applyAlignment="1">
      <alignment horizontal="center" vertical="center"/>
    </xf>
    <xf numFmtId="0" fontId="36" fillId="0" borderId="58" xfId="1" applyNumberFormat="1" applyFont="1" applyBorder="1" applyAlignment="1">
      <alignment horizontal="center" vertical="center"/>
    </xf>
    <xf numFmtId="0" fontId="36" fillId="0" borderId="58" xfId="1" applyNumberFormat="1" applyFont="1" applyFill="1" applyBorder="1" applyAlignment="1">
      <alignment horizontal="center" vertical="center"/>
    </xf>
    <xf numFmtId="43" fontId="33" fillId="0" borderId="51" xfId="1" applyFont="1" applyBorder="1" applyAlignment="1">
      <alignment horizontal="center"/>
    </xf>
    <xf numFmtId="43" fontId="33" fillId="0" borderId="54" xfId="1" applyFont="1" applyBorder="1" applyAlignment="1">
      <alignment horizontal="center"/>
    </xf>
    <xf numFmtId="0" fontId="34" fillId="0" borderId="45" xfId="1" applyNumberFormat="1" applyFont="1" applyBorder="1" applyAlignment="1">
      <alignment horizontal="center"/>
    </xf>
    <xf numFmtId="43" fontId="36" fillId="0" borderId="53" xfId="1" applyNumberFormat="1" applyFont="1" applyBorder="1" applyAlignment="1">
      <alignment horizontal="center" vertical="center"/>
    </xf>
    <xf numFmtId="43" fontId="36" fillId="0" borderId="60" xfId="1" applyNumberFormat="1" applyFont="1" applyFill="1" applyBorder="1" applyAlignment="1">
      <alignment horizontal="center" vertical="center"/>
    </xf>
    <xf numFmtId="43" fontId="36" fillId="0" borderId="60" xfId="1" applyNumberFormat="1" applyFont="1" applyBorder="1" applyAlignment="1">
      <alignment horizontal="center" vertical="center"/>
    </xf>
    <xf numFmtId="43" fontId="36" fillId="0" borderId="51" xfId="1" applyNumberFormat="1" applyFont="1" applyBorder="1" applyAlignment="1">
      <alignment horizontal="center" vertical="center"/>
    </xf>
    <xf numFmtId="43" fontId="36" fillId="0" borderId="52" xfId="1" applyNumberFormat="1" applyFont="1" applyFill="1" applyBorder="1" applyAlignment="1">
      <alignment horizontal="center" vertical="center"/>
    </xf>
    <xf numFmtId="43" fontId="35" fillId="0" borderId="45" xfId="1" applyNumberFormat="1" applyFont="1" applyFill="1" applyBorder="1" applyAlignment="1">
      <alignment horizontal="center"/>
    </xf>
    <xf numFmtId="0" fontId="35" fillId="9" borderId="18" xfId="0" applyFont="1" applyFill="1" applyBorder="1" applyAlignment="1">
      <alignment horizontal="center" vertical="center" wrapText="1"/>
    </xf>
    <xf numFmtId="43" fontId="33" fillId="0" borderId="8" xfId="1" applyFont="1" applyBorder="1" applyAlignment="1">
      <alignment horizontal="center"/>
    </xf>
    <xf numFmtId="8" fontId="34" fillId="0" borderId="18" xfId="1" applyNumberFormat="1" applyFont="1" applyBorder="1" applyAlignment="1">
      <alignment horizontal="center"/>
    </xf>
    <xf numFmtId="43" fontId="36" fillId="0" borderId="0" xfId="1" applyNumberFormat="1" applyFont="1" applyFill="1" applyBorder="1" applyAlignment="1">
      <alignment vertical="center"/>
    </xf>
    <xf numFmtId="43" fontId="36" fillId="0" borderId="8" xfId="1" applyNumberFormat="1" applyFont="1" applyFill="1" applyBorder="1" applyAlignment="1">
      <alignment vertical="center"/>
    </xf>
    <xf numFmtId="43" fontId="36" fillId="0" borderId="14" xfId="1" applyNumberFormat="1" applyFont="1" applyFill="1" applyBorder="1" applyAlignment="1">
      <alignment vertical="center"/>
    </xf>
    <xf numFmtId="43" fontId="36" fillId="0" borderId="62" xfId="1" applyNumberFormat="1" applyFont="1" applyFill="1" applyBorder="1" applyAlignment="1">
      <alignment vertical="center"/>
    </xf>
    <xf numFmtId="0" fontId="35" fillId="0" borderId="18" xfId="1" applyNumberFormat="1" applyFont="1" applyFill="1" applyBorder="1" applyAlignment="1">
      <alignment horizontal="center"/>
    </xf>
    <xf numFmtId="0" fontId="33" fillId="0" borderId="51" xfId="0" applyFont="1" applyBorder="1" applyAlignment="1">
      <alignment horizontal="center"/>
    </xf>
    <xf numFmtId="8" fontId="34" fillId="0" borderId="45" xfId="0" applyNumberFormat="1" applyFont="1" applyBorder="1"/>
    <xf numFmtId="8" fontId="34" fillId="0" borderId="54" xfId="0" applyNumberFormat="1" applyFont="1" applyFill="1" applyBorder="1" applyAlignment="1">
      <alignment vertical="center"/>
    </xf>
    <xf numFmtId="8" fontId="33" fillId="0" borderId="45" xfId="0" applyNumberFormat="1" applyFont="1" applyBorder="1"/>
    <xf numFmtId="0" fontId="33" fillId="0" borderId="48" xfId="0" applyFont="1" applyBorder="1" applyAlignment="1">
      <alignment horizontal="center"/>
    </xf>
    <xf numFmtId="43" fontId="33" fillId="0" borderId="46" xfId="1" applyFont="1" applyBorder="1" applyAlignment="1">
      <alignment horizontal="center" wrapText="1"/>
    </xf>
    <xf numFmtId="43" fontId="36" fillId="0" borderId="23" xfId="1" applyNumberFormat="1" applyFont="1" applyBorder="1" applyAlignment="1">
      <alignment horizontal="center" vertical="center" wrapText="1"/>
    </xf>
    <xf numFmtId="43" fontId="36" fillId="0" borderId="24" xfId="1" applyNumberFormat="1" applyFont="1" applyBorder="1" applyAlignment="1">
      <alignment horizontal="center" vertical="center" wrapText="1"/>
    </xf>
    <xf numFmtId="43" fontId="36" fillId="0" borderId="17" xfId="1" applyNumberFormat="1" applyFont="1" applyBorder="1" applyAlignment="1">
      <alignment horizontal="center" vertical="center" wrapText="1"/>
    </xf>
    <xf numFmtId="0" fontId="35" fillId="0" borderId="17" xfId="1" applyNumberFormat="1" applyFont="1" applyFill="1" applyBorder="1" applyAlignment="1">
      <alignment horizontal="center"/>
    </xf>
    <xf numFmtId="49" fontId="36" fillId="0" borderId="36" xfId="1" applyNumberFormat="1" applyFont="1" applyFill="1" applyBorder="1" applyAlignment="1">
      <alignment horizontal="center" vertical="center"/>
    </xf>
    <xf numFmtId="43" fontId="36" fillId="0" borderId="32" xfId="1" applyNumberFormat="1" applyFont="1" applyBorder="1" applyAlignment="1">
      <alignment horizontal="center" vertical="center" wrapText="1"/>
    </xf>
    <xf numFmtId="49" fontId="36" fillId="0" borderId="39" xfId="1" applyNumberFormat="1" applyFont="1" applyFill="1" applyBorder="1" applyAlignment="1">
      <alignment horizontal="center" vertical="center"/>
    </xf>
    <xf numFmtId="43" fontId="36" fillId="0" borderId="58" xfId="1" applyNumberFormat="1" applyFont="1" applyFill="1" applyBorder="1" applyAlignment="1">
      <alignment horizontal="center" vertical="center"/>
    </xf>
    <xf numFmtId="43" fontId="36" fillId="0" borderId="42" xfId="1" applyNumberFormat="1" applyFont="1" applyBorder="1" applyAlignment="1">
      <alignment horizontal="center" vertical="center" wrapText="1"/>
    </xf>
    <xf numFmtId="43" fontId="36" fillId="0" borderId="59" xfId="1" applyNumberFormat="1" applyFont="1" applyFill="1" applyBorder="1" applyAlignment="1">
      <alignment horizontal="center" vertical="center"/>
    </xf>
    <xf numFmtId="49" fontId="36" fillId="0" borderId="68" xfId="1" applyNumberFormat="1" applyFont="1" applyFill="1" applyBorder="1" applyAlignment="1">
      <alignment horizontal="center" vertical="center"/>
    </xf>
    <xf numFmtId="43" fontId="36" fillId="0" borderId="67" xfId="1" applyNumberFormat="1" applyFont="1" applyFill="1" applyBorder="1" applyAlignment="1">
      <alignment horizontal="center" vertical="center"/>
    </xf>
    <xf numFmtId="0" fontId="36" fillId="0" borderId="20" xfId="1" applyNumberFormat="1" applyFont="1" applyBorder="1" applyAlignment="1">
      <alignment horizontal="center" vertical="center" wrapText="1"/>
    </xf>
    <xf numFmtId="0" fontId="36" fillId="0" borderId="50" xfId="1" applyNumberFormat="1" applyFont="1" applyFill="1" applyBorder="1" applyAlignment="1">
      <alignment horizontal="center" vertical="center" wrapText="1"/>
    </xf>
    <xf numFmtId="43" fontId="36" fillId="0" borderId="66" xfId="1" applyNumberFormat="1" applyFont="1" applyFill="1" applyBorder="1" applyAlignment="1">
      <alignment horizontal="center" vertical="center" wrapText="1"/>
    </xf>
    <xf numFmtId="43" fontId="36" fillId="0" borderId="27" xfId="1" applyFont="1" applyFill="1" applyBorder="1" applyAlignment="1">
      <alignment horizontal="center" vertical="center" wrapText="1"/>
    </xf>
    <xf numFmtId="0" fontId="34" fillId="0" borderId="29" xfId="0" applyFont="1" applyFill="1" applyBorder="1" applyAlignment="1">
      <alignment horizontal="center" vertical="center"/>
    </xf>
    <xf numFmtId="0" fontId="34" fillId="0" borderId="28" xfId="1" applyNumberFormat="1" applyFont="1" applyFill="1" applyBorder="1" applyAlignment="1">
      <alignment horizontal="center" vertical="center"/>
    </xf>
    <xf numFmtId="0" fontId="36" fillId="0" borderId="70" xfId="1" applyNumberFormat="1" applyFont="1" applyBorder="1" applyAlignment="1">
      <alignment horizontal="center" vertical="center"/>
    </xf>
    <xf numFmtId="43" fontId="36" fillId="0" borderId="72" xfId="1" applyNumberFormat="1" applyFont="1" applyFill="1" applyBorder="1" applyAlignment="1">
      <alignment vertical="center"/>
    </xf>
    <xf numFmtId="43" fontId="36" fillId="0" borderId="73" xfId="1" applyNumberFormat="1" applyFont="1" applyFill="1" applyBorder="1" applyAlignment="1">
      <alignment vertical="center"/>
    </xf>
    <xf numFmtId="43" fontId="36" fillId="0" borderId="74" xfId="1" applyNumberFormat="1" applyFont="1" applyFill="1" applyBorder="1" applyAlignment="1">
      <alignment vertical="center"/>
    </xf>
    <xf numFmtId="43" fontId="36" fillId="0" borderId="75" xfId="1" applyNumberFormat="1" applyFont="1" applyBorder="1" applyAlignment="1">
      <alignment horizontal="center" vertical="center"/>
    </xf>
    <xf numFmtId="0" fontId="36" fillId="0" borderId="71" xfId="1" applyNumberFormat="1" applyFont="1" applyFill="1" applyBorder="1" applyAlignment="1">
      <alignment horizontal="center" vertical="center"/>
    </xf>
    <xf numFmtId="43" fontId="38" fillId="0" borderId="39" xfId="1"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58" xfId="1" applyNumberFormat="1" applyFont="1" applyBorder="1" applyAlignment="1">
      <alignment horizontal="center" vertical="center"/>
    </xf>
    <xf numFmtId="43" fontId="38" fillId="0" borderId="54" xfId="1" applyNumberFormat="1" applyFont="1" applyBorder="1" applyAlignment="1">
      <alignment horizontal="center" vertical="center"/>
    </xf>
    <xf numFmtId="4" fontId="38" fillId="0" borderId="39" xfId="0" applyNumberFormat="1" applyFont="1" applyBorder="1" applyAlignment="1">
      <alignment horizontal="right" vertical="center" wrapText="1"/>
    </xf>
    <xf numFmtId="49" fontId="38" fillId="0" borderId="5" xfId="0" applyNumberFormat="1" applyFont="1" applyBorder="1" applyAlignment="1">
      <alignment horizontal="center" vertical="center" wrapText="1"/>
    </xf>
    <xf numFmtId="0" fontId="38" fillId="0" borderId="58" xfId="1" applyNumberFormat="1" applyFont="1" applyFill="1" applyBorder="1" applyAlignment="1">
      <alignment horizontal="center" vertical="center"/>
    </xf>
    <xf numFmtId="43" fontId="38" fillId="0" borderId="52" xfId="1" applyNumberFormat="1" applyFont="1" applyFill="1" applyBorder="1" applyAlignment="1">
      <alignment horizontal="center" vertical="center"/>
    </xf>
    <xf numFmtId="43" fontId="38" fillId="0" borderId="0" xfId="1" applyNumberFormat="1" applyFont="1" applyFill="1" applyBorder="1" applyAlignment="1">
      <alignment vertical="center"/>
    </xf>
    <xf numFmtId="43" fontId="35" fillId="0" borderId="27" xfId="1" applyNumberFormat="1" applyFont="1" applyFill="1" applyBorder="1" applyAlignment="1">
      <alignment horizontal="right" vertical="top" wrapText="1"/>
    </xf>
    <xf numFmtId="0" fontId="35" fillId="0" borderId="29" xfId="0" applyFont="1" applyFill="1" applyBorder="1" applyAlignment="1">
      <alignment horizontal="center"/>
    </xf>
    <xf numFmtId="0" fontId="35" fillId="0" borderId="28" xfId="1" applyNumberFormat="1" applyFont="1" applyFill="1" applyBorder="1" applyAlignment="1">
      <alignment horizontal="center"/>
    </xf>
    <xf numFmtId="43" fontId="35" fillId="0" borderId="27" xfId="1" applyNumberFormat="1" applyFont="1" applyFill="1" applyBorder="1" applyAlignment="1">
      <alignment horizontal="center"/>
    </xf>
    <xf numFmtId="43" fontId="35" fillId="0" borderId="28" xfId="1" applyNumberFormat="1" applyFont="1" applyFill="1" applyBorder="1" applyAlignment="1">
      <alignment horizontal="center"/>
    </xf>
    <xf numFmtId="0" fontId="35" fillId="0" borderId="55" xfId="1" applyNumberFormat="1" applyFont="1" applyFill="1" applyBorder="1" applyAlignment="1">
      <alignment horizontal="center"/>
    </xf>
    <xf numFmtId="43" fontId="33" fillId="0" borderId="55" xfId="0" applyNumberFormat="1" applyFont="1" applyBorder="1"/>
    <xf numFmtId="4" fontId="36" fillId="0" borderId="68" xfId="0" applyNumberFormat="1" applyFont="1" applyFill="1" applyBorder="1" applyAlignment="1">
      <alignment vertical="center" wrapText="1"/>
    </xf>
    <xf numFmtId="49" fontId="36" fillId="0" borderId="69" xfId="0" applyNumberFormat="1" applyFont="1" applyFill="1" applyBorder="1" applyAlignment="1">
      <alignment horizontal="center" vertical="center" wrapText="1"/>
    </xf>
    <xf numFmtId="49" fontId="36" fillId="0" borderId="76" xfId="1" applyNumberFormat="1" applyFont="1" applyFill="1" applyBorder="1" applyAlignment="1">
      <alignment horizontal="center" vertical="center"/>
    </xf>
    <xf numFmtId="43" fontId="36" fillId="0" borderId="59" xfId="1" applyNumberFormat="1" applyFont="1" applyBorder="1" applyAlignment="1">
      <alignment horizontal="center" vertical="center" wrapText="1"/>
    </xf>
    <xf numFmtId="43" fontId="36" fillId="0" borderId="75" xfId="1" applyNumberFormat="1" applyFont="1" applyBorder="1" applyAlignment="1">
      <alignment horizontal="center" vertical="center" wrapText="1"/>
    </xf>
    <xf numFmtId="43" fontId="36" fillId="0" borderId="23" xfId="1" applyFont="1" applyFill="1" applyBorder="1" applyAlignment="1">
      <alignment horizontal="center" vertical="center" wrapText="1"/>
    </xf>
    <xf numFmtId="0" fontId="34" fillId="0" borderId="77" xfId="0" applyFont="1" applyBorder="1" applyAlignment="1">
      <alignment horizontal="center" vertical="center"/>
    </xf>
    <xf numFmtId="0" fontId="34" fillId="0" borderId="24" xfId="1" applyNumberFormat="1" applyFont="1" applyBorder="1" applyAlignment="1">
      <alignment horizontal="center" vertical="center"/>
    </xf>
    <xf numFmtId="4" fontId="36" fillId="0" borderId="42" xfId="0" applyNumberFormat="1" applyFont="1" applyFill="1" applyBorder="1" applyAlignment="1">
      <alignment vertical="center" wrapText="1"/>
    </xf>
    <xf numFmtId="49" fontId="36" fillId="0" borderId="43" xfId="0" applyNumberFormat="1" applyFont="1" applyFill="1" applyBorder="1" applyAlignment="1">
      <alignment horizontal="center" vertical="center" wrapText="1"/>
    </xf>
    <xf numFmtId="0" fontId="36" fillId="0" borderId="67" xfId="1" applyNumberFormat="1" applyFont="1" applyFill="1" applyBorder="1" applyAlignment="1">
      <alignment vertical="center"/>
    </xf>
    <xf numFmtId="43" fontId="36" fillId="0" borderId="60" xfId="1" applyNumberFormat="1" applyFont="1" applyFill="1" applyBorder="1" applyAlignment="1">
      <alignment vertical="center" wrapText="1"/>
    </xf>
    <xf numFmtId="43" fontId="36" fillId="0" borderId="61" xfId="1" applyNumberFormat="1" applyFont="1" applyFill="1" applyBorder="1" applyAlignment="1">
      <alignment vertical="center" wrapText="1"/>
    </xf>
    <xf numFmtId="0" fontId="36" fillId="0" borderId="3" xfId="1" applyNumberFormat="1" applyFont="1" applyBorder="1" applyAlignment="1">
      <alignment horizontal="center" vertical="center" wrapText="1"/>
    </xf>
    <xf numFmtId="0" fontId="36" fillId="0" borderId="59" xfId="1" applyNumberFormat="1" applyFont="1" applyFill="1" applyBorder="1" applyAlignment="1">
      <alignment horizontal="center" vertical="center"/>
    </xf>
    <xf numFmtId="43" fontId="0" fillId="0" borderId="0" xfId="0" applyNumberFormat="1"/>
    <xf numFmtId="0" fontId="33" fillId="0" borderId="44" xfId="0" applyFont="1" applyBorder="1" applyAlignment="1">
      <alignment wrapText="1"/>
    </xf>
    <xf numFmtId="49" fontId="36" fillId="0" borderId="1" xfId="0" applyNumberFormat="1" applyFont="1" applyBorder="1" applyAlignment="1">
      <alignment horizontal="center" vertical="center" wrapText="1"/>
    </xf>
    <xf numFmtId="49" fontId="36" fillId="0" borderId="69" xfId="0" applyNumberFormat="1" applyFont="1" applyBorder="1" applyAlignment="1">
      <alignment horizontal="center" vertical="center" wrapText="1"/>
    </xf>
    <xf numFmtId="8" fontId="35" fillId="0" borderId="44" xfId="1" applyNumberFormat="1" applyFont="1" applyFill="1" applyBorder="1" applyAlignment="1">
      <alignment horizontal="center" vertical="center" wrapText="1"/>
    </xf>
    <xf numFmtId="43" fontId="33" fillId="0" borderId="44" xfId="0" applyNumberFormat="1" applyFont="1" applyBorder="1" applyAlignment="1">
      <alignment vertical="center"/>
    </xf>
    <xf numFmtId="43" fontId="33" fillId="0" borderId="44" xfId="0" applyNumberFormat="1" applyFont="1" applyBorder="1" applyAlignment="1">
      <alignment horizontal="center" vertical="center"/>
    </xf>
    <xf numFmtId="0" fontId="33" fillId="0" borderId="44" xfId="0" applyFont="1" applyBorder="1" applyAlignment="1">
      <alignment vertical="center" wrapText="1"/>
    </xf>
    <xf numFmtId="0" fontId="33" fillId="0" borderId="44" xfId="0" applyFont="1" applyBorder="1" applyAlignment="1">
      <alignment horizontal="center" vertical="center" wrapText="1"/>
    </xf>
    <xf numFmtId="8" fontId="33" fillId="0" borderId="44" xfId="0" applyNumberFormat="1" applyFont="1" applyBorder="1"/>
    <xf numFmtId="8" fontId="33" fillId="0" borderId="44" xfId="0" applyNumberFormat="1" applyFont="1" applyBorder="1" applyAlignment="1">
      <alignment horizontal="center" vertical="center"/>
    </xf>
    <xf numFmtId="0" fontId="35" fillId="0" borderId="44" xfId="0" applyFont="1" applyFill="1" applyBorder="1" applyAlignment="1">
      <alignment horizontal="center" vertical="center" wrapText="1"/>
    </xf>
    <xf numFmtId="0" fontId="36" fillId="0" borderId="2" xfId="1" applyNumberFormat="1" applyFont="1" applyFill="1" applyBorder="1" applyAlignment="1">
      <alignment horizontal="center" vertical="center"/>
    </xf>
    <xf numFmtId="43" fontId="36" fillId="0" borderId="78" xfId="1" applyNumberFormat="1" applyFont="1" applyFill="1" applyBorder="1" applyAlignment="1">
      <alignment vertical="center"/>
    </xf>
    <xf numFmtId="0" fontId="38" fillId="0" borderId="1" xfId="0" applyFont="1" applyBorder="1" applyAlignment="1">
      <alignment horizontal="center" vertical="center"/>
    </xf>
    <xf numFmtId="43" fontId="38" fillId="0" borderId="36" xfId="1" applyFont="1" applyFill="1" applyBorder="1" applyAlignment="1">
      <alignment horizontal="center" vertical="center" wrapText="1"/>
    </xf>
    <xf numFmtId="0" fontId="38" fillId="0" borderId="2" xfId="1" applyNumberFormat="1" applyFont="1" applyFill="1" applyBorder="1" applyAlignment="1">
      <alignment horizontal="center" vertical="center"/>
    </xf>
    <xf numFmtId="43" fontId="38" fillId="0" borderId="60" xfId="1" applyNumberFormat="1" applyFont="1" applyFill="1" applyBorder="1" applyAlignment="1">
      <alignment horizontal="center" vertical="center"/>
    </xf>
    <xf numFmtId="0" fontId="38" fillId="0" borderId="5" xfId="0" applyFont="1" applyBorder="1" applyAlignment="1">
      <alignment horizontal="center" vertical="center"/>
    </xf>
    <xf numFmtId="0" fontId="38" fillId="0" borderId="7" xfId="1" applyNumberFormat="1" applyFont="1" applyFill="1" applyBorder="1" applyAlignment="1">
      <alignment horizontal="center" vertical="center"/>
    </xf>
    <xf numFmtId="43" fontId="34" fillId="0" borderId="55" xfId="1" applyNumberFormat="1" applyFont="1" applyFill="1" applyBorder="1" applyAlignment="1">
      <alignment horizontal="center" vertical="center"/>
    </xf>
    <xf numFmtId="0" fontId="34" fillId="0" borderId="43" xfId="0" applyFont="1" applyFill="1" applyBorder="1" applyAlignment="1">
      <alignment horizontal="center" vertical="center"/>
    </xf>
    <xf numFmtId="43" fontId="36" fillId="0" borderId="68" xfId="1" applyFont="1" applyFill="1" applyBorder="1" applyAlignment="1">
      <alignment horizontal="center" vertical="center" wrapText="1"/>
    </xf>
    <xf numFmtId="0" fontId="34" fillId="0" borderId="69" xfId="0" applyFont="1" applyFill="1" applyBorder="1" applyAlignment="1">
      <alignment horizontal="center" vertical="center"/>
    </xf>
    <xf numFmtId="0" fontId="34" fillId="0" borderId="70" xfId="1" applyNumberFormat="1" applyFont="1" applyFill="1" applyBorder="1" applyAlignment="1">
      <alignment horizontal="center" vertical="center"/>
    </xf>
    <xf numFmtId="0" fontId="34" fillId="0" borderId="71" xfId="1" applyNumberFormat="1" applyFont="1" applyFill="1" applyBorder="1" applyAlignment="1">
      <alignment horizontal="center" vertical="center"/>
    </xf>
    <xf numFmtId="43" fontId="34" fillId="0" borderId="75" xfId="1" applyNumberFormat="1" applyFont="1" applyFill="1" applyBorder="1" applyAlignment="1">
      <alignment horizontal="center" vertical="center"/>
    </xf>
    <xf numFmtId="43" fontId="34" fillId="0" borderId="61" xfId="1" applyNumberFormat="1" applyFont="1" applyFill="1" applyBorder="1" applyAlignment="1">
      <alignment horizontal="center" vertical="center"/>
    </xf>
    <xf numFmtId="0" fontId="0" fillId="0" borderId="0" xfId="0" pivotButton="1"/>
    <xf numFmtId="0" fontId="0" fillId="0" borderId="0" xfId="0" applyAlignment="1">
      <alignment horizontal="left"/>
    </xf>
    <xf numFmtId="0" fontId="0" fillId="0" borderId="0" xfId="0" applyNumberFormat="1"/>
    <xf numFmtId="22" fontId="0" fillId="0" borderId="0" xfId="0" applyNumberFormat="1"/>
    <xf numFmtId="44" fontId="0" fillId="0" borderId="0" xfId="2" applyFont="1"/>
    <xf numFmtId="14" fontId="0" fillId="0" borderId="0" xfId="0" applyNumberFormat="1"/>
    <xf numFmtId="0" fontId="0" fillId="0" borderId="0" xfId="0" applyAlignment="1">
      <alignment wrapText="1"/>
    </xf>
    <xf numFmtId="0" fontId="28" fillId="0" borderId="1" xfId="0" applyFont="1" applyBorder="1"/>
    <xf numFmtId="44" fontId="28" fillId="0" borderId="1" xfId="2" applyFont="1" applyBorder="1"/>
    <xf numFmtId="44" fontId="27" fillId="0" borderId="1" xfId="2" applyFont="1" applyBorder="1"/>
    <xf numFmtId="0" fontId="27" fillId="0" borderId="1" xfId="0" applyFont="1" applyBorder="1"/>
    <xf numFmtId="0" fontId="28" fillId="0" borderId="0" xfId="0" applyFont="1" applyBorder="1"/>
    <xf numFmtId="44" fontId="28" fillId="0" borderId="0" xfId="2" applyFont="1" applyBorder="1"/>
    <xf numFmtId="0" fontId="21" fillId="0" borderId="0" xfId="0" applyFont="1" applyFill="1" applyBorder="1" applyAlignment="1">
      <alignment horizontal="center" vertical="center"/>
    </xf>
    <xf numFmtId="14" fontId="21" fillId="0" borderId="0" xfId="0" applyNumberFormat="1" applyFont="1" applyAlignment="1">
      <alignment horizontal="center" vertical="center"/>
    </xf>
    <xf numFmtId="0" fontId="22" fillId="0" borderId="0" xfId="0" applyFont="1" applyAlignment="1">
      <alignment horizontal="center" vertical="center"/>
    </xf>
    <xf numFmtId="0" fontId="21" fillId="0" borderId="0" xfId="0" applyFont="1" applyBorder="1" applyAlignment="1">
      <alignment horizontal="center" vertical="center" wrapText="1"/>
    </xf>
    <xf numFmtId="165" fontId="21" fillId="0" borderId="0" xfId="2" applyNumberFormat="1" applyFont="1" applyAlignment="1">
      <alignment horizontal="center" vertical="center"/>
    </xf>
    <xf numFmtId="0" fontId="21" fillId="0" borderId="0" xfId="0" applyNumberFormat="1" applyFont="1" applyBorder="1" applyAlignment="1">
      <alignment horizontal="center" vertical="center"/>
    </xf>
    <xf numFmtId="165" fontId="21" fillId="0" borderId="0" xfId="2" applyNumberFormat="1" applyFont="1" applyBorder="1" applyAlignment="1">
      <alignment horizontal="center" vertical="center"/>
    </xf>
    <xf numFmtId="14" fontId="21" fillId="0" borderId="0" xfId="0" applyNumberFormat="1" applyFont="1" applyBorder="1" applyAlignment="1">
      <alignment horizontal="center" vertical="center"/>
    </xf>
    <xf numFmtId="0" fontId="22" fillId="0" borderId="0"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Alignment="1">
      <alignment horizontal="center" vertical="center"/>
    </xf>
    <xf numFmtId="0" fontId="40" fillId="0" borderId="0" xfId="0" applyFont="1" applyFill="1" applyBorder="1" applyAlignment="1">
      <alignment horizontal="center" vertical="center"/>
    </xf>
    <xf numFmtId="0" fontId="41" fillId="0" borderId="0" xfId="0" applyFont="1" applyFill="1" applyBorder="1" applyAlignment="1">
      <alignment horizontal="center" vertical="center"/>
    </xf>
    <xf numFmtId="49" fontId="21" fillId="0" borderId="0" xfId="0" applyNumberFormat="1" applyFont="1" applyBorder="1" applyAlignment="1">
      <alignment horizontal="justify" vertical="top" wrapText="1"/>
    </xf>
    <xf numFmtId="165" fontId="41" fillId="0" borderId="0" xfId="1" applyNumberFormat="1" applyFont="1" applyBorder="1" applyAlignment="1">
      <alignment horizontal="center" vertical="center"/>
    </xf>
    <xf numFmtId="165" fontId="41" fillId="0" borderId="0" xfId="1" applyNumberFormat="1" applyFont="1" applyAlignment="1">
      <alignment horizontal="center" vertical="center"/>
    </xf>
    <xf numFmtId="165" fontId="41" fillId="0" borderId="0" xfId="0" applyNumberFormat="1" applyFont="1" applyBorder="1" applyAlignment="1">
      <alignment horizontal="center" vertical="center" wrapText="1"/>
    </xf>
    <xf numFmtId="44" fontId="42" fillId="0" borderId="1" xfId="2" applyFont="1" applyFill="1" applyBorder="1" applyAlignment="1">
      <alignment horizontal="center" vertical="center" wrapText="1"/>
    </xf>
    <xf numFmtId="165" fontId="42" fillId="0" borderId="1" xfId="2"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1" xfId="0" applyNumberFormat="1" applyFont="1" applyFill="1" applyBorder="1" applyAlignment="1">
      <alignment horizontal="center" vertical="center" wrapText="1"/>
    </xf>
    <xf numFmtId="49" fontId="44" fillId="0" borderId="1" xfId="0" applyNumberFormat="1" applyFont="1" applyFill="1" applyBorder="1" applyAlignment="1">
      <alignment horizontal="center" vertical="center" wrapText="1"/>
    </xf>
    <xf numFmtId="165" fontId="44" fillId="0" borderId="1" xfId="2" applyNumberFormat="1" applyFont="1" applyFill="1" applyBorder="1" applyAlignment="1">
      <alignment horizontal="center" vertical="center" wrapText="1"/>
    </xf>
    <xf numFmtId="165" fontId="44" fillId="0" borderId="1" xfId="1" applyNumberFormat="1" applyFont="1" applyFill="1" applyBorder="1" applyAlignment="1">
      <alignment horizontal="center" vertical="center"/>
    </xf>
    <xf numFmtId="44" fontId="44" fillId="0" borderId="1" xfId="2" applyNumberFormat="1" applyFont="1" applyFill="1" applyBorder="1" applyAlignment="1">
      <alignment horizontal="center" vertical="center" wrapText="1"/>
    </xf>
    <xf numFmtId="14" fontId="44" fillId="0" borderId="1" xfId="0" applyNumberFormat="1" applyFont="1" applyFill="1" applyBorder="1" applyAlignment="1">
      <alignment horizontal="center" vertical="center" wrapText="1"/>
    </xf>
    <xf numFmtId="49" fontId="44" fillId="0" borderId="1" xfId="2" applyNumberFormat="1" applyFont="1" applyFill="1" applyBorder="1" applyAlignment="1">
      <alignment horizontal="center" vertical="center" wrapText="1"/>
    </xf>
    <xf numFmtId="0" fontId="44" fillId="0" borderId="1" xfId="0" applyFont="1" applyBorder="1" applyAlignment="1">
      <alignment horizontal="center" vertical="center" wrapText="1"/>
    </xf>
    <xf numFmtId="0" fontId="45" fillId="0" borderId="1" xfId="0" applyFont="1" applyBorder="1" applyAlignment="1">
      <alignment horizontal="center" vertical="center"/>
    </xf>
    <xf numFmtId="0" fontId="45" fillId="0" borderId="1" xfId="0" applyFont="1" applyBorder="1" applyAlignment="1">
      <alignment horizontal="center" vertical="center" wrapText="1"/>
    </xf>
    <xf numFmtId="0" fontId="45" fillId="0" borderId="1" xfId="0" applyNumberFormat="1" applyFont="1" applyBorder="1" applyAlignment="1">
      <alignment horizontal="center" vertical="center"/>
    </xf>
    <xf numFmtId="49" fontId="45" fillId="0" borderId="1" xfId="0" applyNumberFormat="1" applyFont="1" applyBorder="1" applyAlignment="1">
      <alignment horizontal="justify" vertical="top"/>
    </xf>
    <xf numFmtId="165" fontId="45" fillId="0" borderId="1" xfId="2" applyNumberFormat="1" applyFont="1" applyBorder="1" applyAlignment="1">
      <alignment horizontal="center" vertical="center"/>
    </xf>
    <xf numFmtId="165" fontId="45" fillId="0" borderId="1" xfId="1" applyNumberFormat="1" applyFont="1" applyFill="1" applyBorder="1" applyAlignment="1">
      <alignment horizontal="center" vertical="center"/>
    </xf>
    <xf numFmtId="14" fontId="45" fillId="0" borderId="1" xfId="0" applyNumberFormat="1" applyFont="1" applyBorder="1" applyAlignment="1">
      <alignment horizontal="center" vertical="center"/>
    </xf>
    <xf numFmtId="0" fontId="46" fillId="0" borderId="1" xfId="0" applyFont="1" applyBorder="1" applyAlignment="1">
      <alignment horizontal="center" vertical="center"/>
    </xf>
    <xf numFmtId="0" fontId="47" fillId="0" borderId="1" xfId="0" applyFont="1" applyBorder="1" applyAlignment="1">
      <alignment horizontal="center" vertical="center"/>
    </xf>
    <xf numFmtId="0" fontId="45" fillId="0" borderId="0" xfId="0" applyFont="1" applyFill="1" applyBorder="1" applyAlignment="1">
      <alignment horizontal="center" vertical="center"/>
    </xf>
    <xf numFmtId="49" fontId="45" fillId="0" borderId="1" xfId="0" applyNumberFormat="1" applyFont="1" applyBorder="1" applyAlignment="1">
      <alignment horizontal="justify" vertical="top" wrapText="1"/>
    </xf>
    <xf numFmtId="0" fontId="45" fillId="0" borderId="1" xfId="0" applyFont="1" applyFill="1" applyBorder="1" applyAlignment="1">
      <alignment horizontal="center" vertical="center"/>
    </xf>
    <xf numFmtId="49" fontId="45" fillId="0" borderId="1" xfId="0" applyNumberFormat="1" applyFont="1" applyBorder="1" applyAlignment="1">
      <alignment horizontal="center" vertical="center" wrapText="1"/>
    </xf>
    <xf numFmtId="14" fontId="45" fillId="0" borderId="1" xfId="0" applyNumberFormat="1" applyFont="1" applyBorder="1" applyAlignment="1">
      <alignment horizontal="center" vertical="center" wrapText="1"/>
    </xf>
    <xf numFmtId="0" fontId="46" fillId="0" borderId="1" xfId="0" applyFont="1" applyFill="1" applyBorder="1" applyAlignment="1">
      <alignment horizontal="center" vertical="center"/>
    </xf>
    <xf numFmtId="0" fontId="45" fillId="0" borderId="1" xfId="0" applyFont="1" applyFill="1" applyBorder="1" applyAlignment="1">
      <alignment horizontal="center" vertical="center" wrapText="1"/>
    </xf>
    <xf numFmtId="0" fontId="45" fillId="0" borderId="1" xfId="0" applyNumberFormat="1" applyFont="1" applyFill="1" applyBorder="1" applyAlignment="1">
      <alignment horizontal="center" vertical="center"/>
    </xf>
    <xf numFmtId="49" fontId="45" fillId="0" borderId="1" xfId="0" applyNumberFormat="1" applyFont="1" applyFill="1" applyBorder="1" applyAlignment="1">
      <alignment horizontal="justify" vertical="top" wrapText="1"/>
    </xf>
    <xf numFmtId="165" fontId="45" fillId="0" borderId="1" xfId="2" applyNumberFormat="1" applyFont="1" applyFill="1" applyBorder="1" applyAlignment="1">
      <alignment horizontal="center" vertical="center"/>
    </xf>
    <xf numFmtId="14" fontId="45" fillId="0" borderId="1" xfId="0" applyNumberFormat="1" applyFont="1" applyFill="1" applyBorder="1" applyAlignment="1">
      <alignment horizontal="center" vertical="center"/>
    </xf>
    <xf numFmtId="0" fontId="47" fillId="0" borderId="1" xfId="0" applyFont="1" applyFill="1" applyBorder="1" applyAlignment="1">
      <alignment horizontal="center" vertical="center" wrapText="1"/>
    </xf>
    <xf numFmtId="0" fontId="11" fillId="3" borderId="4" xfId="4" applyFont="1" applyFill="1" applyBorder="1" applyAlignment="1">
      <alignment horizontal="center" vertical="center" wrapText="1"/>
    </xf>
    <xf numFmtId="0" fontId="12" fillId="3" borderId="1" xfId="4" applyFont="1" applyFill="1" applyBorder="1" applyAlignment="1">
      <alignment horizontal="center" vertical="center" wrapText="1"/>
    </xf>
    <xf numFmtId="0" fontId="12" fillId="3" borderId="5" xfId="4" applyFont="1" applyFill="1" applyBorder="1" applyAlignment="1">
      <alignment horizontal="center" vertical="center" wrapText="1"/>
    </xf>
    <xf numFmtId="0" fontId="12" fillId="3" borderId="6" xfId="4" applyFont="1" applyFill="1" applyBorder="1" applyAlignment="1">
      <alignment horizontal="center" vertical="center" wrapText="1"/>
    </xf>
    <xf numFmtId="44" fontId="12" fillId="3" borderId="1" xfId="5" applyFont="1" applyFill="1" applyBorder="1" applyAlignment="1">
      <alignment horizontal="center" vertical="center" wrapText="1"/>
    </xf>
    <xf numFmtId="44" fontId="12" fillId="3" borderId="5" xfId="5" applyFont="1" applyFill="1" applyBorder="1" applyAlignment="1">
      <alignment horizontal="center" vertical="center" wrapText="1"/>
    </xf>
    <xf numFmtId="44" fontId="12" fillId="3" borderId="6" xfId="5" applyFont="1" applyFill="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0" xfId="0" applyFont="1" applyBorder="1" applyAlignment="1">
      <alignment horizontal="center" vertical="center" wrapText="1"/>
    </xf>
    <xf numFmtId="0" fontId="27" fillId="0" borderId="1" xfId="0" applyFont="1" applyBorder="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xf>
    <xf numFmtId="0" fontId="2" fillId="0" borderId="12" xfId="0" applyFont="1" applyBorder="1" applyAlignment="1">
      <alignment horizontal="center" vertical="center"/>
    </xf>
    <xf numFmtId="0" fontId="3" fillId="0" borderId="4" xfId="0" applyFont="1" applyBorder="1" applyAlignment="1">
      <alignment vertical="center"/>
    </xf>
    <xf numFmtId="0" fontId="3" fillId="0" borderId="13" xfId="0" applyFont="1" applyBorder="1" applyAlignment="1">
      <alignment vertical="center"/>
    </xf>
    <xf numFmtId="0" fontId="23" fillId="0" borderId="1" xfId="0" applyFont="1" applyBorder="1" applyAlignment="1">
      <alignment horizontal="center" vertical="center" wrapText="1"/>
    </xf>
    <xf numFmtId="9" fontId="25" fillId="0" borderId="1" xfId="6" applyFont="1" applyBorder="1" applyAlignment="1">
      <alignment horizontal="center" vertical="center"/>
    </xf>
    <xf numFmtId="0" fontId="25" fillId="0" borderId="1" xfId="0" applyFont="1" applyBorder="1" applyAlignment="1">
      <alignment horizontal="center" vertical="center"/>
    </xf>
    <xf numFmtId="44" fontId="25" fillId="0" borderId="1" xfId="2" applyFont="1" applyBorder="1" applyAlignment="1">
      <alignment horizontal="center" vertical="center"/>
    </xf>
    <xf numFmtId="0" fontId="25" fillId="0" borderId="1" xfId="0" applyFont="1" applyBorder="1" applyAlignment="1">
      <alignment horizontal="left" vertical="center"/>
    </xf>
    <xf numFmtId="0" fontId="20" fillId="6" borderId="1" xfId="0" applyFont="1" applyFill="1" applyBorder="1" applyAlignment="1">
      <alignment horizontal="center" vertical="center"/>
    </xf>
    <xf numFmtId="0" fontId="25" fillId="7" borderId="1" xfId="0" applyFont="1" applyFill="1" applyBorder="1" applyAlignment="1">
      <alignment horizontal="center" vertical="center" wrapText="1"/>
    </xf>
    <xf numFmtId="9" fontId="25" fillId="0" borderId="1" xfId="6" applyFont="1" applyFill="1" applyBorder="1" applyAlignment="1">
      <alignment horizontal="center" vertical="center"/>
    </xf>
    <xf numFmtId="0" fontId="25" fillId="0" borderId="1" xfId="0" applyFont="1" applyFill="1" applyBorder="1" applyAlignment="1">
      <alignment horizontal="center" vertical="center"/>
    </xf>
    <xf numFmtId="44" fontId="25" fillId="0" borderId="1" xfId="2" applyFont="1" applyFill="1" applyBorder="1" applyAlignment="1">
      <alignment horizontal="center" vertical="center"/>
    </xf>
    <xf numFmtId="0" fontId="25" fillId="0" borderId="1" xfId="0" applyFont="1" applyFill="1" applyBorder="1" applyAlignment="1">
      <alignment horizontal="left" vertical="center"/>
    </xf>
    <xf numFmtId="0" fontId="25" fillId="7" borderId="2"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6" fillId="6" borderId="2" xfId="0" applyFont="1" applyFill="1" applyBorder="1" applyAlignment="1">
      <alignment horizontal="center" vertical="center"/>
    </xf>
    <xf numFmtId="0" fontId="26" fillId="6" borderId="14"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3" xfId="0" applyFont="1" applyFill="1" applyBorder="1" applyAlignment="1">
      <alignment horizontal="center" vertical="center" wrapText="1"/>
    </xf>
    <xf numFmtId="9" fontId="25" fillId="0" borderId="1" xfId="0" applyNumberFormat="1" applyFont="1" applyBorder="1" applyAlignment="1">
      <alignment horizontal="center" vertical="center"/>
    </xf>
    <xf numFmtId="0" fontId="26" fillId="0" borderId="0" xfId="0" applyFont="1" applyFill="1" applyBorder="1" applyAlignment="1">
      <alignment horizontal="center" vertical="center"/>
    </xf>
    <xf numFmtId="0" fontId="25" fillId="6" borderId="2" xfId="0" applyFont="1" applyFill="1" applyBorder="1" applyAlignment="1">
      <alignment horizontal="center" vertical="center"/>
    </xf>
    <xf numFmtId="0" fontId="25" fillId="6" borderId="14" xfId="0" applyFont="1" applyFill="1" applyBorder="1" applyAlignment="1">
      <alignment horizontal="center" vertical="center"/>
    </xf>
    <xf numFmtId="0" fontId="2" fillId="7" borderId="1" xfId="0" applyFont="1" applyFill="1" applyBorder="1" applyAlignment="1">
      <alignment horizontal="center" vertical="center" wrapText="1"/>
    </xf>
    <xf numFmtId="0" fontId="25" fillId="6" borderId="3" xfId="0" applyFont="1" applyFill="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2" xfId="0" applyFont="1" applyBorder="1" applyAlignment="1">
      <alignment horizontal="center" vertical="center"/>
    </xf>
    <xf numFmtId="0" fontId="25" fillId="0" borderId="4" xfId="0" applyFont="1" applyBorder="1" applyAlignment="1">
      <alignment horizontal="center" vertical="center"/>
    </xf>
    <xf numFmtId="0" fontId="25" fillId="0" borderId="13" xfId="0" applyFont="1" applyBorder="1" applyAlignment="1">
      <alignment horizontal="center" vertical="center"/>
    </xf>
    <xf numFmtId="9" fontId="25" fillId="0" borderId="5" xfId="0" applyNumberFormat="1" applyFont="1" applyBorder="1" applyAlignment="1">
      <alignment horizontal="center" vertical="center"/>
    </xf>
    <xf numFmtId="9" fontId="25" fillId="0" borderId="15" xfId="0" applyNumberFormat="1" applyFont="1" applyBorder="1" applyAlignment="1">
      <alignment horizontal="center" vertical="center"/>
    </xf>
    <xf numFmtId="9" fontId="25" fillId="0" borderId="6"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14" xfId="0" applyFont="1" applyBorder="1" applyAlignment="1">
      <alignment horizontal="center" vertical="center"/>
    </xf>
    <xf numFmtId="0" fontId="25" fillId="0" borderId="3" xfId="0" applyFont="1" applyBorder="1" applyAlignment="1">
      <alignment horizontal="center" vertical="center"/>
    </xf>
    <xf numFmtId="0" fontId="25" fillId="6" borderId="1" xfId="0" applyFont="1" applyFill="1" applyBorder="1" applyAlignment="1">
      <alignment horizontal="center" vertical="center"/>
    </xf>
    <xf numFmtId="43" fontId="34" fillId="0" borderId="53" xfId="0" applyNumberFormat="1" applyFont="1" applyFill="1" applyBorder="1" applyAlignment="1">
      <alignment horizontal="center" vertical="center"/>
    </xf>
    <xf numFmtId="43" fontId="34" fillId="0" borderId="54" xfId="0" applyNumberFormat="1" applyFont="1" applyFill="1" applyBorder="1" applyAlignment="1">
      <alignment horizontal="center" vertical="center"/>
    </xf>
    <xf numFmtId="43" fontId="34" fillId="0" borderId="55" xfId="0" applyNumberFormat="1" applyFont="1" applyFill="1" applyBorder="1" applyAlignment="1">
      <alignment horizontal="center" vertical="center"/>
    </xf>
    <xf numFmtId="0" fontId="36" fillId="0" borderId="70" xfId="1" applyNumberFormat="1" applyFont="1" applyFill="1" applyBorder="1" applyAlignment="1">
      <alignment horizontal="center" vertical="center"/>
    </xf>
    <xf numFmtId="0" fontId="36" fillId="0" borderId="2" xfId="1" applyNumberFormat="1" applyFont="1" applyFill="1" applyBorder="1" applyAlignment="1">
      <alignment horizontal="center" vertical="center"/>
    </xf>
    <xf numFmtId="43" fontId="36" fillId="0" borderId="64" xfId="1" applyNumberFormat="1" applyFont="1" applyFill="1" applyBorder="1" applyAlignment="1">
      <alignment horizontal="center" vertical="center" wrapText="1"/>
    </xf>
    <xf numFmtId="43" fontId="36" fillId="0" borderId="33" xfId="1" applyNumberFormat="1" applyFont="1" applyFill="1" applyBorder="1" applyAlignment="1">
      <alignment horizontal="center" vertical="center" wrapText="1"/>
    </xf>
    <xf numFmtId="43" fontId="36" fillId="0" borderId="66" xfId="1" applyNumberFormat="1" applyFont="1" applyFill="1" applyBorder="1" applyAlignment="1">
      <alignment horizontal="center" vertical="center" wrapText="1"/>
    </xf>
    <xf numFmtId="0" fontId="34" fillId="0" borderId="23"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27" xfId="0" applyFont="1" applyBorder="1" applyAlignment="1">
      <alignment horizontal="center" vertical="center" wrapText="1"/>
    </xf>
    <xf numFmtId="8" fontId="33" fillId="0" borderId="24" xfId="0" applyNumberFormat="1" applyFont="1" applyBorder="1" applyAlignment="1">
      <alignment horizontal="center" vertical="center" wrapText="1"/>
    </xf>
    <xf numFmtId="8" fontId="33" fillId="0" borderId="26" xfId="0" applyNumberFormat="1" applyFont="1" applyBorder="1" applyAlignment="1">
      <alignment horizontal="center" vertical="center" wrapText="1"/>
    </xf>
    <xf numFmtId="8" fontId="33" fillId="0" borderId="28" xfId="0" applyNumberFormat="1" applyFont="1" applyBorder="1" applyAlignment="1">
      <alignment horizontal="center" vertical="center" wrapText="1"/>
    </xf>
    <xf numFmtId="4" fontId="36" fillId="0" borderId="23" xfId="0" applyNumberFormat="1" applyFont="1" applyFill="1" applyBorder="1" applyAlignment="1">
      <alignment horizontal="center" vertical="center" wrapText="1"/>
    </xf>
    <xf numFmtId="4" fontId="36" fillId="0" borderId="25" xfId="0" applyNumberFormat="1" applyFont="1" applyFill="1" applyBorder="1" applyAlignment="1">
      <alignment horizontal="center" vertical="center" wrapText="1"/>
    </xf>
    <xf numFmtId="4" fontId="36" fillId="0" borderId="27" xfId="0" applyNumberFormat="1" applyFont="1" applyFill="1" applyBorder="1" applyAlignment="1">
      <alignment horizontal="center" vertical="center" wrapText="1"/>
    </xf>
    <xf numFmtId="0" fontId="32" fillId="0" borderId="0" xfId="0" applyFont="1" applyAlignment="1">
      <alignment horizontal="center"/>
    </xf>
    <xf numFmtId="0" fontId="33" fillId="0" borderId="0" xfId="0" applyFont="1" applyAlignment="1">
      <alignment horizontal="center"/>
    </xf>
    <xf numFmtId="0" fontId="35" fillId="9" borderId="16" xfId="0" applyFont="1" applyFill="1" applyBorder="1" applyAlignment="1">
      <alignment horizontal="center" vertical="center"/>
    </xf>
    <xf numFmtId="0" fontId="35" fillId="9" borderId="17" xfId="0" applyFont="1" applyFill="1" applyBorder="1" applyAlignment="1">
      <alignment horizontal="center" vertical="center"/>
    </xf>
    <xf numFmtId="0" fontId="35" fillId="9" borderId="18" xfId="0" applyFont="1" applyFill="1" applyBorder="1" applyAlignment="1">
      <alignment horizontal="center" vertical="center"/>
    </xf>
    <xf numFmtId="0" fontId="35" fillId="9" borderId="16" xfId="0" applyFont="1" applyFill="1" applyBorder="1" applyAlignment="1">
      <alignment horizontal="center" vertical="center" wrapText="1"/>
    </xf>
    <xf numFmtId="0" fontId="35" fillId="9" borderId="17" xfId="0" applyFont="1" applyFill="1" applyBorder="1" applyAlignment="1">
      <alignment horizontal="center" vertical="center" wrapText="1"/>
    </xf>
    <xf numFmtId="0" fontId="34" fillId="0" borderId="30"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34" fillId="0" borderId="37" xfId="0" applyFont="1" applyFill="1" applyBorder="1" applyAlignment="1">
      <alignment horizontal="left" vertical="center" wrapText="1"/>
    </xf>
    <xf numFmtId="0" fontId="34" fillId="0" borderId="40" xfId="0" applyFont="1" applyFill="1" applyBorder="1" applyAlignment="1">
      <alignment horizontal="left" vertical="center" wrapText="1"/>
    </xf>
    <xf numFmtId="0" fontId="33" fillId="0" borderId="63" xfId="1" applyNumberFormat="1" applyFont="1" applyFill="1" applyBorder="1" applyAlignment="1">
      <alignment horizontal="center"/>
    </xf>
    <xf numFmtId="0" fontId="33" fillId="0" borderId="64" xfId="1" applyNumberFormat="1" applyFont="1" applyFill="1" applyBorder="1" applyAlignment="1">
      <alignment horizontal="center"/>
    </xf>
    <xf numFmtId="8" fontId="33" fillId="0" borderId="65" xfId="1" applyNumberFormat="1" applyFont="1" applyFill="1" applyBorder="1" applyAlignment="1">
      <alignment horizontal="center"/>
    </xf>
    <xf numFmtId="8" fontId="33" fillId="0" borderId="66" xfId="1" applyNumberFormat="1" applyFont="1" applyFill="1" applyBorder="1" applyAlignment="1">
      <alignment horizontal="center"/>
    </xf>
    <xf numFmtId="8" fontId="34" fillId="0" borderId="31" xfId="0" applyNumberFormat="1" applyFont="1" applyFill="1" applyBorder="1" applyAlignment="1">
      <alignment horizontal="right" vertical="center" wrapText="1"/>
    </xf>
    <xf numFmtId="8" fontId="34" fillId="0" borderId="35" xfId="0" applyNumberFormat="1" applyFont="1" applyFill="1" applyBorder="1" applyAlignment="1">
      <alignment horizontal="right" vertical="center" wrapText="1"/>
    </xf>
    <xf numFmtId="8" fontId="34" fillId="0" borderId="38" xfId="0" applyNumberFormat="1" applyFont="1" applyFill="1" applyBorder="1" applyAlignment="1">
      <alignment horizontal="right" vertical="center" wrapText="1"/>
    </xf>
    <xf numFmtId="0" fontId="34" fillId="0" borderId="41" xfId="0" applyFont="1" applyFill="1" applyBorder="1" applyAlignment="1">
      <alignment horizontal="right"/>
    </xf>
    <xf numFmtId="8" fontId="34" fillId="0" borderId="54" xfId="0" applyNumberFormat="1" applyFont="1" applyFill="1" applyBorder="1" applyAlignment="1">
      <alignment horizontal="right" vertical="center"/>
    </xf>
    <xf numFmtId="0" fontId="34" fillId="0" borderId="25" xfId="0" applyFont="1" applyBorder="1" applyAlignment="1">
      <alignment horizontal="left" vertical="center" wrapText="1"/>
    </xf>
    <xf numFmtId="8" fontId="34" fillId="0" borderId="26" xfId="0" applyNumberFormat="1" applyFont="1" applyBorder="1" applyAlignment="1">
      <alignment horizontal="right" vertical="center" wrapText="1"/>
    </xf>
    <xf numFmtId="8" fontId="34" fillId="0" borderId="64" xfId="0" applyNumberFormat="1" applyFont="1" applyFill="1" applyBorder="1" applyAlignment="1">
      <alignment horizontal="right" vertical="center"/>
    </xf>
    <xf numFmtId="8" fontId="34" fillId="0" borderId="33" xfId="0" applyNumberFormat="1" applyFont="1" applyFill="1" applyBorder="1" applyAlignment="1">
      <alignment horizontal="right" vertical="center"/>
    </xf>
    <xf numFmtId="8" fontId="34" fillId="0" borderId="66" xfId="0" applyNumberFormat="1" applyFont="1" applyFill="1" applyBorder="1" applyAlignment="1">
      <alignment horizontal="right" vertical="center"/>
    </xf>
    <xf numFmtId="8" fontId="34" fillId="0" borderId="53" xfId="0" applyNumberFormat="1" applyFont="1" applyFill="1" applyBorder="1" applyAlignment="1">
      <alignment horizontal="right" vertical="center"/>
    </xf>
    <xf numFmtId="0" fontId="34" fillId="0" borderId="54" xfId="0" applyFont="1" applyFill="1" applyBorder="1" applyAlignment="1">
      <alignment horizontal="right" vertical="center"/>
    </xf>
    <xf numFmtId="0" fontId="34" fillId="0" borderId="55" xfId="0" applyFont="1" applyFill="1" applyBorder="1" applyAlignment="1">
      <alignment horizontal="right" vertical="center"/>
    </xf>
    <xf numFmtId="8" fontId="34" fillId="0" borderId="64" xfId="0" applyNumberFormat="1" applyFont="1" applyFill="1" applyBorder="1" applyAlignment="1">
      <alignment horizontal="center" vertical="center"/>
    </xf>
    <xf numFmtId="8" fontId="34" fillId="0" borderId="66" xfId="0" applyNumberFormat="1" applyFont="1" applyFill="1" applyBorder="1" applyAlignment="1">
      <alignment horizontal="center" vertical="center"/>
    </xf>
    <xf numFmtId="8" fontId="34" fillId="0" borderId="24" xfId="0" applyNumberFormat="1" applyFont="1" applyBorder="1" applyAlignment="1">
      <alignment horizontal="center" vertical="center" wrapText="1"/>
    </xf>
    <xf numFmtId="8" fontId="34" fillId="0" borderId="28" xfId="0" applyNumberFormat="1" applyFont="1" applyBorder="1" applyAlignment="1">
      <alignment horizontal="center" vertical="center" wrapText="1"/>
    </xf>
    <xf numFmtId="0" fontId="34" fillId="0" borderId="23" xfId="0" applyFont="1" applyBorder="1" applyAlignment="1">
      <alignment horizontal="left" vertical="center" wrapText="1"/>
    </xf>
    <xf numFmtId="0" fontId="34" fillId="0" borderId="27" xfId="0" applyFont="1" applyBorder="1" applyAlignment="1">
      <alignment horizontal="left" vertical="center" wrapText="1"/>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8" fontId="33" fillId="0" borderId="24" xfId="0" applyNumberFormat="1" applyFont="1" applyBorder="1" applyAlignment="1">
      <alignment horizontal="right" vertical="center" wrapText="1"/>
    </xf>
    <xf numFmtId="8" fontId="33" fillId="0" borderId="26" xfId="0" applyNumberFormat="1" applyFont="1" applyBorder="1" applyAlignment="1">
      <alignment horizontal="right" vertical="center" wrapText="1"/>
    </xf>
    <xf numFmtId="8" fontId="33" fillId="0" borderId="28" xfId="0" applyNumberFormat="1" applyFont="1" applyBorder="1" applyAlignment="1">
      <alignment horizontal="right" vertical="center" wrapText="1"/>
    </xf>
    <xf numFmtId="0" fontId="36" fillId="0" borderId="56" xfId="1" applyNumberFormat="1" applyFont="1" applyFill="1" applyBorder="1" applyAlignment="1">
      <alignment horizontal="center" vertical="center"/>
    </xf>
    <xf numFmtId="0" fontId="36" fillId="0" borderId="10" xfId="1" applyNumberFormat="1" applyFont="1" applyFill="1" applyBorder="1" applyAlignment="1">
      <alignment horizontal="center" vertical="center"/>
    </xf>
    <xf numFmtId="0" fontId="36" fillId="0" borderId="57" xfId="1" applyNumberFormat="1" applyFont="1" applyFill="1" applyBorder="1" applyAlignment="1">
      <alignment horizontal="center" vertical="center"/>
    </xf>
    <xf numFmtId="43" fontId="34" fillId="0" borderId="53" xfId="0" applyNumberFormat="1" applyFont="1" applyBorder="1" applyAlignment="1">
      <alignment horizontal="center" vertical="center"/>
    </xf>
    <xf numFmtId="43" fontId="34" fillId="0" borderId="54" xfId="0" applyNumberFormat="1" applyFont="1" applyBorder="1" applyAlignment="1">
      <alignment horizontal="center" vertical="center"/>
    </xf>
    <xf numFmtId="43" fontId="34" fillId="0" borderId="55" xfId="0" applyNumberFormat="1" applyFont="1" applyBorder="1" applyAlignment="1">
      <alignment horizontal="center" vertical="center"/>
    </xf>
  </cellXfs>
  <cellStyles count="11">
    <cellStyle name="Hiperlink" xfId="3" builtinId="8"/>
    <cellStyle name="Moeda" xfId="2" builtinId="4"/>
    <cellStyle name="Moeda 2" xfId="5"/>
    <cellStyle name="Moeda 3" xfId="8"/>
    <cellStyle name="Normal" xfId="0" builtinId="0"/>
    <cellStyle name="Normal 2" xfId="4"/>
    <cellStyle name="Normal 3" xfId="7"/>
    <cellStyle name="Porcentagem" xfId="6" builtinId="5"/>
    <cellStyle name="Porcentagem 2" xfId="10"/>
    <cellStyle name="Vírgula" xfId="1" builtinId="3"/>
    <cellStyle name="Vírgula 2" xfId="9"/>
  </cellStyles>
  <dxfs count="4">
    <dxf>
      <numFmt numFmtId="35" formatCode="_-* #,##0.00_-;\-* #,##0.00_-;_-* &quot;-&quot;??_-;_-@_-"/>
    </dxf>
    <dxf>
      <numFmt numFmtId="19" formatCode="dd/mm/yyyy"/>
    </dxf>
    <dxf>
      <numFmt numFmtId="19" formatCode="dd/mm/yyyy"/>
    </dxf>
    <dxf>
      <alignment horizontal="general" vertical="bottom" textRotation="0" wrapText="1" indent="0" justifyLastLine="0" shrinkToFit="0" readingOrder="0"/>
    </dxf>
  </dxfs>
  <tableStyles count="0" defaultTableStyle="TableStyleMedium9" defaultPivotStyle="PivotStyleLight16"/>
  <colors>
    <mruColors>
      <color rgb="FF3333FF"/>
      <color rgb="FFFF33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ENU!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1" Type="http://schemas.openxmlformats.org/officeDocument/2006/relationships/hyperlink" Target="#MENU!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517072</xdr:colOff>
      <xdr:row>0</xdr:row>
      <xdr:rowOff>108857</xdr:rowOff>
    </xdr:from>
    <xdr:to>
      <xdr:col>7</xdr:col>
      <xdr:colOff>1691054</xdr:colOff>
      <xdr:row>2</xdr:row>
      <xdr:rowOff>95250</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900-000002000000}"/>
            </a:ext>
          </a:extLst>
        </xdr:cNvPr>
        <xdr:cNvSpPr/>
      </xdr:nvSpPr>
      <xdr:spPr>
        <a:xfrm>
          <a:off x="12069536" y="108857"/>
          <a:ext cx="1173982" cy="503464"/>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95250</xdr:colOff>
      <xdr:row>0</xdr:row>
      <xdr:rowOff>104775</xdr:rowOff>
    </xdr:from>
    <xdr:to>
      <xdr:col>13</xdr:col>
      <xdr:colOff>497707</xdr:colOff>
      <xdr:row>1</xdr:row>
      <xdr:rowOff>180976</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A00-000002000000}"/>
            </a:ext>
          </a:extLst>
        </xdr:cNvPr>
        <xdr:cNvSpPr/>
      </xdr:nvSpPr>
      <xdr:spPr>
        <a:xfrm>
          <a:off x="9258300" y="104775"/>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133349</xdr:colOff>
      <xdr:row>0</xdr:row>
      <xdr:rowOff>76199</xdr:rowOff>
    </xdr:from>
    <xdr:to>
      <xdr:col>12</xdr:col>
      <xdr:colOff>535806</xdr:colOff>
      <xdr:row>1</xdr:row>
      <xdr:rowOff>142875</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B00-000002000000}"/>
            </a:ext>
          </a:extLst>
        </xdr:cNvPr>
        <xdr:cNvSpPr/>
      </xdr:nvSpPr>
      <xdr:spPr>
        <a:xfrm>
          <a:off x="10163174" y="76199"/>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C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D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riano Plácido da Rocha Sobral" refreshedDate="44328.362497106478" createdVersion="5" refreshedVersion="5" minRefreshableVersion="3" recordCount="282">
  <cacheSource type="worksheet">
    <worksheetSource ref="A8:N8" sheet="BANCO DE DADOS"/>
  </cacheSource>
  <cacheFields count="17">
    <cacheField name="ITEM" numFmtId="0">
      <sharedItems containsSemiMixedTypes="0" containsString="0" containsNumber="1" containsInteger="1" minValue="1" maxValue="285"/>
    </cacheField>
    <cacheField name="Nº DO PROCESSO" numFmtId="0">
      <sharedItems count="65">
        <s v="017303.000039/2021"/>
        <s v="017303.000083/2021"/>
        <s v="017303.000080/2021"/>
        <s v="017303.000090/2021"/>
        <s v="017303.000062/2021"/>
        <s v="017303.000104/2021"/>
        <s v="017303.000109/2021"/>
        <s v="017303.000115/2021"/>
        <s v="017303.000156/2021"/>
        <s v="017303.000180/2021"/>
        <s v="017303.000196/2021"/>
        <s v="017303.000415/2020"/>
        <s v="017303.0001002/2018"/>
        <s v="017303.000124/2019"/>
        <s v="017303.000394/2020"/>
        <s v="017303.001023/2020"/>
        <s v="017303.000486/2020"/>
        <s v="017303.000401/2020"/>
        <s v="017303.001107/2020"/>
        <s v="017303.000116/2020"/>
        <s v="017303.000031/2021"/>
        <s v="017303.000036/2021"/>
        <s v="017303.000124/2021"/>
        <s v="017303.000154/2021"/>
        <s v="017303.000181/2021"/>
        <s v="017303.000248/2021"/>
        <s v="017303.000031/2020"/>
        <s v="017303.000339/2019"/>
        <s v="017303.000371/2020"/>
        <s v="017303.000098/2020"/>
        <s v="017303.000262/2020"/>
        <s v="017303.000218/2020"/>
        <s v="017303.001166/2020"/>
        <s v="017303.001170/2020"/>
        <s v="017303.000260/2020"/>
        <s v="017303.000011/2020"/>
        <s v="017303.001222/2020"/>
        <s v="017303.001227/2020"/>
        <s v="017303.000388/2020"/>
        <s v="017303.000239/2020"/>
        <s v="017303.000100/2020_x000a_"/>
        <s v="017303.000511/2020"/>
        <s v="017303.001168/2020"/>
        <s v="017303.000617/2020"/>
        <s v="017303.000053/2021"/>
        <s v="017303.001061/2020"/>
        <s v="017303.000153/2021"/>
        <s v="017303.000178/2021"/>
        <s v="017303.000602/2020"/>
        <s v="017303.000155/2021"/>
        <s v="017303.000179/2021"/>
        <s v="017303.000269/2021"/>
        <s v="017303.000259/2021"/>
        <s v="017303.000237/2021"/>
        <s v="017303.000279/2021"/>
        <s v="017303.000286/2021"/>
        <s v="017303.000295/2021"/>
        <s v="017303.000436/2020"/>
        <s v="017303.000254/2021_x000a_"/>
        <s v="017303.000327/2021_x000a_"/>
        <s v="017303.000338/2021_x000a_"/>
        <s v="017303.000339/2021_x000a_"/>
        <s v="017303.000337/2021"/>
        <s v="017303.000343/2021"/>
        <s v="017303.000387/2021"/>
      </sharedItems>
    </cacheField>
    <cacheField name="MODALIDADE" numFmtId="0">
      <sharedItems/>
    </cacheField>
    <cacheField name="INFORMAÇÕES_x000a_PE/ATA/CEL" numFmtId="0">
      <sharedItems containsBlank="1"/>
    </cacheField>
    <cacheField name="DATA_x000a_ABERTURA" numFmtId="0">
      <sharedItems containsDate="1" containsBlank="1" containsMixedTypes="1" minDate="2020-08-04T00:00:00" maxDate="2021-01-29T00:00:00" longText="1"/>
    </cacheField>
    <cacheField name="DESCRIÇÃO/SERVIÇO/CONSUMO (ID)" numFmtId="0">
      <sharedItems longText="1"/>
    </cacheField>
    <cacheField name="NATUREZA DESPESA" numFmtId="0">
      <sharedItems containsBlank="1"/>
    </cacheField>
    <cacheField name="SETOR" numFmtId="0">
      <sharedItems/>
    </cacheField>
    <cacheField name="FORNECEDOR" numFmtId="0">
      <sharedItems containsBlank="1"/>
    </cacheField>
    <cacheField name="QUANTIDADE" numFmtId="0">
      <sharedItems containsBlank="1" containsMixedTypes="1" containsNumber="1" minValue="1" maxValue="3575000"/>
    </cacheField>
    <cacheField name="VALOR UNITÁRIO" numFmtId="0">
      <sharedItems containsBlank="1" containsMixedTypes="1" containsNumber="1" minValue="0" maxValue="101223.12"/>
    </cacheField>
    <cacheField name="VALOR TOTAL" numFmtId="0">
      <sharedItems containsSemiMixedTypes="0" containsString="0" containsNumber="1" minValue="0" maxValue="719999.99999785004"/>
    </cacheField>
    <cacheField name="TIPO" numFmtId="0">
      <sharedItems containsBlank="1"/>
    </cacheField>
    <cacheField name="DATA EMPENHO" numFmtId="0">
      <sharedItems containsDate="1" containsBlank="1" containsMixedTypes="1" minDate="2021-01-04T00:00:00" maxDate="2021-05-04T00:00:00"/>
    </cacheField>
    <cacheField name="Nº NOTA DE EMPENHO" numFmtId="0">
      <sharedItems containsBlank="1"/>
    </cacheField>
    <cacheField name="DATA_x000a_ENVIO" numFmtId="0">
      <sharedItems containsDate="1" containsBlank="1" containsMixedTypes="1" minDate="2021-02-02T00:00:00" maxDate="2021-05-07T00:00:00"/>
    </cacheField>
    <cacheField name="FONTE DE RECURSO" numFmtId="0">
      <sharedItems containsBlank="1" count="15">
        <s v="PROCESSO ARQUIVADO"/>
        <m/>
        <s v="0431 - Transferência Fundo a Fundo de Recursos do SUS"/>
        <s v="0100 - RECURSOS ORDINÁRIOS"/>
        <s v="RECURSOS ORDINÁRIOS - 100"/>
        <s v="ATA SUSPENSA"/>
        <s v="TRANSF. FUNDO DE RECURSOS DO SUS - 0431"/>
        <s v="TRANSFERÊNCIA FUNDO A FUNDO DE RECURSOS DO SUS - BLOCO DE CUSTEIO DAS AÇÕES E SERVIÇOS PÚBLICOS -  231"/>
        <s v="ATA SEM SALDO"/>
        <s v="TRANSFERÊNCIA FUNDO A FUNDO DE RECURSOS DO SUS - BLOCO DE CUSTEIO DAS AÇÕES E SERVIÇOS PÚBLICOS -  _x000a_431 _x000a_EMENDA PARLAMENTAR JOÃO BOSCO SARAIVA "/>
        <s v="ATA INVÁLIDA"/>
        <s v="PEDIDO CANCELADO "/>
        <s v="SEM SALDO ATA"/>
        <s v="PRODUTO EM ATA_x000a_ADQUIRIR EM OUTRO PROCESO"/>
        <s v="0231 - Transferência Fundo a Fundo de Recursos do SU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2">
  <r>
    <n v="1"/>
    <x v="0"/>
    <s v="CEL"/>
    <m/>
    <d v="2021-01-21T00:00:00"/>
    <s v="117655 - SERVIÇOS DE MANUTENÇÃO EM APARELHOS 9.000 a 18.000"/>
    <s v="SERVIÇOS DE MANUTENÇÃO EM APARELHOS DE AR CONDICIONADOS"/>
    <s v="SUBSAT"/>
    <s v="-"/>
    <n v="420"/>
    <n v="0"/>
    <n v="0"/>
    <s v="SERVIÇO"/>
    <s v="-"/>
    <s v="-"/>
    <s v="-"/>
    <x v="0"/>
  </r>
  <r>
    <n v="2"/>
    <x v="0"/>
    <s v="CEL"/>
    <m/>
    <d v="2021-01-21T00:00:00"/>
    <s v="97036 - SERVIÇOS DE MANUTENÇÃO EM APARELHOS DE AR CONDICIONADO 19.000 a 30.000"/>
    <s v="SERVIÇOS DE MANUTENÇÃO EM APARELHOS DE AR CONDICIONADOS"/>
    <s v="SUBSAT"/>
    <s v="-"/>
    <n v="100"/>
    <n v="0"/>
    <n v="0"/>
    <s v="SERVIÇO"/>
    <s v="-"/>
    <s v="-"/>
    <s v="-"/>
    <x v="0"/>
  </r>
  <r>
    <n v="3"/>
    <x v="0"/>
    <s v="CEL"/>
    <m/>
    <d v="2021-01-21T00:00:00"/>
    <s v="113986 - SERVIÇOS DE MANUTENÇÃO EM APARELHOS DE AR CONDICIONADO 19.000 a 30.000"/>
    <s v="SERVIÇOS DE MANUTENÇÃO EM APARELHOS DE AR CONDICIONADOS"/>
    <s v="SUBSAT"/>
    <s v="-"/>
    <n v="80"/>
    <n v="0"/>
    <n v="0"/>
    <s v="SERVIÇO"/>
    <s v="-"/>
    <s v="-"/>
    <s v="-"/>
    <x v="0"/>
  </r>
  <r>
    <n v="4"/>
    <x v="0"/>
    <s v="CEL"/>
    <m/>
    <d v="2021-01-21T00:00:00"/>
    <s v="113987 - SERVIÇOS DE MANUTENÇÃO EM APARELHOS DE AR CONDICIONADO 49.000 a 60.000"/>
    <s v="SERVIÇOS DE MANUTENÇÃO EM APARELHOS DE AR CONDICIONADOS"/>
    <s v="SUBSAT"/>
    <s v="-"/>
    <n v="60"/>
    <n v="0"/>
    <n v="0"/>
    <s v="SERVIÇO"/>
    <s v="-"/>
    <s v="-"/>
    <s v="-"/>
    <x v="0"/>
  </r>
  <r>
    <n v="5"/>
    <x v="0"/>
    <s v="CEL"/>
    <m/>
    <d v="2021-01-21T00:00:00"/>
    <s v="124166 - SERVIÇOS DE MANUTENÇÃO EM BEBEDOURO "/>
    <s v="SERVIÇOS DE MANUTENÇÃO EM APARELHOS DE AR CONDICIONADOS"/>
    <s v="SUBSAT"/>
    <s v="-"/>
    <n v="10"/>
    <n v="0"/>
    <n v="0"/>
    <s v="SERVIÇO"/>
    <s v="-"/>
    <s v="-"/>
    <s v="-"/>
    <x v="0"/>
  </r>
  <r>
    <n v="6"/>
    <x v="0"/>
    <s v="CEL"/>
    <m/>
    <d v="2021-01-21T00:00:00"/>
    <s v="117446 - SERVIÇO DE MANUTENÇÃO DE GELADEIRA/FREEZER "/>
    <s v="SERVIÇOS DE MANUTENÇÃO EM APARELHOS DE AR CONDICIONADOS"/>
    <s v="SUBSAT"/>
    <s v="-"/>
    <n v="100"/>
    <n v="0"/>
    <n v="0"/>
    <s v="SERVIÇO"/>
    <s v="-"/>
    <s v="-"/>
    <s v="-"/>
    <x v="0"/>
  </r>
  <r>
    <n v="7"/>
    <x v="0"/>
    <s v="CEL"/>
    <m/>
    <d v="2021-01-21T00:00:00"/>
    <s v="113989 - SERVIÇO DE INSTALAÇÃO APARELHOS AR CONDICIONADO TIPO SPLIT"/>
    <s v="SERVIÇOS DE MANUTENÇÃO EM APARELHOS DE AR CONDICIONADOS"/>
    <s v="SUBSAT"/>
    <s v="-"/>
    <n v="20"/>
    <n v="0"/>
    <n v="0"/>
    <s v="SERVIÇO"/>
    <s v="-"/>
    <s v="-"/>
    <s v="-"/>
    <x v="0"/>
  </r>
  <r>
    <n v="8"/>
    <x v="1"/>
    <s v="PE"/>
    <m/>
    <m/>
    <s v="(ID - 39309) SERVIÇOS DE MANUTENÇÃO DE EQUIPAMENTOS HOSPITALARES, Descrição: contratação de empresa especializada na prestação de serviços de manutenção preventiva e/ou corretiva de equipamentos médico-hospitalares, "/>
    <s v="MANUTENÇÃO PREVENTIVA E CORRETIVA DE EQUIPAMENTOS HOSPITALARES E LABORATORIAIS"/>
    <s v="SUBSAT"/>
    <m/>
    <m/>
    <m/>
    <n v="0"/>
    <s v="SERVIÇO"/>
    <m/>
    <m/>
    <m/>
    <x v="1"/>
  </r>
  <r>
    <n v="9"/>
    <x v="2"/>
    <s v="PE"/>
    <m/>
    <m/>
    <s v="(ID-92069) CREOSOTO DE FAIA (PS), Aplicação: reagente líquido para uso laboratorial, Forma De Apresentação: frasco de 500 ml"/>
    <s v="Aquisição de Produtos Químicos"/>
    <s v="SUBCAF"/>
    <m/>
    <n v="1"/>
    <m/>
    <n v="0"/>
    <s v="CONSUMO"/>
    <m/>
    <m/>
    <m/>
    <x v="1"/>
  </r>
  <r>
    <n v="10"/>
    <x v="2"/>
    <s v="PE"/>
    <m/>
    <m/>
    <s v="(ID-89320) HEMATOXILINA, Aplicação: uso laboratorial.Fórmula: C16H14O6. Peso Molecular: 302,29. Embalagem com_x000a_25g"/>
    <s v="Aquisição de Produtos Químicos"/>
    <s v="SUBCAF"/>
    <m/>
    <s v="1"/>
    <m/>
    <n v="0"/>
    <s v="CONSUMO"/>
    <m/>
    <m/>
    <m/>
    <x v="1"/>
  </r>
  <r>
    <n v="11"/>
    <x v="2"/>
    <s v="PE"/>
    <m/>
    <m/>
    <s v="(ID-115331) NITRATO DE PRATA, Aplicação: para análise (PA), Concentração mínima 99,8%; Unidade de Fornecimento:_x000a_frasco com 100 gramas."/>
    <s v="Aquisição de Produtos Químicos"/>
    <s v="SUBCAF"/>
    <m/>
    <n v="1"/>
    <m/>
    <n v="0"/>
    <s v="CONSUMO"/>
    <m/>
    <m/>
    <m/>
    <x v="1"/>
  </r>
  <r>
    <n v="12"/>
    <x v="2"/>
    <s v="PE"/>
    <m/>
    <m/>
    <s v="(ID-110234) AZUL DE ALCIAN RA, corante em pó, acondicionado em frasco âmbar com tampa rosqueavel e lacre de_x000a_segurança. Frasco com 10g."/>
    <s v="Aquisição de Produtos Químicos"/>
    <s v="SUBCAF"/>
    <m/>
    <n v="1"/>
    <m/>
    <n v="0"/>
    <s v="CONSUMO"/>
    <m/>
    <m/>
    <m/>
    <x v="1"/>
  </r>
  <r>
    <n v="13"/>
    <x v="2"/>
    <s v="PE"/>
    <m/>
    <m/>
    <s v="(ID-50593) CROMOTROP 2R, Aplicação: uso laboratorial, Forma De Apresentação: frasco de 25g, Conformidade: ANVISA "/>
    <s v="Aquisição de Produtos Químicos"/>
    <s v="SUBCAF"/>
    <m/>
    <n v="1"/>
    <m/>
    <n v="0"/>
    <s v="CONSUMO"/>
    <m/>
    <m/>
    <m/>
    <x v="1"/>
  </r>
  <r>
    <n v="14"/>
    <x v="2"/>
    <s v="PE"/>
    <m/>
    <m/>
    <s v="(ID-44808) PARAFINA GRANULADA, Aplicação: uso laboratorial, Tipo: contém DMSO de metil sufoxido, Material/Composição: parafina,  amanho/Capacidade: pacote com 2,5kg, Características Adicionais: purificada em escamas, rápida infiltração residual"/>
    <s v="Aquisição de Produtos Químicos"/>
    <s v="SUBCAF"/>
    <m/>
    <n v="30"/>
    <m/>
    <n v="0"/>
    <s v="CONSUMO"/>
    <m/>
    <m/>
    <m/>
    <x v="1"/>
  </r>
  <r>
    <n v="15"/>
    <x v="2"/>
    <s v="PE"/>
    <m/>
    <m/>
    <s v="(ID-31902) SAFRANINA, Aplicação: uso laboratorial, Forma De Apresentação: frasco com 500 ml, Características Adicionais: solução corante de lâminas"/>
    <s v="Aquisição de Produtos Químicos"/>
    <s v="SUBCAF"/>
    <m/>
    <n v="6"/>
    <m/>
    <n v="0"/>
    <s v="CONSUMO"/>
    <m/>
    <m/>
    <m/>
    <x v="1"/>
  </r>
  <r>
    <n v="16"/>
    <x v="2"/>
    <s v="PE"/>
    <m/>
    <m/>
    <s v="(ID-114427) MEIO PARA MONTAGEM DE LÂMINAS, Aplicação: microscopia; Unidade de Fornecimento: frasco com 100ml."/>
    <s v="Aquisição de Produtos Químicos"/>
    <s v="SUBCAF"/>
    <m/>
    <n v="60"/>
    <m/>
    <n v="0"/>
    <s v="CONSUMO"/>
    <m/>
    <m/>
    <m/>
    <x v="1"/>
  </r>
  <r>
    <n v="17"/>
    <x v="2"/>
    <s v="PE"/>
    <m/>
    <m/>
    <s v="(ID -119839) TIRA PARA UROANÁLISE, Tira reativa para exame químico da urina, com no mínimo 11 parâmetros, incluindo densidade; Unidade de Fornecimento:frasco com 100"/>
    <s v="Aquisição de Produtos Químicos"/>
    <s v="SUBCAF"/>
    <m/>
    <n v="84"/>
    <m/>
    <n v="0"/>
    <s v="CONSUMO"/>
    <m/>
    <m/>
    <m/>
    <x v="1"/>
  </r>
  <r>
    <n v="18"/>
    <x v="2"/>
    <s v="PE"/>
    <m/>
    <m/>
    <s v="(ID -45064) XILOL XILENO PA(REAGENTE), Aplicação: uso laboratorial/reagente analítico para coloração, Forma De Apresentação: frasco de 1000ml"/>
    <s v="Aquisição de Produtos Químicos"/>
    <s v="SUBCAF"/>
    <m/>
    <n v="84"/>
    <m/>
    <n v="0"/>
    <s v="CONSUMO"/>
    <m/>
    <m/>
    <m/>
    <x v="1"/>
  </r>
  <r>
    <n v="19"/>
    <x v="2"/>
    <s v="PE"/>
    <m/>
    <m/>
    <s v="(ID -52990) GLICERINA P.A, Aplicação: análise laboratorial, Características Adicionais: aspecto físico denso, fórmula_x000a_molecular C3H8O3, peso molecular 92,09"/>
    <s v="Aquisição de Produtos Químicos"/>
    <s v="SUBCAF"/>
    <m/>
    <n v="2"/>
    <m/>
    <n v="0"/>
    <s v="CONSUMO"/>
    <m/>
    <m/>
    <m/>
    <x v="1"/>
  </r>
  <r>
    <n v="20"/>
    <x v="2"/>
    <s v="PE"/>
    <m/>
    <m/>
    <s v="(ID -41310) GLUCOSE PA, Aplicação: análise laboratorial microbiológica, Características Físico-Químicas: pó, Forma De Apresentação: frasco de 500 gramas"/>
    <s v="Aquisição de Produtos Químicos"/>
    <s v="SUBCAF"/>
    <m/>
    <n v="1"/>
    <m/>
    <n v="0"/>
    <s v="CONSUMO"/>
    <m/>
    <m/>
    <m/>
    <x v="1"/>
  </r>
  <r>
    <n v="21"/>
    <x v="3"/>
    <s v="PE"/>
    <m/>
    <m/>
    <s v="(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
    <s v="PRODUTOS PARA SAÚDE"/>
    <s v="SUBCAF"/>
    <m/>
    <n v="2"/>
    <m/>
    <n v="0"/>
    <s v="CONSUMO"/>
    <m/>
    <m/>
    <m/>
    <x v="1"/>
  </r>
  <r>
    <n v="22"/>
    <x v="3"/>
    <s v="PE"/>
    <m/>
    <m/>
    <s v="(ID-116083) LUVA , Tipo: de procedimento, não estéril, em látex natural, formato anatômico, ambidestra, resistente, com pó bioabsorvível; Tamanho: P; Unidade de Fornecimento: caixa com 100 unidade"/>
    <s v="PRODUTOS PARA SAÚDE"/>
    <s v="SUBCAF"/>
    <m/>
    <n v="310"/>
    <m/>
    <n v="0"/>
    <s v="CONSUMO"/>
    <m/>
    <m/>
    <m/>
    <x v="1"/>
  </r>
  <r>
    <n v="23"/>
    <x v="3"/>
    <s v="PE"/>
    <m/>
    <m/>
    <s v="(ID-116082) LUVA , Tipo: de procedimento, não estéril, em látex natural, formato anatômico, ambidestra, resistente, com pó bioabsorvível; Tamanho: M; Unidade de Fornecimento: caixa com 100 unidades."/>
    <s v="PRODUTOS PARA SAÚDE"/>
    <s v="SUBCAF"/>
    <m/>
    <n v="890"/>
    <m/>
    <n v="0"/>
    <s v="CONSUMO"/>
    <m/>
    <m/>
    <m/>
    <x v="1"/>
  </r>
  <r>
    <n v="24"/>
    <x v="3"/>
    <s v="PE"/>
    <m/>
    <m/>
    <s v="(ID-116085) LUVA , Tipo: de procedimento, não estéril, em látex natural, formato anatômico, ambidestra, resistente, com pó bioabsorvível; Tamanho: G; Unidade de Fornecimento: caixa com 100 unidades."/>
    <s v="PRODUTOS PARA SAÚDE"/>
    <s v="SUBCAF"/>
    <m/>
    <n v="270"/>
    <m/>
    <n v="0"/>
    <s v="CONSUMO"/>
    <m/>
    <m/>
    <m/>
    <x v="1"/>
  </r>
  <r>
    <n v="25"/>
    <x v="3"/>
    <s v="PE"/>
    <m/>
    <m/>
    <s v="(ID-117722) MÁSCARA, Tipo: descartável; Material: não tecido; 3 camadas (interna, externa e filtro); 3 pregas longitudinais; Com dispositivo para ajuste nasal fixado no corpo da máscara; Atóxica, hipoalérgica e inodora; Forma de Apresentação: embalagem com 100 unidades."/>
    <s v="PRODUTOS PARA SAÚDE"/>
    <s v="SUBCAF"/>
    <m/>
    <n v="31000"/>
    <m/>
    <n v="0"/>
    <s v="CONSUMO"/>
    <m/>
    <m/>
    <m/>
    <x v="1"/>
  </r>
  <r>
    <n v="26"/>
    <x v="3"/>
    <s v="PE"/>
    <m/>
    <m/>
    <s v="(ID-113094) TIRA REAGENTE PARA DETERMINAÇÃO DE GLICEMIA, Aplicação: dosagem de glicemia capilar em equipamento digital com intervalo de leitura de 20 a 500mg/dl e faixa de hematócrito de_x000a_20 a 60%, com aparelho em regime de comodato."/>
    <s v="PRODUTOS PARA SAÚDE"/>
    <s v="SUBCAF"/>
    <m/>
    <n v="8400"/>
    <m/>
    <n v="0"/>
    <s v="CONSUMO"/>
    <m/>
    <m/>
    <m/>
    <x v="1"/>
  </r>
  <r>
    <n v="27"/>
    <x v="4"/>
    <s v="PE"/>
    <s v="1351/2018"/>
    <m/>
    <s v="17713 - SERVIÇOS DE MANUTENÇÃO PREVENTIVA E/OU CORRETIVA EM GRUPO GERADOR,"/>
    <s v="Manutenção e conservação de maquinas e equipamentos"/>
    <s v="SUBSAT"/>
    <s v="INVICTA INSTALAÇOES E MANUTENÇOES LTA ME"/>
    <m/>
    <m/>
    <n v="0"/>
    <s v="SERVIÇO"/>
    <m/>
    <m/>
    <m/>
    <x v="1"/>
  </r>
  <r>
    <n v="28"/>
    <x v="5"/>
    <s v="PE"/>
    <m/>
    <m/>
    <s v="ID - 118817 - SERVIÇO DE PASSAGEM AÉREA. Descrição: Aquisição de Passagens Aéreas, Nacional, Internacional_x000a_e Intermunicipal, conforme Projeto Básico"/>
    <m/>
    <s v="GL"/>
    <m/>
    <n v="180"/>
    <m/>
    <n v="0"/>
    <s v="SERVIÇO"/>
    <m/>
    <m/>
    <m/>
    <x v="1"/>
  </r>
  <r>
    <n v="29"/>
    <x v="5"/>
    <s v="PE"/>
    <m/>
    <m/>
    <s v="ID - 119509 - SERVIÇO DE PASSAGEM AÉREA, Descrição: contratação de empresa especializada na prestação de serviço em Agenciamento de Viagens para Aquisição de Passagens Aéreas, conforme Projeto Básico."/>
    <m/>
    <s v="GL"/>
    <m/>
    <n v="180"/>
    <m/>
    <n v="0"/>
    <s v="SERVIÇO"/>
    <m/>
    <m/>
    <m/>
    <x v="1"/>
  </r>
  <r>
    <n v="30"/>
    <x v="5"/>
    <s v="PE"/>
    <m/>
    <m/>
    <s v="ID 118823 - SERVIÇO DE PASSAGEM FLUVIAL, Descrição: Prestação de Serviço de Agenciamento de Passagens Fluviais_x000a_(reserva, marcação, emissão, remarcação e cancelamento), conforme Projeto Básico"/>
    <m/>
    <s v="GL"/>
    <m/>
    <n v="50"/>
    <m/>
    <n v="0"/>
    <s v="SERVIÇO"/>
    <m/>
    <m/>
    <m/>
    <x v="1"/>
  </r>
  <r>
    <n v="31"/>
    <x v="5"/>
    <s v="PE"/>
    <m/>
    <m/>
    <s v="ID - 118822 - SERVIÇO DE PASSAGEM FLUVIAL, Descrição: Prestação de Serviço de Agenciamento de Passagens Fluviais_x000a_(reserva, marcação, emissão, remarcação e cancelamento), conforme Projeto Básico."/>
    <m/>
    <s v="GL"/>
    <m/>
    <n v="50"/>
    <m/>
    <n v="0"/>
    <s v="SERVIÇO"/>
    <m/>
    <m/>
    <m/>
    <x v="1"/>
  </r>
  <r>
    <n v="32"/>
    <x v="5"/>
    <s v="PE"/>
    <m/>
    <m/>
    <s v="ID 118842 - SERVIÇO DE PASSAGEM TERRESTRE, Descrição: Aquisição de Passagens Terrestres, conforme Projeto_x000a_Básico"/>
    <m/>
    <s v="GL"/>
    <m/>
    <n v="60"/>
    <m/>
    <n v="0"/>
    <s v="SERVIÇO"/>
    <m/>
    <m/>
    <m/>
    <x v="1"/>
  </r>
  <r>
    <n v="33"/>
    <x v="5"/>
    <s v="PE"/>
    <m/>
    <m/>
    <s v="ID 118843 - SERVIÇO DE PASSAGEM TERRESTRE, Descrição: Prestação de Serviço de Agenciamento de Passagens_x000a_Terrestres (reserva, marcação, emissão, remarcação e cancelamento), conforme Projeto Básico"/>
    <m/>
    <s v="GL"/>
    <m/>
    <n v="60"/>
    <m/>
    <n v="0"/>
    <s v="SERVIÇO"/>
    <m/>
    <m/>
    <m/>
    <x v="1"/>
  </r>
  <r>
    <n v="34"/>
    <x v="6"/>
    <s v="CEL"/>
    <m/>
    <m/>
    <s v="(ID-93139) BANHO MARIA, Tipo: Histológico, com controlador de temperatura digital; chave liga e desliga com iluminador; base em liga de alumínio; formato redondo; carenagem externa em resina resistente; cuba interna em alumínio repuxado com pintura eletrostática na cor preta"/>
    <m/>
    <s v="GELAB"/>
    <m/>
    <n v="1"/>
    <m/>
    <n v="0"/>
    <s v="CONSUMO"/>
    <m/>
    <m/>
    <m/>
    <x v="1"/>
  </r>
  <r>
    <n v="35"/>
    <x v="7"/>
    <s v="ATA"/>
    <s v="PE 831/20"/>
    <m/>
    <s v="(ID-114774) ÁGUA DESTILADA,Forma De Apresentação: ampola 10ml."/>
    <s v="Aquisição de Produtos Farmacológicos"/>
    <s v="SUBCAF"/>
    <s v="DL DISTRIBUIDORA DE"/>
    <n v="4400"/>
    <n v="0.3"/>
    <n v="1320"/>
    <s v="CONSUMO"/>
    <d v="2021-04-13T00:00:00"/>
    <s v="NE0000123/2021"/>
    <d v="2021-04-16T00:00:00"/>
    <x v="2"/>
  </r>
  <r>
    <n v="36"/>
    <x v="7"/>
    <s v="ATA"/>
    <s v="PE 277/20"/>
    <m/>
    <s v="(ID-116224) ALBENDAZOL, Forma Farmacêutica: suspenção oral; Concentração: 40mg/ml; Forma De Apresentação: frasco com 10ml."/>
    <s v="Aquisição de Produtos Farmacológicos"/>
    <s v="SUBCAF"/>
    <s v="ARAUJO COMERCIO DE P"/>
    <n v="360"/>
    <n v="1.4"/>
    <n v="503.99999999999994"/>
    <s v="CONSUMO"/>
    <d v="2021-04-13T00:00:00"/>
    <s v="NE0000114/2021"/>
    <d v="2021-04-16T00:00:00"/>
    <x v="2"/>
  </r>
  <r>
    <n v="37"/>
    <x v="7"/>
    <s v="ATA"/>
    <s v="PE 475/20"/>
    <m/>
    <s v="(ID-115920) AMOXICILINA, Forma Farmacêutica: cápsula; Concentração: 500mg"/>
    <s v="Aquisição de Produtos Farmacológicos"/>
    <s v="SUBCAF"/>
    <s v=" DIMASTER COMERCIO DE PRODUTOS HOSPITALARES LTDA"/>
    <n v="7800"/>
    <n v="0.2"/>
    <n v="1560"/>
    <s v="CONSUMO"/>
    <d v="2021-04-13T00:00:00"/>
    <s v="NE0000121/2021"/>
    <d v="2021-04-16T00:00:00"/>
    <x v="2"/>
  </r>
  <r>
    <n v="38"/>
    <x v="7"/>
    <s v="ATA"/>
    <s v="PE 146/20"/>
    <m/>
    <s v="(ID-114788) AMOXICILINA, Forma Farmacêutica: pó para suspensão oral; Concentração: 250mg/5ml; Forma De Apresentação: frasco com 150ml."/>
    <s v="Aquisição de Produtos Farmacológicos"/>
    <s v="SUBCAF"/>
    <s v="PRO-SAUDE DISTRIBUIDORA DE MEDICAMENTOS EIRELI"/>
    <n v="100"/>
    <n v="5.68"/>
    <n v="568"/>
    <s v="CONSUMO"/>
    <d v="2021-04-13T00:00:00"/>
    <s v="NE0000122/2021"/>
    <d v="2021-04-16T00:00:00"/>
    <x v="2"/>
  </r>
  <r>
    <n v="39"/>
    <x v="7"/>
    <s v="ATA"/>
    <s v="PE 486/20"/>
    <m/>
    <s v="(ID-53080) CEFALEXINA, Forma Farmacêutica: suspensão oral, Concentração: 250mg/5ml, Forma De Apresentação: frasco com 100ml"/>
    <s v="Aquisição de Produtos Farmacológicos"/>
    <s v="SUBCAF"/>
    <s v="ULTRAFARMA COMERCIO DE PRODUTOS FARMACEUTICOS LTDA"/>
    <n v="700"/>
    <n v="7.71"/>
    <n v="5397"/>
    <s v="CONSUMO"/>
    <d v="2021-04-13T00:00:00"/>
    <s v="NE0000118/2021"/>
    <d v="2021-04-16T00:00:00"/>
    <x v="2"/>
  </r>
  <r>
    <n v="40"/>
    <x v="7"/>
    <s v="ATA"/>
    <s v="PE 387/20"/>
    <m/>
    <s v="(ID-114723) CEFTRIAXONA, Forma Farmacêutica: pó para solução injetável; Concentração: 1g; Forma De Apresentação: frasco ampola."/>
    <s v="Aquisição de Produtos Farmacológicos"/>
    <s v="SUBCAF"/>
    <s v="ANTIBIÓTICOS DO BRASIL LTDA - FILIAL"/>
    <n v="80"/>
    <n v="7.84"/>
    <n v="627.20000000000005"/>
    <s v="CONSUMO"/>
    <d v="2021-04-13T00:00:00"/>
    <s v="NE0000124/2021"/>
    <d v="2021-04-16T00:00:00"/>
    <x v="2"/>
  </r>
  <r>
    <n v="41"/>
    <x v="7"/>
    <s v="ATA"/>
    <s v="PE 006/20"/>
    <m/>
    <s v="(ID-116529) CICLOSPORINA, Forma Farmacêutica: cápsula; Concentração: 50mg."/>
    <s v="Aquisição de Produtos Farmacológicos"/>
    <s v="SUBCAF"/>
    <s v=" J I D DISTRIBUIDORA DE MEDICAMENTOS LTDA"/>
    <n v="1800"/>
    <n v="2.4"/>
    <n v="4320"/>
    <s v="CONSUMO"/>
    <d v="2021-04-13T00:00:00"/>
    <s v="NE0000126/2021"/>
    <d v="2021-04-16T00:00:00"/>
    <x v="2"/>
  </r>
  <r>
    <n v="42"/>
    <x v="7"/>
    <s v="ATA"/>
    <s v="PE 083/20"/>
    <m/>
    <s v="ID -116532) CICLOSPORINA, Forma Farmacêutica: cápsula; Concentração: 25mg."/>
    <s v="Aquisição de Produtos Farmacológicos"/>
    <s v="SUBCAF"/>
    <s v=" J I D DISTRIBUIDORA DE MEDICAMENTOS LTDA"/>
    <n v="3600"/>
    <n v="1.1200000000000001"/>
    <n v="4032.0000000000005"/>
    <s v="CONSUMO"/>
    <d v="2021-04-13T00:00:00"/>
    <s v="NE0000126/2021"/>
    <d v="2021-04-16T00:00:00"/>
    <x v="2"/>
  </r>
  <r>
    <n v="43"/>
    <x v="7"/>
    <s v="ATA"/>
    <s v="PE 146/20"/>
    <m/>
    <s v="(ID -115933) CLORETO DE SÓDIO, Forma Farmacêutica: solução injetável; Concentração: 10%; Forma De Apresentação: ampola com 10ml."/>
    <s v="Aquisição de Produtos Farmacológicos"/>
    <s v="SUBCAF"/>
    <s v=" FARMACE - INDUSTRIA QUIMICO-FARMACEUTICA CEARENSE LTDA"/>
    <n v="600"/>
    <n v="0.43"/>
    <n v="258"/>
    <s v="CONSUMO"/>
    <d v="2021-04-13T00:00:00"/>
    <s v="NE0000127/2021"/>
    <d v="2021-04-16T00:00:00"/>
    <x v="2"/>
  </r>
  <r>
    <n v="44"/>
    <x v="7"/>
    <s v="ATA"/>
    <s v="PE 146/20"/>
    <m/>
    <s v="(ID -108272) CLORETO DE SÓDIO, Forma Farmacêutica: solução injetável, Concentração: 0,9%, Forma De Apresentação: embalagem sistema fechado com 500ml."/>
    <s v="Aquisição de Produtos Farmacológicos"/>
    <s v="SUBCAF"/>
    <s v="MAPEMI - BRASIL MATERIAIS MÉDICOS E ODONTOLÓGICOS LTDA"/>
    <n v="2400"/>
    <n v="2.59"/>
    <n v="6216"/>
    <s v="CONSUMO"/>
    <d v="2021-04-13T00:00:00"/>
    <s v="NE0000117/2021"/>
    <d v="2021-04-16T00:00:00"/>
    <x v="2"/>
  </r>
  <r>
    <n v="45"/>
    <x v="7"/>
    <s v="ATA"/>
    <s v="PE 006/20"/>
    <m/>
    <s v="(ID -115984) HIDROXIZINA, Forma Farmacêutica: comprimido; Concentração: 25mg.( blister)"/>
    <s v="Aquisição de Produtos Farmacológicos"/>
    <s v="SUBCAF"/>
    <s v=" M BRAZAO DA SILVA"/>
    <n v="58500"/>
    <n v="0.38"/>
    <n v="22230"/>
    <s v="CONSUMO"/>
    <m/>
    <m/>
    <m/>
    <x v="1"/>
  </r>
  <r>
    <n v="46"/>
    <x v="7"/>
    <s v="ATA"/>
    <s v="PE 791/20"/>
    <m/>
    <s v="(ID-115700) HIDROXIZINA, Forma Farmacêutica: solução oral; Concentração: 10mg/5ml; Forma De Apresentação: frasco de 100ml a 120ml"/>
    <s v="Aquisição de Produtos Farmacológicos"/>
    <s v="SUBCAF"/>
    <s v="INOVAMED COMERCIO DE MEDICAMENTOS LTDA"/>
    <n v="1250"/>
    <n v="3.65"/>
    <n v="4562.5"/>
    <s v="CONSUMO"/>
    <d v="2021-04-13T00:00:00"/>
    <s v="NE0000125/2021"/>
    <d v="2021-04-16T00:00:00"/>
    <x v="2"/>
  </r>
  <r>
    <n v="47"/>
    <x v="7"/>
    <s v="ATA"/>
    <s v="PE 863/20"/>
    <m/>
    <s v="(ID-89715) ITRACONAZOL, Forma Farmacêutica: cápsula, Concentração : 100 mg"/>
    <s v="Aquisição de Produtos Farmacológicos"/>
    <s v="SUBCAF"/>
    <s v="INOVAMED COMERCIO DE MEDICAMENTOS LTDA"/>
    <n v="10400"/>
    <n v="0.9"/>
    <n v="9360"/>
    <s v="CONSUMO"/>
    <d v="2021-04-13T00:00:00"/>
    <s v="NE0000120/2021"/>
    <d v="2021-04-16T00:00:00"/>
    <x v="2"/>
  </r>
  <r>
    <n v="48"/>
    <x v="7"/>
    <s v="ATA"/>
    <s v="PE 530/20"/>
    <m/>
    <s v="(ID-37127) LIDOCAÍNA + EPINEFRINA, Forma Farmacêutica: solução injetável, Concentração: 2% de lidocaína + 1:200.000 de epinefrina, Forma De Apresentação: frasco-ampola de 20 ml"/>
    <s v="Aquisição de Produtos Farmacológicos"/>
    <s v="SUBCAF"/>
    <s v="COMERCIAL CIRURGICA RIOCLARENSE LTDA - FILIAL"/>
    <n v="1800"/>
    <n v="3"/>
    <n v="5400"/>
    <s v="CONSUMO"/>
    <d v="2021-04-13T00:00:00"/>
    <s v="NE0000115/2021"/>
    <d v="2021-04-16T00:00:00"/>
    <x v="2"/>
  </r>
  <r>
    <n v="49"/>
    <x v="7"/>
    <s v="ATA"/>
    <s v="PE 277/20"/>
    <m/>
    <s v="(ID-114745) LORATADINA, Forma Farmacêutica: xarope; Concentração: 1mg/ml; Forma De Apresentação: frasco_x000a_com 100ml"/>
    <s v="Aquisição de Produtos Farmacológicos"/>
    <s v="SUBCAF"/>
    <s v="ARAUJO COMERCIO DE PRODUTOS"/>
    <n v="700"/>
    <n v="3.51"/>
    <n v="2457"/>
    <s v="CONSUMO"/>
    <d v="2021-04-13T00:00:00"/>
    <s v="NE0000114/2021"/>
    <d v="2021-04-16T00:00:00"/>
    <x v="2"/>
  </r>
  <r>
    <n v="50"/>
    <x v="7"/>
    <s v="ATA"/>
    <s v="PE 863/20"/>
    <m/>
    <s v="(ID-109172) MELOXICAM, Forma Farmcêutica: comprimido, Concentração: 7,5 mg"/>
    <s v="Aquisição de Produtos Farmacológicos"/>
    <s v="SUBCAF"/>
    <s v="M BRAZAO DA SILVA"/>
    <n v="7000"/>
    <n v="0.5"/>
    <n v="3500"/>
    <s v="CONSUMO"/>
    <d v="2021-04-13T00:00:00"/>
    <s v="NE0000129/2021"/>
    <d v="2021-04-16T00:00:00"/>
    <x v="2"/>
  </r>
  <r>
    <n v="51"/>
    <x v="7"/>
    <s v="ATA"/>
    <s v="PE 433/20"/>
    <m/>
    <s v="(ID-115048) MICONAZOL, Forma Farmacêutica: creme dermatológico; Concentração: 20mg/g; Forma De Apresentação: bisnaga com 28g."/>
    <s v="Aquisição de Produtos Farmacológicos"/>
    <s v="SUBCAF"/>
    <s v="COMERCIAL CIRURGICA RIOCLARENSE LTDA - FILIAL"/>
    <n v="2400"/>
    <n v="2.0499999999999998"/>
    <n v="4920"/>
    <s v="CONSUMO"/>
    <d v="2021-04-13T00:00:00"/>
    <s v="NE0000116/2021"/>
    <d v="2021-04-16T00:00:00"/>
    <x v="2"/>
  </r>
  <r>
    <n v="52"/>
    <x v="7"/>
    <s v="ATA"/>
    <s v="PE 146/20"/>
    <m/>
    <s v="(ID-115241) PREDNISOLONA, Forma Farmacêutica: solução oral; Concentração: 3mg/ml; Forma De Apresentação: frasco com 60ml."/>
    <s v="Aquisição de Produtos Farmacológicos"/>
    <s v="SUBCAF"/>
    <s v="COMERCIAL CIRURGICA"/>
    <n v="780"/>
    <n v="3.25"/>
    <n v="2535"/>
    <s v="CONSUMO"/>
    <d v="2021-04-13T00:00:00"/>
    <s v="NE0000115/2021"/>
    <d v="2021-04-16T00:00:00"/>
    <x v="2"/>
  </r>
  <r>
    <n v="53"/>
    <x v="7"/>
    <s v="ATA"/>
    <s v="PE 016/20"/>
    <m/>
    <s v="(ID-116047) RINGER COM LACTATO, Forma Farmacêutica: solução injetável; Forma De Apresentação: frasco ou bolsa em sistema fechado com 250ml."/>
    <s v="Aquisição de Produtos Farmacológicos"/>
    <s v="SUBCAF"/>
    <s v="PRO-SAUDE DISTRIBUIDORA DE MEDICAMENTOS EIRELI"/>
    <n v="100"/>
    <n v="2.59"/>
    <n v="259"/>
    <s v="CONSUMO"/>
    <m/>
    <m/>
    <m/>
    <x v="1"/>
  </r>
  <r>
    <n v="54"/>
    <x v="7"/>
    <s v="ATA"/>
    <s v="PE 408/20"/>
    <m/>
    <s v="ID-116150) SULFATO FERROSO, Forma Farmacêutica: drágea; Concentração: 40mg"/>
    <s v="Aquisição de Produtos Farmacológicos"/>
    <s v="SUBCAF"/>
    <s v="SOLUMED DISTRIBUIDORA DE MEDICAMENTOS E PRODUTOS"/>
    <n v="5900"/>
    <n v="0.04"/>
    <n v="236"/>
    <s v="CONSUMO"/>
    <d v="2021-04-22T00:00:00"/>
    <s v="NE0000169/2021"/>
    <d v="2021-05-04T00:00:00"/>
    <x v="2"/>
  </r>
  <r>
    <n v="55"/>
    <x v="7"/>
    <s v="ATA"/>
    <s v="PE 387/20"/>
    <m/>
    <s v="(ID-114958) SULFAMETOXAZOL + TRIMETOPRIMA, Forma Farmacêutica: suspensão oral; Concentração: 200 + 40mg/5ml; Forma De Apresentação: frasco com 100ml."/>
    <s v="Aquisição de Produtos Farmacológicos"/>
    <s v="SUBCAF"/>
    <s v="ESPIRITO SANTO DISTRIBUIDORA DE PROD. HOSPITALARES EIRELI"/>
    <n v="50"/>
    <n v="6.06"/>
    <n v="303"/>
    <s v="CONSUMO"/>
    <d v="2021-04-13T00:00:00"/>
    <s v="NE0000119/2021"/>
    <d v="2021-04-16T00:00:00"/>
    <x v="2"/>
  </r>
  <r>
    <n v="56"/>
    <x v="7"/>
    <s v="ATA"/>
    <s v="PE 666/20"/>
    <m/>
    <s v="(ID-115108) TENOXICAM, Forma Farmacêutica: pó liofilizado para solução injetável; Concentração: 20mg; Forma De Apresentação: frasco ampola."/>
    <s v="Aquisição de Produtos Farmacológicos"/>
    <s v="SUBCAF"/>
    <s v=" UNIÂO QUIMICA FARMACEUTICA"/>
    <n v="50"/>
    <n v="6.39"/>
    <n v="319.5"/>
    <s v="CONSUMO"/>
    <d v="2021-04-13T00:00:00"/>
    <s v="NE0000128/2021"/>
    <d v="2021-04-16T00:00:00"/>
    <x v="2"/>
  </r>
  <r>
    <n v="57"/>
    <x v="8"/>
    <s v="ATA"/>
    <s v="PE 198/20"/>
    <m/>
    <s v="(ID-401) PASTA AZ (REGISTRADOR), Material Capas: papel prensado, Tipo Lombada: larga, Cor: variadas, Tamanho: ofício, Material Fixador: "/>
    <s v="Material de Expediente"/>
    <s v="SUBALMOX"/>
    <s v="RR COMERCIO DE PRODUTOS FARMACEUTICOS E HOSPITALARES LTDA"/>
    <n v="600"/>
    <n v="6.3"/>
    <n v="3780"/>
    <s v="CONSUMO"/>
    <d v="2021-03-23T00:00:00"/>
    <s v="NE0000073/2021"/>
    <d v="2021-04-07T00:00:00"/>
    <x v="3"/>
  </r>
  <r>
    <n v="58"/>
    <x v="8"/>
    <s v="ATA"/>
    <s v="PE 114/20"/>
    <m/>
    <s v="(ID-73430) CANETA MARCA TEXTO, Material Corpo: plástico. Observação: Cor: Amarelo."/>
    <s v="Material de Expediente"/>
    <s v="SUBALMOX"/>
    <s v="LEONORA COMERCIO INTERNACIONAL LTDA"/>
    <n v="120"/>
    <n v="0.57999999999999996"/>
    <n v="69.599999999999994"/>
    <s v="CONSUMO"/>
    <d v="2021-03-23T00:00:00"/>
    <s v="NE0000072/2021"/>
    <d v="2021-04-07T00:00:00"/>
    <x v="3"/>
  </r>
  <r>
    <n v="59"/>
    <x v="8"/>
    <s v="ATA"/>
    <s v="PE 237/20"/>
    <m/>
    <s v="(ID-5465) LÁPIS DE COR, Material: madeira, Tamanho: grande, Cor: cores variadas, Unidade de Fornecimento: caixa com 12 unidades "/>
    <s v="Material de Expediente"/>
    <s v="SUBALMOX"/>
    <s v="LEONORA COMERCIO INTERNACIONAL LTDA"/>
    <n v="120"/>
    <n v="1.89"/>
    <n v="226.79999999999998"/>
    <s v="CONSUMO"/>
    <d v="2021-03-23T00:00:00"/>
    <s v="NE0000072/2021"/>
    <d v="2021-04-07T00:00:00"/>
    <x v="3"/>
  </r>
  <r>
    <n v="60"/>
    <x v="8"/>
    <s v="ATA"/>
    <s v="PE 059/20"/>
    <m/>
    <s v="(ID-5596) GIZÃO, Material: cera, Cor: diversas, Unidade de Fornecimento: caixa com 12 unidades "/>
    <s v="Material de Expediente"/>
    <s v="SUBALMOX"/>
    <s v="M C COMÉRCIO E REPRESENTAÇÕES LTDA"/>
    <n v="60"/>
    <n v="1.66"/>
    <n v="99.6"/>
    <s v="CONSUMO"/>
    <d v="2021-03-23T00:00:00"/>
    <s v="NE0000074/2021"/>
    <d v="2021-04-07T00:00:00"/>
    <x v="3"/>
  </r>
  <r>
    <n v="61"/>
    <x v="9"/>
    <s v="ATA"/>
    <s v="PE 890/20"/>
    <m/>
    <s v="(ID-108324) CABO PAR TRANÇADO, Categoria: 6, Cor: cinza (cabo de rede), Quantidade Pares: 4 pares (305 metros) "/>
    <s v="MATERIAL DE INFORMATICA"/>
    <s v="GSTI"/>
    <s v="WILLIAM L. J. SOBRINHO"/>
    <n v="5"/>
    <n v="659"/>
    <n v="3295"/>
    <s v="CONSUMO"/>
    <m/>
    <m/>
    <m/>
    <x v="1"/>
  </r>
  <r>
    <n v="62"/>
    <x v="10"/>
    <s v="CEL"/>
    <m/>
    <m/>
    <s v="(ID-115331) NITRATO DE PRATA, Aplicação: para análise (PA), Concentração mínima 99,8%; Unidade de Fornecimento: frasco com 100 gramas."/>
    <s v="Aquisição de Produtos Químicos"/>
    <s v="SUBCAF"/>
    <m/>
    <n v="1"/>
    <m/>
    <n v="0"/>
    <s v="CONSUMO"/>
    <m/>
    <m/>
    <m/>
    <x v="1"/>
  </r>
  <r>
    <n v="63"/>
    <x v="10"/>
    <s v="CEL"/>
    <m/>
    <m/>
    <s v="(ID-114427) MEIO PARA MONTAGEM DE LÂMINAS, Aplicação: microscopia; Unidade de Fornecimento: frasco com 100ml."/>
    <s v="Aquisição de Produtos Químicos"/>
    <s v="SUBCAF"/>
    <m/>
    <n v="15"/>
    <m/>
    <n v="0"/>
    <s v="CONSUMO"/>
    <m/>
    <m/>
    <m/>
    <x v="1"/>
  </r>
  <r>
    <n v="64"/>
    <x v="10"/>
    <s v="CEL"/>
    <m/>
    <m/>
    <s v="(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
    <s v="Aquisição de Produtos Químicos"/>
    <s v="SUBCAF"/>
    <m/>
    <n v="21"/>
    <m/>
    <n v="0"/>
    <s v="CONSUMO"/>
    <m/>
    <m/>
    <m/>
    <x v="1"/>
  </r>
  <r>
    <n v="65"/>
    <x v="10"/>
    <s v="CEL"/>
    <m/>
    <m/>
    <s v="(ID-52990) GLICERINA P.A, Aplicação: análise laboratorial, Características Adicionais: aspecto físico denso, fórmula molecular C3H8O3, peso molecular 92,09 gramas/mol, Forma De Apresentação: frasco de 1000 ml"/>
    <s v="Aquisição de Produtos Químicos"/>
    <s v="SUBCAF"/>
    <m/>
    <n v="6"/>
    <m/>
    <n v="0"/>
    <s v="CONSUMO"/>
    <m/>
    <m/>
    <m/>
    <x v="1"/>
  </r>
  <r>
    <n v="66"/>
    <x v="10"/>
    <s v="CEL"/>
    <m/>
    <m/>
    <s v="(ID-119839) TIRA PARA UROANÁLISE, Tira reativa para exame químico da urina, com no mínimo 11 parâmetros, incluindo densidade; Unidade de Fornecimento: frasco com 100"/>
    <s v="Aquisição de Produtos Químicos"/>
    <s v="SUBCAF"/>
    <m/>
    <n v="21"/>
    <m/>
    <n v="0"/>
    <s v="CONSUMO"/>
    <m/>
    <m/>
    <m/>
    <x v="1"/>
  </r>
  <r>
    <n v="67"/>
    <x v="11"/>
    <s v="ATA"/>
    <s v="PE 135/2020"/>
    <m/>
    <s v="(ID - 72031) FORNECIMENTO DE TICKET REFEIÇÃO/ALIMENTAÇÃO, Descrição: contratação de empresa especializada para confecção, fornecimento e administração de cartão eletrônico refeição e/ou alimentação (por menor taxa de administração)"/>
    <s v="VALE ALIMENTAÇÃO"/>
    <s v="GL"/>
    <s v=" TRIVALE ADMINISTRACAO LTDA"/>
    <n v="320"/>
    <n v="484.5"/>
    <n v="155040"/>
    <s v="SERVIÇO"/>
    <d v="2021-03-24T00:00:00"/>
    <s v="NE0000087/2021"/>
    <d v="2021-04-07T00:00:00"/>
    <x v="3"/>
  </r>
  <r>
    <n v="68"/>
    <x v="12"/>
    <s v="RECONHECIMENTO DIVIDA"/>
    <s v="RD 051/2019"/>
    <m/>
    <s v="PRESTAÇÃO  DE  SERVIÇOS  DE  APOIO ADMINISTRATIVO. REFERENTE AO MÊS DE NOVEMBRO/2018"/>
    <s v="LOCAÇÃO DE MAO DE OBRA"/>
    <s v="SUBSAT"/>
    <s v="NORTE SERVIÇOS MEDICOS LTDA"/>
    <n v="1"/>
    <n v="16320.11"/>
    <n v="16320.11"/>
    <s v="SERVIÇO"/>
    <d v="2021-03-29T00:00:00"/>
    <s v="NE0000092/2021"/>
    <d v="2021-04-07T00:00:00"/>
    <x v="3"/>
  </r>
  <r>
    <n v="69"/>
    <x v="13"/>
    <s v="RECONHECIMENTO DIVIDA"/>
    <s v="RD 056/2019"/>
    <m/>
    <s v="PRESTAÇÃO  DE  SERVIÇOS  DE  APOIO ADMINISTRATIVO. REFERENTE AO MÊS DE DEZEMBRO/2018"/>
    <s v="LOCAÇÃO DE MAO DE OBRA"/>
    <s v="SUBSAT"/>
    <s v="NORTE SERVIÇOS MEDICOS LTDA"/>
    <n v="1"/>
    <n v="16320.11"/>
    <n v="16320.11"/>
    <s v="SERVIÇO"/>
    <d v="2021-03-29T00:00:00"/>
    <s v="NE0000093/2021"/>
    <d v="2021-04-07T00:00:00"/>
    <x v="3"/>
  </r>
  <r>
    <n v="70"/>
    <x v="14"/>
    <s v="RDL"/>
    <s v="001/20019"/>
    <m/>
    <s v="119596 - SERVIÇOS DE VIGILÂNCIA, Descrição: contratação de empresa para prestação de serviço de vigilante patrimonial ARMADO - NOTURNO_x000a_119601 - SERVIÇOS DE VIGILÂNCIA, Descrição: contratação de empresa para prestação de serviço de vigilante patrimonial DESARMADO - DIURNO_x000a_119596 - SERVIÇOS DE VIGILÂNCIA, Descrição: contratação de empresa para prestação de serviço de vigilante patrimonial ARMADO - NOTURNO"/>
    <s v="Vigilância Ostensiva"/>
    <s v="SUBSAT"/>
    <s v="PROBANK SEGURANÇA DE BENS E VALORES EIRELI"/>
    <n v="1"/>
    <n v="46433.279999999999"/>
    <n v="46433.279999999999"/>
    <s v="SERVIÇO"/>
    <d v="2021-04-05T00:00:00"/>
    <s v="NE0000095/2021"/>
    <d v="2021-04-07T00:00:00"/>
    <x v="3"/>
  </r>
  <r>
    <n v="71"/>
    <x v="15"/>
    <s v="CEL"/>
    <s v="025/2020"/>
    <m/>
    <s v="NOTA DE REFORÇO - CONTRATAÇÃO  DE  EMPRESA  PARA  PRESTAÇÃO  DE  SERVIÇOS  DE  DEDETIZAÇÃO, DESRATIZAÇÃO, DESCUPINIZAÇÃO E ASSEMELHADOS"/>
    <s v="Manutencao E Conservacao De Bens Imoveis"/>
    <s v="SUBSAT"/>
    <s v="AC GESTAO EMPRESARIAL EIRELI"/>
    <n v="1"/>
    <n v="1014.26"/>
    <n v="1014.26"/>
    <s v="SERVIÇO"/>
    <d v="2021-04-05T00:00:00"/>
    <s v="NE000096/2021"/>
    <d v="2021-04-07T00:00:00"/>
    <x v="4"/>
  </r>
  <r>
    <n v="72"/>
    <x v="16"/>
    <s v="CEL"/>
    <s v="016/2020"/>
    <m/>
    <s v="13405 -  (ID-13405)  GÁS  LIQUEFEITO  DE  PETRÓLEO-GLP Material:  composição  básica  de  propano  e butano  (gás  de  cozinha),  Unidade  de  Fornecimento:  cilindro  com  45 kg"/>
    <s v="GÁS ENGARRAFADO"/>
    <s v="SUBSAT"/>
    <s v="L A FELIX ME"/>
    <n v="2"/>
    <n v="314.66000000000003"/>
    <n v="629.32000000000005"/>
    <s v="CONSUMO"/>
    <d v="2021-04-05T00:00:00"/>
    <s v="NE000097/2021"/>
    <d v="2021-04-12T00:00:00"/>
    <x v="4"/>
  </r>
  <r>
    <n v="73"/>
    <x v="17"/>
    <s v="PE"/>
    <s v="00798/2019"/>
    <m/>
    <s v="18403 - DESPESA COM AQUISIÇÃO DE PASSAGENS AÉREAS INTERESTADUAIS, Descrição: DESPESA COM AQUISIÇÃO DE PASSAGENS AÉREAS INTERESTADUAIS "/>
    <s v="Passagens Nacionais_x000a_"/>
    <s v="GL"/>
    <s v="OCA VIAGENS E TURISMO DA AMAZONIA LIMITADA"/>
    <n v="1"/>
    <n v="13700"/>
    <n v="13700"/>
    <s v="SERVIÇO"/>
    <d v="2021-04-05T00:00:00"/>
    <s v="NE0000098/2021"/>
    <d v="2021-04-12T00:00:00"/>
    <x v="4"/>
  </r>
  <r>
    <n v="74"/>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5600"/>
    <n v="5600"/>
    <s v="SERVIÇO"/>
    <d v="2021-04-05T00:00:00"/>
    <s v="NE0000099/2021"/>
    <d v="2021-04-12T00:00:00"/>
    <x v="4"/>
  </r>
  <r>
    <n v="75"/>
    <x v="18"/>
    <s v="PE"/>
    <s v="1466/2018"/>
    <m/>
    <s v="122303 - DIAGNÓSTICOS MOLECULARES_x000a_122306 - ANTI LA_x000a_122307 - ANTI DNA DUPLA HÉLICE_x000a_122310 - ANTI RO_x000a_122305 - ANTI RNP_x000a_122309 - ANTI SCLERO 70_x000a_122308 - ANTI SM_x000a_122304 - FAN HEP-2"/>
    <s v="EXAMES LABORATORIAIS"/>
    <s v="GELAB"/>
    <s v="MICRO-LAB LTDA"/>
    <n v="1"/>
    <n v="2355"/>
    <n v="2355"/>
    <s v="SERVIÇO"/>
    <d v="2021-04-05T00:00:00"/>
    <s v="NE0000100/2021"/>
    <d v="2021-04-12T00:00:00"/>
    <x v="4"/>
  </r>
  <r>
    <n v="76"/>
    <x v="19"/>
    <s v="PE"/>
    <s v="1351/2018"/>
    <m/>
    <s v="17713 - SERVIÇOS DE MANUTENÇÃO PREVENTIVA E/OU CORRETIVA EM GRUPO GERADOR, Descrição: contratação de empresa para prestação de serviços de manutenção preventiva e/ou corretiva em grupo gerador de energia, com reposição de peças"/>
    <s v="MANUTENÇÃO DE MAQ. E EQUIPAMENTO"/>
    <s v="SUBSAT"/>
    <s v="INVICTA INSTALAÇOES E MANUTENÇOES LTA ME"/>
    <n v="1"/>
    <n v="3890"/>
    <n v="3890"/>
    <s v="SERVIÇO"/>
    <d v="2021-04-05T00:00:00"/>
    <s v="NE0000101/2021"/>
    <d v="2021-04-12T00:00:00"/>
    <x v="4"/>
  </r>
  <r>
    <n v="77"/>
    <x v="19"/>
    <s v="PE"/>
    <s v="1511/2015"/>
    <m/>
    <s v="112868 - LOCAÇÃO DE VEÍCULOS TIPO UTILITÁRIO, Descrição: LOCAÇÃO DE VEÍCULOS TIPO_x000a_UTILITÁRIO,"/>
    <s v="Locação de Veículos"/>
    <s v="SUBSAT"/>
    <s v=" COUTO SERVICOS DE TRANSPORTE E LOCACAO DE VEICULOS LTDA"/>
    <n v="1"/>
    <n v="4655"/>
    <n v="4655"/>
    <s v="SERVIÇO"/>
    <d v="2021-04-06T00:00:00"/>
    <s v="NE0000102/2021"/>
    <d v="2021-04-12T00:00:00"/>
    <x v="4"/>
  </r>
  <r>
    <n v="78"/>
    <x v="20"/>
    <s v="PE"/>
    <s v="1284/2017"/>
    <m/>
    <s v="117912 - LOCAÇÃO DE EQUIPAMENTOS LABORATORIAIS"/>
    <s v="Locação de Maquinas e Equipamentos"/>
    <s v="GELAB"/>
    <s v="LABINBRAZ COMERCIAL LTDA"/>
    <n v="1"/>
    <n v="10600"/>
    <n v="10600"/>
    <s v="SERVIÇO"/>
    <d v="2021-04-06T00:00:00"/>
    <s v="NE0000103/2021"/>
    <d v="2021-04-12T00:00:00"/>
    <x v="4"/>
  </r>
  <r>
    <n v="79"/>
    <x v="21"/>
    <s v="INEX"/>
    <s v="002/2021"/>
    <m/>
    <s v="ID - 100780 - SERVIÇOS DE CORREIOS E_x000a_TELÉGRAFOS SERVIÇOS DE CORREIOS E_x000a_TELÉGRAFOS"/>
    <s v="Serviço de comunicação geral"/>
    <s v="GL"/>
    <s v="EMPRESA BRASILEIRA DE CORREIOS E TELÉGRAFOS_x000a_"/>
    <n v="1"/>
    <n v="500"/>
    <n v="500"/>
    <s v="SERVIÇO"/>
    <d v="2021-04-07T00:00:00"/>
    <s v="NE0000104/2021"/>
    <d v="2021-04-12T00:00:00"/>
    <x v="4"/>
  </r>
  <r>
    <n v="80"/>
    <x v="22"/>
    <s v="PE"/>
    <s v="97/2018"/>
    <m/>
    <s v="SERVIÇOS DE LIMPEZA E CONSERVAÇÃO, Descrição: SERVIÇOS DE LIMPEZA ÁREA CRÍTICA"/>
    <s v="LOCAÇÃO DE MÃO-DE-OBRA"/>
    <s v="SUBSAT"/>
    <s v=" BETA BRASIL SERVIÇOS DE CONSEVAÇÃO E LIMPEZA LTDA"/>
    <m/>
    <m/>
    <n v="0"/>
    <s v="SERVIÇO"/>
    <m/>
    <m/>
    <m/>
    <x v="1"/>
  </r>
  <r>
    <n v="81"/>
    <x v="22"/>
    <s v="PE"/>
    <s v="97/2018"/>
    <m/>
    <s v="SERVIÇOS DE LIMPEZA E CONSERVAÇÃO, Descrição: SERVIÇOS DE LIMPEZA ÁREA SEMICRÍTICA"/>
    <s v="LOCAÇÃO DE MÃO-DE-OBRA"/>
    <s v="SUBSAT"/>
    <s v=" BETA BRASIL SERVIÇOS DE CONSEVAÇÃO E LIMPEZA LTDA"/>
    <m/>
    <m/>
    <n v="0"/>
    <s v="SERVIÇO"/>
    <m/>
    <m/>
    <m/>
    <x v="1"/>
  </r>
  <r>
    <n v="82"/>
    <x v="22"/>
    <s v="PE"/>
    <s v="97/2018"/>
    <m/>
    <s v="SERVIÇOS DE LIMPEZA E CONSERVAÇÃO, Descrição: SERVIÇOS DE LIMPEZA FACE EXTERNA, SEM EXPOSIÇÃO À SITUAÇÃO DE RISCO,"/>
    <s v="LOCAÇÃO DE MÃO-DE-OBRA"/>
    <s v="SUBSAT"/>
    <s v=" BETA BRASIL SERVIÇOS DE CONSEVAÇÃO E LIMPEZA LTDA"/>
    <m/>
    <m/>
    <n v="0"/>
    <s v="SERVIÇO"/>
    <m/>
    <m/>
    <m/>
    <x v="1"/>
  </r>
  <r>
    <n v="83"/>
    <x v="22"/>
    <s v="PE"/>
    <s v="97/2018"/>
    <m/>
    <s v="SERVIÇOS DE LIMPEZA E CONSERVAÇÃO, Descrição: SERVIÇOS DE LIMPEZA  ÁREA EXTERNA"/>
    <s v="LOCAÇÃO DE MÃO-DE-OBRA"/>
    <s v="SUBSAT"/>
    <s v=" BETA BRASIL SERVIÇOS DE CONSEVAÇÃO E LIMPEZA LTDA"/>
    <m/>
    <m/>
    <n v="0"/>
    <s v="SERVIÇO"/>
    <m/>
    <m/>
    <m/>
    <x v="1"/>
  </r>
  <r>
    <n v="84"/>
    <x v="22"/>
    <s v="PE"/>
    <s v="97/2018"/>
    <m/>
    <s v="SERVIÇOS DE LIMPEZA E CONSERVAÇÃO, Descrição: SERVIÇOS DE LIMPEZA  ÁREA NÃO-CRÍTICA / ADMINISTRATIVA"/>
    <s v="LOCAÇÃO DE MÃO-DE-OBRA"/>
    <s v="SUBSAT"/>
    <s v=" BETA BRASIL SERVIÇOS DE CONSEVAÇÃO E LIMPEZA LTDA"/>
    <m/>
    <m/>
    <n v="0"/>
    <s v="SERVIÇO"/>
    <m/>
    <m/>
    <m/>
    <x v="1"/>
  </r>
  <r>
    <n v="85"/>
    <x v="23"/>
    <s v="CEL"/>
    <s v="001/2021"/>
    <m/>
    <s v="(97035) SERVIÇOS DE MANUTENÇÃO EM APARELHOS DE AR CONDICIONADO 7.000 a 18.000 BTU´s"/>
    <s v="OUTROS SERVIÇOS DE TERCEIROS"/>
    <s v="SUBSAT"/>
    <s v="A J L SERVIÇOS LTDA EPP"/>
    <n v="250"/>
    <n v="35"/>
    <n v="8750"/>
    <s v="SERVIÇO"/>
    <s v="29/04/2021"/>
    <s v="NE0000175/2021"/>
    <d v="2021-05-04T00:00:00"/>
    <x v="4"/>
  </r>
  <r>
    <n v="86"/>
    <x v="23"/>
    <s v="CEL"/>
    <s v="001/2021"/>
    <m/>
    <s v="(94565) SERVIÇOS DE MANUTENÇÃO EM APARELHOS DE AR CONDICIONADO  19.000 a 30.000 BTU´s"/>
    <s v="OUTROS SERVIÇOS DE TERCEIROS"/>
    <s v="SUBSAT"/>
    <s v="A J L SERVIÇOS LTDA EPP"/>
    <n v="60"/>
    <n v="35"/>
    <n v="2100"/>
    <s v="SERVIÇO"/>
    <s v="29/04/2021"/>
    <s v="NE0000175/2021"/>
    <d v="2021-05-04T00:00:00"/>
    <x v="4"/>
  </r>
  <r>
    <n v="87"/>
    <x v="23"/>
    <s v="CEL"/>
    <s v="001/2021"/>
    <m/>
    <s v="(113986) SERVIÇOS DE MANUTENÇÃO EM APARELHOS DE AR CONDICIONADO 31.000 a 48.000 BTU´s"/>
    <s v="OUTROS SERVIÇOS DE TERCEIROS"/>
    <s v="SUBSAT"/>
    <s v="A J L SERVIÇOS LTDA EPP"/>
    <n v="60"/>
    <n v="46"/>
    <n v="2760"/>
    <s v="SERVIÇO"/>
    <s v="29/04/2021"/>
    <s v="NE0000175/2021"/>
    <d v="2021-05-04T00:00:00"/>
    <x v="4"/>
  </r>
  <r>
    <n v="88"/>
    <x v="23"/>
    <s v="CEL"/>
    <s v="001/2021"/>
    <m/>
    <s v="(113987) SERVIÇOS DE MANUTENÇÃO EM APARELHOS DE AR CONDICIONADO  49.000 a 60.000 BTU´s"/>
    <s v="OUTROS SERVIÇOS DE TERCEIROS"/>
    <s v="SUBSAT"/>
    <s v="A J L SERVIÇOS LTDA EPP"/>
    <n v="60"/>
    <n v="46"/>
    <n v="2760"/>
    <s v="SERVIÇO"/>
    <s v="29/04/2021"/>
    <s v="NE0000175/2021"/>
    <d v="2021-05-04T00:00:00"/>
    <x v="4"/>
  </r>
  <r>
    <n v="89"/>
    <x v="24"/>
    <s v="ATA"/>
    <s v="PE 548/2020"/>
    <m/>
    <s v="(ID-117696) ABAIXADOR DE LÍNGUA, Material: madeira; Formato: arredondado sem rebarbas, superfícies e bordas devidamente acabadas; Tamanho: 14x1,4cm"/>
    <s v="PRODUTOS PARA SAÚDE"/>
    <s v="SUBCAF"/>
    <s v="ANDREI CARLOS BARROS"/>
    <n v="60"/>
    <n v="3.3"/>
    <n v="198"/>
    <s v="CONSUMO"/>
    <d v="2021-04-15T00:00:00"/>
    <s v="NE0000136/2021"/>
    <d v="2021-04-22T00:00:00"/>
    <x v="2"/>
  </r>
  <r>
    <n v="90"/>
    <x v="24"/>
    <s v="ATA"/>
    <s v="PE 332/2020"/>
    <m/>
    <s v="(ID-114651) ALGODÃO ORTOPÉDICO, Tamanho: 20cm (±5%) de largura; Material: 100% fibra de_x000a_algodão cru; Uniforme"/>
    <s v="PRODUTOS PARA SAÚDE"/>
    <s v="SUBCAF"/>
    <s v="ARAUJO COMERCIO DE PRODUTOS"/>
    <n v="60"/>
    <n v="6.06"/>
    <n v="363.59999999999997"/>
    <s v="CONSUMO"/>
    <d v="2021-04-15T00:00:00"/>
    <s v="NE0000134/2021"/>
    <d v="2021-04-22T00:00:00"/>
    <x v="2"/>
  </r>
  <r>
    <n v="91"/>
    <x v="24"/>
    <s v="ATA"/>
    <s v="PE 332/2020"/>
    <m/>
    <s v="(ID-114645) ALGODÃO HIDRÓFILO, Aspecto homogêneo e macio, boa absorvência, inodoro, ausência de grumos e impurezas "/>
    <s v="PRODUTOS PARA SAÚDE"/>
    <s v="SUBCAF"/>
    <s v="ARAUJO COMERCIO DE PRODUTOS"/>
    <n v="150"/>
    <n v="8.7799999999999994"/>
    <n v="1317"/>
    <s v="CONSUMO"/>
    <d v="2021-04-15T00:00:00"/>
    <s v="NE0000134/2021"/>
    <d v="2021-04-22T00:00:00"/>
    <x v="2"/>
  </r>
  <r>
    <n v="92"/>
    <x v="24"/>
    <s v="ATA"/>
    <s v="PE 737/2020"/>
    <m/>
    <s v="ID-113085) AVENTAL DESCARTÁVEL, Modelo: cirúrgico; confeccionado em não tecido amaciado"/>
    <s v="PRODUTOS PARA SAÚDE"/>
    <s v="SUBCAF"/>
    <s v="MEDHAUS COMERCIO PRODUTOS"/>
    <n v="14000"/>
    <n v="2.39"/>
    <n v="33460"/>
    <s v="CONSUMO"/>
    <d v="2021-04-16T00:00:00"/>
    <s v="NE0000146/2021"/>
    <d v="2021-04-22T00:00:00"/>
    <x v="2"/>
  </r>
  <r>
    <n v="93"/>
    <x v="24"/>
    <s v="ATA"/>
    <s v="PE 332/2020"/>
    <m/>
    <s v="(ID-114647) COMPRESSA DE GAZE, Tamanho: 7,5 x 7,5cm (dobrada), 15 x 30cm (aberta); Com 8 camadas e 5 dobras; 13 fios/cm²; Material: 100%"/>
    <s v="PRODUTOS PARA SAÚDE"/>
    <s v="SUBCAF"/>
    <s v="ARAUJO COMERCIO DE PRODUTOS"/>
    <n v="1160"/>
    <n v="19.66"/>
    <n v="22805.599999999999"/>
    <s v="CONSUMO"/>
    <d v="2021-04-15T00:00:00"/>
    <s v="NE0000134/2021"/>
    <d v="2021-04-22T00:00:00"/>
    <x v="2"/>
  </r>
  <r>
    <n v="94"/>
    <x v="24"/>
    <s v="ATA"/>
    <s v="PE 352/2020"/>
    <m/>
    <s v="(ID-119736) ESPARADRAPO, Dimensões: 10cm x 4,5m; Material: composto de tecido 100% algodão; Hipoalérgico"/>
    <s v="PRODUTOS PARA SAÚDE"/>
    <s v="SUBCAF"/>
    <s v="ARAUJO COMERCIO DE PRODUTOS"/>
    <n v="120"/>
    <n v="5.44"/>
    <n v="652.80000000000007"/>
    <s v="CONSUMO"/>
    <d v="2021-04-15T00:00:00"/>
    <s v="NE0000134/2021"/>
    <d v="2021-04-22T00:00:00"/>
    <x v="2"/>
  </r>
  <r>
    <n v="95"/>
    <x v="24"/>
    <s v="ATA"/>
    <s v="PE 007/2020"/>
    <m/>
    <s v="(ID-115898) ALMOTOLIA, Aplicação: para soluções fotossensíveis; Material: confeccionada em plástico transparente; Tamanho/Capacidade: 250ml;"/>
    <s v="PRODUTOS PARA SAÚDE"/>
    <s v="SUBCAF"/>
    <s v="MEDHAUS COMERCIO PRODUTOS"/>
    <n v="240"/>
    <n v="3.19"/>
    <n v="765.6"/>
    <s v="CONSUMO"/>
    <m/>
    <m/>
    <m/>
    <x v="5"/>
  </r>
  <r>
    <n v="96"/>
    <x v="24"/>
    <s v="ATA"/>
    <s v="PE 531/2020"/>
    <m/>
    <s v="(ID-115694) COLETOR UNIVERSAL, Material: plástico opaco; Descartável; Com tampa rosqueável;"/>
    <s v="PRODUTOS PARA SAÚDE"/>
    <s v="SUBCAF"/>
    <s v="SALDANHA RODRIGUES LTDA"/>
    <n v="12480"/>
    <n v="0.18"/>
    <n v="2246.4"/>
    <s v="CONSUMO"/>
    <d v="2021-04-15T00:00:00"/>
    <s v="NE0000144/2021"/>
    <d v="2021-04-22T00:00:00"/>
    <x v="2"/>
  </r>
  <r>
    <n v="97"/>
    <x v="24"/>
    <s v="ATA"/>
    <s v="PE 388/2020"/>
    <m/>
    <s v="(ID-118839) EQUIPO MULTIVIAS, Aplicação: multiplicar o acesso venoso; Conexão padrão em forma de Y, com pinça e tampa protetora em cada uma das extremidades; "/>
    <s v="PRODUTOS PARA SAÚDE"/>
    <s v="SUBCAF"/>
    <s v="ARAUJO COMERCIO DE PRODUTOS"/>
    <n v="120"/>
    <n v="0.7"/>
    <n v="84"/>
    <s v="CONSUMO"/>
    <d v="2021-04-15T00:00:00"/>
    <s v="NE0000135/2021"/>
    <d v="2021-04-22T00:00:00"/>
    <x v="2"/>
  </r>
  <r>
    <n v="98"/>
    <x v="24"/>
    <s v="ATA"/>
    <s v="PE 402/2020"/>
    <m/>
    <s v="(ID-111677) CURATIVO, Descrição: Curativo de  idrogel com alginato, não estéril. Apresentação:"/>
    <s v="PRODUTOS PARA SAÚDE"/>
    <s v="SUBCAF"/>
    <s v="LM FARMA INDUSTRIA "/>
    <n v="200"/>
    <n v="23.3"/>
    <n v="4660"/>
    <s v="CONSUMO"/>
    <d v="2021-04-15T00:00:00"/>
    <s v="NE0000145/2021"/>
    <d v="2021-04-22T00:00:00"/>
    <x v="2"/>
  </r>
  <r>
    <n v="99"/>
    <x v="24"/>
    <s v="ATA"/>
    <s v="PE 008/2020"/>
    <m/>
    <s v="(ID-115798) CURATIVO Descrição: Curativo composto por fibras de alginato de cálcio que absorve o exsudato da ferida formando uma camada de gel. "/>
    <s v="PRODUTOS PARA SAÚDE"/>
    <s v="SUBCAF"/>
    <s v="COLOPAST DO BRASIL"/>
    <n v="280"/>
    <n v="7"/>
    <n v="1960"/>
    <s v="CONSUMO"/>
    <d v="2021-05-03T00:00:00"/>
    <s v="NE0000176/2021"/>
    <d v="2021-05-06T00:00:00"/>
    <x v="2"/>
  </r>
  <r>
    <n v="100"/>
    <x v="24"/>
    <s v="ATA"/>
    <s v="PE 189/2020"/>
    <m/>
    <s v="(ID-102250) FIO DE SUTURA CATGUT SIMPLES, Aplicação: Aparelho digestivo; Tamanho: 70cm; Diâmetro: 4-0; Agulha: 22mm, 1/2"/>
    <s v="PRODUTOS PARA SAÚDE"/>
    <s v="SUBCAF"/>
    <s v="BIOTARGETING REPESENTAÇÕES"/>
    <n v="576"/>
    <n v="8.36"/>
    <n v="4815.3599999999997"/>
    <s v="CONSUMO"/>
    <d v="2021-04-15T00:00:00"/>
    <s v="NE0000142/2021"/>
    <d v="2021-04-22T00:00:00"/>
    <x v="2"/>
  </r>
  <r>
    <n v="101"/>
    <x v="24"/>
    <s v="ATA"/>
    <s v="PE 232/2020"/>
    <m/>
    <s v="(ID-102234) FIO DE SUTURA CATGUT SIMPLES, Aplicação: Aparelho digestivo; Tamanho: 70cm; Diâmetro: 0; Agulha: 36,4mm, 1/2"/>
    <s v="PRODUTOS PARA SAÚDE"/>
    <s v="SUBCAF"/>
    <s v="ARAUJO COMERCIO DE PRODUTOS"/>
    <n v="252"/>
    <n v="4.9800000000000004"/>
    <n v="1254.96"/>
    <s v="CONSUMO"/>
    <d v="2021-04-15T00:00:00"/>
    <s v="NE0000135/2021"/>
    <d v="2021-04-22T00:00:00"/>
    <x v="2"/>
  </r>
  <r>
    <n v="102"/>
    <x v="24"/>
    <s v="ATA"/>
    <s v="PE 186/2020"/>
    <m/>
    <s v="(ID-102369) FIO DE SUTURA NYLON, Aplicação: Cuticular; Tamanho: 45cm; Diâmetro: 6-0; Agulha: "/>
    <s v="PRODUTOS PARA SAÚDE"/>
    <s v="SUBCAF"/>
    <s v="ARAUJO COMERCIO DE PRODUTOS"/>
    <s v="288"/>
    <s v="4,95"/>
    <n v="1425.6000000000001"/>
    <s v="CONSUMO"/>
    <d v="2021-04-15T00:00:00"/>
    <s v="NE0000135/2021"/>
    <d v="2021-04-22T00:00:00"/>
    <x v="2"/>
  </r>
  <r>
    <n v="103"/>
    <x v="24"/>
    <s v="ATA"/>
    <s v="PE 548/2020"/>
    <m/>
    <s v="(ID-26912) GARROTE, Aplicação: uso hospitalar, Tamanho/Capacidade: 30 cm,"/>
    <s v="PRODUTOS PARA SAÚDE"/>
    <s v="SUBCAF"/>
    <s v="ANDREI CARLOS BARROS"/>
    <n v="24"/>
    <n v="6.84"/>
    <n v="164.16"/>
    <s v="CONSUMO"/>
    <d v="2021-04-15T00:00:00"/>
    <s v="NE0000136/2021"/>
    <d v="2021-04-22T00:00:00"/>
    <x v="2"/>
  </r>
  <r>
    <n v="104"/>
    <x v="24"/>
    <s v="ATA"/>
    <s v="PE 846/2020"/>
    <m/>
    <s v="(ID-114748) GAZE EM ROLO, Tamanho: 91cm x 91m; Com 8 camadas e 3 dobras; 13 fios/cm²"/>
    <s v="PRODUTOS PARA SAÚDE"/>
    <s v="SUBCAF"/>
    <s v="ARAUJO COMERCIO DE PRODUTOS"/>
    <n v="276"/>
    <n v="78.3"/>
    <n v="21610.799999999999"/>
    <s v="CONSUMO"/>
    <d v="2021-04-15T00:00:00"/>
    <s v="NE0000134/2021"/>
    <d v="2021-04-22T00:00:00"/>
    <x v="2"/>
  </r>
  <r>
    <n v="105"/>
    <x v="24"/>
    <s v="ATA"/>
    <s v="PE 341/2020"/>
    <m/>
    <s v="(ID-115990) LUVA CIRÚRGICA ESTÉRIL, Tamanho/Capacidade: nº 7,0; Material: látex natural; Lubrificada com pó bioabsorvível; Anatômica "/>
    <s v="PRODUTOS PARA SAÚDE"/>
    <s v="SUBCAF"/>
    <s v="DECARES COMERCIO LTDA"/>
    <n v="9100"/>
    <n v="1.3"/>
    <n v="11830"/>
    <s v="CONSUMO"/>
    <d v="2021-04-15T00:00:00"/>
    <s v="NE0000140/2021"/>
    <d v="2021-04-22T00:00:00"/>
    <x v="2"/>
  </r>
  <r>
    <n v="106"/>
    <x v="24"/>
    <s v="ATA"/>
    <s v="PE 550/2020"/>
    <m/>
    <s v="(ID-84728) LÂMINA PARA BISTURI, Tipo: nº 11; Material: aço inox ou aço carbono; Estéril, afiada e polida"/>
    <s v="PRODUTOS PARA SAÚDE"/>
    <s v="SUBCAF"/>
    <s v="MEDLEVENSOHN COMERCIO E REPRESENTAÇÕES DE PRODUTOS HOSPITALAR"/>
    <n v="8000"/>
    <n v="0.23"/>
    <n v="1840"/>
    <s v="CONSUMO"/>
    <d v="2021-04-15T00:00:00"/>
    <s v="NE0000137/2021"/>
    <d v="2021-04-22T00:00:00"/>
    <x v="2"/>
  </r>
  <r>
    <n v="107"/>
    <x v="24"/>
    <s v="ATA"/>
    <s v="PE 550/2020"/>
    <m/>
    <s v="(ID-84727) LÂMINA PARA BISTURI, Tipo: nº 15; Material: aço inox ou aço carbono; Estéril, afiada e polida"/>
    <s v="PRODUTOS PARA SAÚDE"/>
    <s v="SUBCAF"/>
    <s v="MEDLEVENSOHN COMERCIO E REPRESENTAÇÕES DE PRODUTOS HOSPITALAR"/>
    <n v="14400"/>
    <n v="0.22"/>
    <n v="3168"/>
    <s v="CONSUMO"/>
    <d v="2021-04-15T00:00:00"/>
    <s v="NE0000137/2021"/>
    <d v="2021-04-22T00:00:00"/>
    <x v="2"/>
  </r>
  <r>
    <n v="108"/>
    <x v="24"/>
    <s v="ATA"/>
    <s v="PE 550/2020"/>
    <m/>
    <s v="(ID-114562) LÂMINA PARA BISTURI, Tipo: nº 20; Material: aço inox ou aço carbono; Estéril, afiada e polida."/>
    <s v="PRODUTOS PARA SAÚDE"/>
    <s v="SUBCAF"/>
    <s v="MEDLEVENSOHN COMERCIO E REPRESENTAÇÕES DE PRODUTOS HOSPITALAR"/>
    <n v="3600"/>
    <n v="0.23"/>
    <n v="828"/>
    <s v="CONSUMO"/>
    <d v="2021-04-15T00:00:00"/>
    <s v="NE0000137/2021"/>
    <d v="2021-04-22T00:00:00"/>
    <x v="2"/>
  </r>
  <r>
    <n v="109"/>
    <x v="24"/>
    <s v="ATA"/>
    <s v="PE 550/2020"/>
    <m/>
    <s v="(ID-84726) LÂMINA PARA BISTURI, Tipo: nº 22; Material: aço inox ou aço carbono; Estéril, afiada e polida"/>
    <s v="PRODUTOS PARA SAÚDE"/>
    <s v="SUBCAF"/>
    <s v="MEDLEVENSOHN COMERCIO E REPRESENTAÇÕES DE PRODUTOS HOSPITALAR"/>
    <n v="16500"/>
    <n v="0.21"/>
    <n v="3465"/>
    <s v="CONSUMO"/>
    <d v="2021-04-15T00:00:00"/>
    <s v="NE0000137/2021"/>
    <d v="2021-04-22T00:00:00"/>
    <x v="2"/>
  </r>
  <r>
    <n v="110"/>
    <x v="24"/>
    <s v="ATA"/>
    <s v="PE 357/2020"/>
    <m/>
    <s v="(ID-114717) LENÇOL DESCARTÁVEL, Tamanho: 70cm x 50m; Material: 100% celulose virgem; Forma de Apresentação: rolo tipo bobina; Isento de substâncias alergênicas"/>
    <s v="PRODUTOS PARA SAÚDE"/>
    <s v="SUBCAF"/>
    <s v="ANDREI CARLOS BARROS"/>
    <n v="900"/>
    <n v="7.92"/>
    <n v="7128"/>
    <s v="CONSUMO"/>
    <d v="2021-04-15T00:00:00"/>
    <s v="NE0000136/2021"/>
    <d v="2021-04-22T00:00:00"/>
    <x v="2"/>
  </r>
  <r>
    <n v="111"/>
    <x v="24"/>
    <s v="ATA"/>
    <s v="PE 357/2020"/>
    <m/>
    <s v="ID-64153) ÓCULOS DE PROTEÇÃO, Aplicação: para uso hospitalar, Material: acrílico transparente, Características Adicionais: "/>
    <s v="PRODUTOS PARA SAÚDE"/>
    <s v="SUBCAF"/>
    <s v="R S HENRIQUES COMERCIO"/>
    <n v="60"/>
    <n v="4"/>
    <n v="240"/>
    <s v="CONSUMO"/>
    <d v="2021-04-15T00:00:00"/>
    <s v="NE0000141/2021"/>
    <d v="2021-04-22T00:00:00"/>
    <x v="2"/>
  </r>
  <r>
    <n v="112"/>
    <x v="24"/>
    <s v="ATA"/>
    <s v="PE 991/2020"/>
    <m/>
    <s v="(ID-114693) PUNCH DESCARTÁVEL, Tamanho/Capacidade: diâmetro 4,0mm; Aplicação: uso em biópsia dermatológica; Estéril; Embalagem individual."/>
    <s v="PRODUTOS PARA SAÚDE"/>
    <s v="SUBCAF"/>
    <s v="FIGUEIREDO FARMA COMERCIO"/>
    <n v="1500"/>
    <n v="14.5"/>
    <n v="21750"/>
    <s v="CONSUMO"/>
    <d v="2021-04-15T00:00:00"/>
    <s v="NE0000138/2021"/>
    <d v="2021-04-22T00:00:00"/>
    <x v="2"/>
  </r>
  <r>
    <n v="113"/>
    <x v="24"/>
    <s v="ATA"/>
    <s v="PE 1104/2020"/>
    <m/>
    <s v="ID-114689) PUNCH DESCARTÁVEL, Tamanho/Capacidade: diâmetro 2,0mm; Aplicação: uso em biópsia dermatológica; Estéril; Embalagem individual."/>
    <s v="PRODUTOS PARA SAÚDE"/>
    <s v="SUBCAF"/>
    <s v="MEDICNORTE EIRELI"/>
    <n v="80"/>
    <n v="13"/>
    <n v="1040"/>
    <s v="CONSUMO"/>
    <d v="2021-04-15T00:00:00"/>
    <s v="NE0000139/2021"/>
    <d v="2021-04-22T00:00:00"/>
    <x v="2"/>
  </r>
  <r>
    <n v="114"/>
    <x v="24"/>
    <s v="ATA"/>
    <s v="PE 154/2020"/>
    <m/>
    <s v="(ID-114621) SERINGA DESCARTÁVEL, Capacidade: 1ml; Bico: Luer lock; Com dispositivo de segurança; Estéril; Apirogênica; "/>
    <s v="PRODUTOS PARA SAÚDE"/>
    <s v="SUBCAF"/>
    <s v="SALDANHA RODRIGUES LTDA"/>
    <n v="3000"/>
    <n v="0.88"/>
    <n v="2640"/>
    <s v="CONSUMO"/>
    <d v="2021-04-15T00:00:00"/>
    <s v="NE0000144/2021"/>
    <d v="2021-04-22T00:00:00"/>
    <x v="2"/>
  </r>
  <r>
    <n v="115"/>
    <x v="24"/>
    <s v="ATA"/>
    <s v="PE 154/2020"/>
    <m/>
    <s v="(ID-114575) SERINGA DESCARTÁVEL, Capacidade: 5ml; Bico: Luer slip; Estéril; Apirogênica; Graduação nítida permanente;"/>
    <s v="PRODUTOS PARA SAÚDE"/>
    <s v="SUBCAF"/>
    <s v="MEDICNORTE EIRELI"/>
    <n v="3000"/>
    <n v="0.16"/>
    <n v="480"/>
    <s v="CONSUMO"/>
    <d v="2021-04-15T00:00:00"/>
    <s v="NE0000139/2021"/>
    <d v="2021-04-22T00:00:00"/>
    <x v="2"/>
  </r>
  <r>
    <n v="116"/>
    <x v="24"/>
    <s v="ATA"/>
    <s v="PE 393/2020"/>
    <m/>
    <s v="(ID-114976) SERINGA DESCARTÁVEL, Capacidade: 3ml; Bico: Luer lock; Com dispositivo de segurança; Estéril; Apirogênica; "/>
    <s v="PRODUTOS PARA SAÚDE"/>
    <s v="SUBCAF"/>
    <s v="SALDANHA RODRIGUES LTDA"/>
    <n v="2700"/>
    <n v="0.25"/>
    <n v="675"/>
    <s v="CONSUMO"/>
    <d v="2021-04-15T00:00:00"/>
    <s v="NE0000144/2021"/>
    <d v="2021-04-22T00:00:00"/>
    <x v="2"/>
  </r>
  <r>
    <n v="117"/>
    <x v="24"/>
    <s v="ATA"/>
    <s v="PE 373/2020"/>
    <m/>
    <s v="(ID-113420) TERMÔMETRO CLÍNICO, Tipo: Digital; Medição: oral e axilar; Haste flexível;"/>
    <s v="PRODUTOS PARA SAÚDE"/>
    <s v="SUBCAF"/>
    <s v="ANDREI CARLOS BARROS"/>
    <n v="10"/>
    <n v="13.1"/>
    <n v="131"/>
    <s v="CONSUMO"/>
    <d v="2021-04-15T00:00:00"/>
    <s v="NE0000136/2021"/>
    <d v="2021-04-22T00:00:00"/>
    <x v="2"/>
  </r>
  <r>
    <n v="118"/>
    <x v="24"/>
    <s v="ATA"/>
    <s v="PE 353/2020"/>
    <m/>
    <s v="(ID-114658) TOUCA, Aplicação: uso hospitalar; Tipo: turbante / disco / pizza, com elástico; Descartável; Material: Tecido não tecido (TNT) "/>
    <s v="PRODUTOS PARA SAÚDE"/>
    <s v="SUBCAF"/>
    <s v="A G INDUSTRIA E COMERCIO"/>
    <n v="10000"/>
    <n v="0.09"/>
    <n v="900"/>
    <s v="CONSUMO"/>
    <d v="2021-04-15T00:00:00"/>
    <s v="NE0000143/2021"/>
    <d v="2021-04-22T00:00:00"/>
    <x v="2"/>
  </r>
  <r>
    <n v="119"/>
    <x v="24"/>
    <s v="ATA"/>
    <s v="PE 676/2020"/>
    <m/>
    <s v="(ID-113094) TIRA REAGENTE PARA DETERMINAÇÃO DE GLICEMIA, Aplicação: dosagem de glicemia capilar em equipamento digital com intervalo de leitura de 20 a 500mg/dl"/>
    <s v="PRODUTOS PARA SAÚDE"/>
    <s v="SUBCAF"/>
    <s v="INSTRUMENTAL TÉCNICO"/>
    <n v="3000"/>
    <n v="0.3"/>
    <n v="900"/>
    <s v="CONSUMO"/>
    <m/>
    <m/>
    <m/>
    <x v="1"/>
  </r>
  <r>
    <n v="120"/>
    <x v="25"/>
    <s v="ATA"/>
    <s v="218/2020"/>
    <m/>
    <s v="(ID-13044) ÁLCOOL ETÍLICO ABSOLUTO 99,5 GL, Aplicação: fixação de material em lâminas, Características Adicionais: líquido odor agradável inflamável, Tamanho/Capacidade: 1000 ml (1L), Cor: incolor, Forma De Apresentação: frasco , Unidade de Fornecimento"/>
    <s v="MATERIAL LABORATORIAL"/>
    <s v="SUBCAF"/>
    <s v="MEDICNORTE LTDA"/>
    <n v="100"/>
    <n v="9.2200000000000006"/>
    <n v="922.00000000000011"/>
    <s v="CONSUMO"/>
    <m/>
    <m/>
    <m/>
    <x v="1"/>
  </r>
  <r>
    <n v="121"/>
    <x v="25"/>
    <s v="ATA"/>
    <s v="483/2020"/>
    <m/>
    <s v="(ID-115926) CORANTE PANÓTICO, Aplicação: Hematologia; Composto por: - Panótico rápido nº 1 (Ciclohexadienos 0,1%); - Panótico rápido nº 2 (Azobenzenosulfônicos 0,1%); - Panótico rápido nº 3 (Fenotiazinas 0,1%);"/>
    <s v="MATERIAL LABORATORIAL"/>
    <s v="SUBCAF"/>
    <s v="MEDICNORTE LTDA"/>
    <n v="1"/>
    <n v="38.89"/>
    <n v="38.89"/>
    <s v="CONSUMO"/>
    <m/>
    <m/>
    <m/>
    <x v="1"/>
  </r>
  <r>
    <n v="122"/>
    <x v="25"/>
    <s v="ATA"/>
    <s v="258/2020"/>
    <m/>
    <s v="(ID-29120) GRUPO CEMA 0242 - KIT PARA DOSAGEM - , Descrição: CEMA0242.3117 - PCR - Conjunto de diagnóstico in vitro para determinação qualitativa e semi quantitativa, da Proteína C Reativa PCR, no soro humano, pelo método de aglutinação de látex em l"/>
    <s v="MATERIAL LABORATORIAL"/>
    <s v="SUBCAF"/>
    <s v="MEDICNORTE LTDA"/>
    <n v="65"/>
    <n v="26"/>
    <n v="1690"/>
    <s v="CONSUMO"/>
    <m/>
    <m/>
    <m/>
    <x v="1"/>
  </r>
  <r>
    <n v="123"/>
    <x v="25"/>
    <s v="ATA"/>
    <s v="483/2020"/>
    <m/>
    <s v="(ID-121076) ASLO, Reagente para determinação quantitativa in vitro dos Anticorpos Antiestreptolisina O (ASLO) no soro humano não diluído, pelo método de aglutinação em lâmina e/ou em tubo, com capacidade para 100 reações. "/>
    <s v="MATERIAL LABORATORIAL"/>
    <s v="SUBCAF"/>
    <s v="MEDICNORTE LTDA"/>
    <n v="60"/>
    <n v="38.36"/>
    <n v="2301.6"/>
    <s v="CONSUMO"/>
    <m/>
    <m/>
    <m/>
    <x v="1"/>
  </r>
  <r>
    <n v="124"/>
    <x v="25"/>
    <s v="ATA"/>
    <s v="650/2020"/>
    <m/>
    <s v="(ID-122125) TEMPO DE TROMBOPLASTINA PARCIAL ATIVADA (TTPA), Reagente para determinação doTempo de Tromboplastina ativada (TTPA)_x000a_em amostra biológica de sangue."/>
    <s v="MATERIAL LABORATORIAL"/>
    <s v="SUBCAF"/>
    <s v="MEDICNORTE LTDA"/>
    <n v="4000"/>
    <n v="0.87"/>
    <n v="3480"/>
    <s v="CONSUMO"/>
    <m/>
    <m/>
    <m/>
    <x v="1"/>
  </r>
  <r>
    <n v="125"/>
    <x v="25"/>
    <s v="ATA"/>
    <s v="650/2021"/>
    <m/>
    <s v=" (ID-100846) PIPETA PASTEUR, Material: polietileno; Descartável; Graduada; Capacidade: 3ml "/>
    <s v="MATERIAL LABORATORIAL"/>
    <s v="SUBCAF"/>
    <s v="MEDICNORTE LTDA"/>
    <n v="13500"/>
    <n v="0.1"/>
    <n v="1350"/>
    <s v="CONSUMO"/>
    <m/>
    <m/>
    <m/>
    <x v="1"/>
  </r>
  <r>
    <n v="126"/>
    <x v="25"/>
    <s v="ATA"/>
    <s v="531/20"/>
    <m/>
    <s v="(ID-110978) PLACA DE KLINE, Modelo: 12 escavações, Material: vidro."/>
    <s v="MATERIAL LABORATORIAL"/>
    <s v="SUBCAF"/>
    <s v="MEDICNORTE LTDA"/>
    <n v="35"/>
    <n v="45"/>
    <n v="1575"/>
    <s v="CONSUMO"/>
    <m/>
    <m/>
    <m/>
    <x v="1"/>
  </r>
  <r>
    <n v="127"/>
    <x v="25"/>
    <s v="ATA"/>
    <s v="416/20"/>
    <m/>
    <s v="(ID-119462) SORO ANTI-A, Reagente para classificação do Sistema ABO do sangue humano, pelo método de aglutinação em lâmina e/ou em tubo, com capacidade para 200 reações; Unidade de Fornecimento: frasco conta gotas com 10ml. "/>
    <s v="MATERIAL LABORATORIAL"/>
    <s v="SUBCAF"/>
    <s v="MEDICNORTE LTDA"/>
    <n v="12"/>
    <n v="15.72"/>
    <n v="188.64000000000001"/>
    <s v="CONSUMO"/>
    <m/>
    <m/>
    <m/>
    <x v="1"/>
  </r>
  <r>
    <n v="128"/>
    <x v="25"/>
    <s v="ATA"/>
    <s v="585/20"/>
    <m/>
    <s v="(ID-29299) GRUPO CEMA 0244 - SOROS - , Descrição: CEMA0244.3112 - Reagente Anti-B, para classificação do sistema ABO do sangue humano, pelo método de aglutinação em lâmina e/ou em tubo, frasco com tampa conta gotas, com 10 ml, com capacidade para 200"/>
    <s v="MATERIAL LABORATORIAL"/>
    <s v="SUBCAF"/>
    <s v="MEDICNORTE LTDA"/>
    <n v="12"/>
    <n v="15"/>
    <n v="180"/>
    <s v="CONSUMO"/>
    <m/>
    <m/>
    <m/>
    <x v="1"/>
  </r>
  <r>
    <n v="129"/>
    <x v="25"/>
    <s v="ATA"/>
    <s v="264/20"/>
    <m/>
    <s v="(ID-120966) SORO ANTI-D, Reagente para classificação do sistema Rh do sangue humano, pelo método de aglutinação em lâmina e/ou em tubo, com capacidade para 200 reações; Unidade de Fornecimento: frasco conta gotas com 10ml "/>
    <s v="MATERIAL LABORATORIAL"/>
    <s v="SUBCAF"/>
    <s v="MEDICNORTE LTDA"/>
    <n v="12"/>
    <n v="26.99"/>
    <n v="323.88"/>
    <s v="CONSUMO"/>
    <m/>
    <m/>
    <m/>
    <x v="1"/>
  </r>
  <r>
    <n v="130"/>
    <x v="25"/>
    <s v="ATA"/>
    <s v="531/20"/>
    <m/>
    <s v="(ID-102193) TUBO A VÁCUO, Aplicação: Uso laboratorial, Tamanho Capacidade: 13x75mm, aspiração de 4 ml, Características Adicionais: Tubo para coleta de sangue a vácuo plástico P.E.T., incolor, esteril, para uso adulto, com EDTA K2 ou K3 jateado."/>
    <s v="MATERIAL LABORATORIAL"/>
    <s v="SUBCAF"/>
    <s v="MEDICNORTE LTDA"/>
    <n v="17600"/>
    <n v="0.36"/>
    <n v="6336"/>
    <s v="CONSUMO"/>
    <m/>
    <m/>
    <m/>
    <x v="1"/>
  </r>
  <r>
    <n v="131"/>
    <x v="25"/>
    <s v="ATA"/>
    <s v="258/20"/>
    <m/>
    <s v="(ID-109538) TUBO A VÁCUO, Aplicação: Uso laboratorial, Tamanho Capacidade: 16x100mm, aspiração de 10 ml, Características Adicionais: Tubo para coleta de sangue a vácuo plástico P.E.T., incolor, estéril, com ativador de coágulo jateado na_x000a_parede interna TAMPA ROXA."/>
    <s v="MATERIAL LABORATORIAL"/>
    <s v="SUBCAF"/>
    <s v="MEDICNORTE LTDA"/>
    <n v="17600"/>
    <n v="0.72"/>
    <n v="12672"/>
    <s v="CONSUMO"/>
    <m/>
    <m/>
    <m/>
    <x v="1"/>
  </r>
  <r>
    <n v="132"/>
    <x v="26"/>
    <s v="RDL"/>
    <s v="001/2020"/>
    <m/>
    <s v="Serviços De Energia Elétrica"/>
    <s v="CONTRATAÇÃO DE EMPRESA ESPECIALIZADA NO FORNECIMENTO DE ENERGIA ELÉTRICA_x000a_DE ALTA TENSÃO."/>
    <s v="SUBSAT"/>
    <s v="AMAZONAS DISTRIBUIDORA DE ENERGIA S/A"/>
    <n v="1"/>
    <n v="101223.12"/>
    <n v="101223.12"/>
    <s v="SERVIÇO"/>
    <d v="2021-01-04T00:00:00"/>
    <s v="NE000014/2021"/>
    <d v="2021-02-10T00:00:00"/>
    <x v="4"/>
  </r>
  <r>
    <n v="133"/>
    <x v="19"/>
    <s v="PE"/>
    <s v="1351/2018"/>
    <m/>
    <s v="17713 - SERVIÇOS DE MANUTENÇÃO PREVENTIVA E/OU CORRETIVA EM GRUPO GERADOR"/>
    <s v="Manutencao E Conservacao De Maquinas E Equipamentos"/>
    <s v="SUBSAT"/>
    <s v="INVICTA INSTALAÇOES E MANUTENÇOES LTA ME"/>
    <n v="3"/>
    <n v="3890"/>
    <n v="11670"/>
    <s v="SERVIÇO"/>
    <d v="2021-01-04T00:00:00"/>
    <s v="NE000015/2021"/>
    <d v="2021-02-02T00:00:00"/>
    <x v="4"/>
  </r>
  <r>
    <n v="134"/>
    <x v="27"/>
    <s v="PE"/>
    <s v="993/2019"/>
    <m/>
    <s v="126704 - (ID-126704) LOCAÇÃO DE EQUIPAMENTOS LABORATORIAIS"/>
    <s v="Locacao De Maquinas E Equipamentos"/>
    <s v="GELAB"/>
    <s v="DIAGNOCEL COMERCIO E REPRESENTACOES LTDA"/>
    <n v="3"/>
    <n v="8000"/>
    <n v="24000"/>
    <s v="SERVIÇO"/>
    <d v="2021-01-04T00:00:00"/>
    <s v="NE000016/2021"/>
    <d v="2021-02-02T00:00:00"/>
    <x v="4"/>
  </r>
  <r>
    <n v="135"/>
    <x v="28"/>
    <s v="CEL"/>
    <s v="011/2020"/>
    <m/>
    <s v="69133 - (ID-69133) LINHA INDIVIDUAL LOCALIZADA NA CAPITAL"/>
    <s v="Servicos De Telefonia Fixa"/>
    <s v="SUBSAT"/>
    <s v="CLARO S A"/>
    <n v="6000"/>
    <n v="0.1578"/>
    <n v="946.8"/>
    <s v="SERVIÇO"/>
    <d v="2021-01-04T00:00:00"/>
    <s v="NE000017/2021"/>
    <d v="2021-02-02T00:00:00"/>
    <x v="4"/>
  </r>
  <r>
    <n v="136"/>
    <x v="28"/>
    <s v="CEL"/>
    <s v="011/2020"/>
    <m/>
    <s v="98290 - (ID-98290) SERVIÇO DE TELEFONIA FIXA COMUTADA DE LONGA DISTÂNCIA NACIONAL - LDN"/>
    <s v="Servicos De Telefonia Fixa"/>
    <s v="SUBSAT"/>
    <s v="CLARO S A"/>
    <n v="1500"/>
    <n v="0.98419999999999996"/>
    <n v="1476.3"/>
    <s v="SERVIÇO"/>
    <d v="2021-01-04T00:00:00"/>
    <s v="NE000017/2021"/>
    <d v="2021-02-02T00:00:00"/>
    <x v="4"/>
  </r>
  <r>
    <n v="137"/>
    <x v="28"/>
    <s v="CEL"/>
    <s v="011/2020"/>
    <m/>
    <s v="98291 - (ID-98291) SERVIÇO DE TELEFONIA FIXA COMUTADA DE LONGA DISTÂNCIA NACIONAL"/>
    <s v="Servicos De Telefonia Fixa"/>
    <s v="SUBSAT"/>
    <s v="CLARO S A"/>
    <n v="600"/>
    <n v="0.98419999999999996"/>
    <n v="590.52"/>
    <s v="SERVIÇO"/>
    <d v="2021-01-04T00:00:00"/>
    <s v="NE000017/2021"/>
    <d v="2021-02-02T00:00:00"/>
    <x v="4"/>
  </r>
  <r>
    <n v="138"/>
    <x v="28"/>
    <s v="CEL"/>
    <s v="011/2020"/>
    <m/>
    <s v="78852 - (ID-78852) SERVIÇO DE TELEFONIA FIXA COMUTADA VIA CPCT"/>
    <s v="Servicos De Telefonia Fixa"/>
    <s v="SUBSAT"/>
    <s v="CLARO S A"/>
    <n v="3750.05"/>
    <n v="0.35749999999999998"/>
    <n v="1340.642875"/>
    <s v="SERVIÇO"/>
    <d v="2021-01-04T00:00:00"/>
    <s v="NE000017/2021"/>
    <d v="2021-02-02T00:00:00"/>
    <x v="4"/>
  </r>
  <r>
    <n v="139"/>
    <x v="18"/>
    <s v="PE"/>
    <s v="1466/18"/>
    <m/>
    <s v="30122303  DIAGNÓSTICOS MOLECULARES, : DIAGNÓSTICOS MOLECULARES, Serviço de realização de exame laboratorial GLICOSE 6 FOSFATO DESIDROGENASE -G6PD. MARCA: null"/>
    <s v="Servicos Med.Hospitalar, Odont.E Laboratoriais"/>
    <s v="GELAB"/>
    <s v=" MICRO LAB . DE ANAL. E PESQ. CLIN E BIOL LTDA"/>
    <n v="30"/>
    <n v="28"/>
    <n v="840"/>
    <s v="SERVIÇO"/>
    <d v="2021-01-04T00:00:00"/>
    <s v="NE000018/2021"/>
    <d v="2021-02-02T00:00:00"/>
    <x v="4"/>
  </r>
  <r>
    <n v="140"/>
    <x v="18"/>
    <s v="PE"/>
    <s v="1466/18"/>
    <m/>
    <s v="122305  EXAMES LABORATORIAIS, : EXAMES LABORATORIAIS, Serviço de realização de exame laboratorial ANTI RO. MARCA: null "/>
    <s v="Servicos Med.Hospitalar, Odont.E Laboratoriais"/>
    <s v="GELAB"/>
    <s v=" MICRO LAB . DE ANAL. E PESQ. CLIN E BIOL LTDA"/>
    <n v="30"/>
    <n v="32"/>
    <n v="960"/>
    <s v="SERVIÇO"/>
    <d v="2021-01-04T00:00:00"/>
    <s v="NE000018/2021"/>
    <d v="2021-02-02T00:00:00"/>
    <x v="4"/>
  </r>
  <r>
    <n v="141"/>
    <x v="18"/>
    <s v="PE"/>
    <s v="1466/18"/>
    <m/>
    <s v="122310  EXAMES LABORATORIAIS, : EXAMES LABORATORIAIS, Serviço de realização de exame laboratorial ANTI RNP. MARCA: null "/>
    <s v="Servicos Med.Hospitalar, Odont.E Laboratoriais"/>
    <s v="GELAB"/>
    <s v=" MICRO LAB . DE ANAL. E PESQ. CLIN E BIOL LTDA"/>
    <n v="30"/>
    <n v="44.5"/>
    <n v="1335"/>
    <s v="SERVIÇO"/>
    <d v="2021-01-04T00:00:00"/>
    <s v="NE000018/2021"/>
    <d v="2021-02-02T00:00:00"/>
    <x v="4"/>
  </r>
  <r>
    <n v="142"/>
    <x v="18"/>
    <s v="PE"/>
    <s v="1466/18"/>
    <m/>
    <s v="30122307  EXAMES LABORATORIAIS, : EXAMES LABORATORIAIS, Serviço de realização de exame laboratorial ANTI LA. MARCA: null"/>
    <s v="Servicos Med.Hospitalar, Odont.E Laboratoriais"/>
    <s v="GELAB"/>
    <s v=" MICRO LAB . DE ANAL. E PESQ. CLIN E BIOL LTDA"/>
    <n v="30"/>
    <n v="26"/>
    <n v="780"/>
    <s v="SERVIÇO"/>
    <d v="2021-01-04T00:00:00"/>
    <s v="NE000018/2021"/>
    <d v="2021-02-02T00:00:00"/>
    <x v="4"/>
  </r>
  <r>
    <n v="143"/>
    <x v="18"/>
    <s v="PE"/>
    <s v="1466/18"/>
    <m/>
    <s v="30122308  EXAMES LABORATORIAIS, : EXAMES LABORATORIAIS, Serviço de realização de exame laboratorial ANTI SM. MARCA: null"/>
    <s v="Servicos Med.Hospitalar, Odont.E Laboratoriais"/>
    <s v="GELAB"/>
    <s v=" MICRO LAB . DE ANAL. E PESQ. CLIN E BIOL LTDA"/>
    <n v="30"/>
    <n v="25"/>
    <n v="750"/>
    <s v="SERVIÇO"/>
    <d v="2021-01-04T00:00:00"/>
    <s v="NE000018/2021"/>
    <d v="2021-02-02T00:00:00"/>
    <x v="4"/>
  </r>
  <r>
    <n v="144"/>
    <x v="18"/>
    <s v="PE"/>
    <s v="1466/18"/>
    <m/>
    <s v="30122309  EXAMES LABORATORIAIS, : EXAMES LABORATORIAIS, Serviço de realização de exame laboratorial ANTI SCLERO 70. MARCA: null"/>
    <s v="Servicos Med.Hospitalar, Odont.E Laboratoriais"/>
    <s v="GELAB"/>
    <s v=" MICRO LAB . DE ANAL. E PESQ. CLIN E BIOL LTDA"/>
    <n v="30"/>
    <n v="32"/>
    <n v="960"/>
    <s v="SERVIÇO"/>
    <d v="2021-01-04T00:00:00"/>
    <s v="NE000018/2021"/>
    <d v="2021-02-02T00:00:00"/>
    <x v="4"/>
  </r>
  <r>
    <n v="145"/>
    <x v="18"/>
    <s v="PE"/>
    <s v="1466/18"/>
    <m/>
    <s v="122304  EXAMES LABORATORIAIS, : EXAMES LABORATORIAIS, Serviço de realização de exame laboratorial FAN HEP-2. MARCA: null"/>
    <s v="Servicos Med.Hospitalar, Odont.E Laboratoriais"/>
    <s v="GELAB"/>
    <s v=" MICRO LAB . DE ANAL. E PESQ. CLIN E BIOL LTDA"/>
    <n v="30"/>
    <n v="23"/>
    <n v="690"/>
    <s v="SERVIÇO"/>
    <d v="2021-01-04T00:00:00"/>
    <s v="NE000018/2021"/>
    <d v="2021-02-02T00:00:00"/>
    <x v="4"/>
  </r>
  <r>
    <n v="146"/>
    <x v="18"/>
    <s v="PE"/>
    <s v="1466/18"/>
    <m/>
    <s v="30122306  EXAMES LABORATORIAIS, : EXAMES LABORATORIAIS, Serviço de realização de exame laboratorial ANTI DNA DUPLA HÉLICE. MARCA: null"/>
    <s v="Servicos Med.Hospitalar, Odont.E Laboratoriais"/>
    <s v="GELAB"/>
    <s v=" MICRO LAB . DE ANAL. E PESQ. CLIN E BIOL LTDA"/>
    <n v="30"/>
    <n v="25"/>
    <n v="750"/>
    <s v="SERVIÇO"/>
    <d v="2021-01-04T00:00:00"/>
    <s v="NE000018/2021"/>
    <d v="2021-02-02T00:00:00"/>
    <x v="4"/>
  </r>
  <r>
    <n v="147"/>
    <x v="29"/>
    <s v="RDL"/>
    <s v="010/2018"/>
    <m/>
    <s v="113680 - SERVIÇOS DE INFORMÁTICA, Descrição: SERVIÇOS DE INFORMÁTICA, Descrição: contratação de empresa especializada na prestação de serviço de hospedagem para Website, conforme Projeto Básico. MARCA: null"/>
    <s v="Hospedagem de Sistemas"/>
    <s v="GSTI"/>
    <s v="PRODAM PROCESSAMENTO DE DADOS AMAZONAS"/>
    <n v="3"/>
    <n v="1050.1199999999999"/>
    <n v="3150.3599999999997"/>
    <s v="SERVIÇO"/>
    <d v="2021-01-04T00:00:00"/>
    <s v="NE000019/2021"/>
    <d v="2021-02-02T00:00:00"/>
    <x v="4"/>
  </r>
  <r>
    <n v="148"/>
    <x v="30"/>
    <s v="PE"/>
    <s v="1511/2015"/>
    <m/>
    <s v="112868 - LOCAÇÃO DE VEÍCULOS TIPO UTILITÁRIO, Descrição: LOCAÇÃO DE VEÍCULOS TIPO_x000a_UTILITÁRIO,"/>
    <s v="Locação de Veículos"/>
    <s v="SUBSAT"/>
    <s v=" COUTO SERVICOS DE TRANSPORTE E LOCACAO DE VEICULOS LTDA"/>
    <n v="3"/>
    <n v="4655"/>
    <n v="13965"/>
    <s v="SERVIÇO"/>
    <d v="2021-01-04T00:00:00"/>
    <s v="NE000020/2021"/>
    <d v="2021-02-02T00:00:00"/>
    <x v="4"/>
  </r>
  <r>
    <n v="149"/>
    <x v="14"/>
    <s v="RDL"/>
    <s v="001/20019"/>
    <m/>
    <s v="119595 - SERVIÇOS DE VIGILÂNCIA, Descrição: SERVIÇOS DE VIGILÂNCIA, Descrição: contratação de 6 empresa para prestação de serviço de vigilante patrimonial ARMADO - DIURNO, escala 12x36, "/>
    <s v="Vigilância Ostensiva"/>
    <s v="SUBSAT"/>
    <s v="PROBANK SEGURANÇA DE BENS E VALORES EIRELI"/>
    <n v="6"/>
    <n v="9218.7900000000009"/>
    <n v="55312.740000000005"/>
    <s v="SERVIÇO"/>
    <d v="2021-01-04T00:00:00"/>
    <s v="NE000021/2021"/>
    <d v="2021-02-02T00:00:00"/>
    <x v="4"/>
  </r>
  <r>
    <n v="150"/>
    <x v="14"/>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n v="3"/>
    <n v="4861.9799999999996"/>
    <n v="14585.939999999999"/>
    <s v="SERVIÇO"/>
    <d v="2021-01-04T00:00:00"/>
    <s v="NE000021/2021"/>
    <d v="2021-02-02T00:00:00"/>
    <x v="4"/>
  </r>
  <r>
    <n v="151"/>
    <x v="14"/>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n v="6"/>
    <n v="11566.86"/>
    <n v="69401.16"/>
    <s v="SERVIÇO"/>
    <d v="2021-01-04T00:00:00"/>
    <s v="NE000021/2021"/>
    <d v="2021-02-02T00:00:00"/>
    <x v="4"/>
  </r>
  <r>
    <n v="152"/>
    <x v="31"/>
    <s v="RDL"/>
    <s v="004/2018"/>
    <m/>
    <s v="17918 - SERVIÇOS DE PUBLICAÇÃO, Descrição: SERVIÇOS DE PUBLICAÇÃO, Descrição: prestação de_x000a_serviços de publicação de matérias no Diário Oficial do Estado do Amazonas MARCA: null"/>
    <s v="Serviços de Publicações - Diário Oficial"/>
    <s v="GSTI"/>
    <s v="IMPRENSA OFICIAL DO ESTADO DO AMAZONAS"/>
    <n v="3"/>
    <n v="9545"/>
    <n v="28635"/>
    <s v="SERVIÇO"/>
    <d v="2021-01-04T00:00:00"/>
    <s v="NE000022/2021"/>
    <d v="2021-02-02T00:00:00"/>
    <x v="4"/>
  </r>
  <r>
    <n v="153"/>
    <x v="32"/>
    <s v="INEX"/>
    <s v="002/2020"/>
    <m/>
    <s v="98640 - (ID-98640) SERVIÇO DE ESTÁGIO REMUNERADO Descrição: Contratação de Pessoa Jurídica especializada em manutenção de programas de estágio remunerado de Nível Superior e Nível Médio, com TAXA DE ADMINISTRAÇÃO FIXA"/>
    <s v="Contratos para Agenciamento de Estagiários"/>
    <s v="GGP"/>
    <s v="INSTITUTO TRIMONTE DE DESENVOLVIMENTO ITD"/>
    <n v="108"/>
    <n v="17.2"/>
    <n v="1857.6"/>
    <s v="SERVIÇO"/>
    <d v="2021-01-04T00:00:00"/>
    <s v="NE000023/2021"/>
    <d v="2021-02-02T00:00:00"/>
    <x v="4"/>
  </r>
  <r>
    <n v="154"/>
    <x v="32"/>
    <s v="INEX"/>
    <s v="002/2020"/>
    <m/>
    <s v="98636 - (ID-98636) SERVIÇO DE ESTÁGIO REMUNERADO Descrição: Contratação de Pessoa Jurídica 108 especializada em oferta de serviços de programas de estágio remunerado de Nível Superior jornada de 6 (seis) horas"/>
    <s v="Contratos para Agenciamento de Estagiários"/>
    <s v="GGP"/>
    <s v="INSTITUTO TRIMONTE DE DESENVOLVIMENTO ITD"/>
    <n v="108"/>
    <n v="640"/>
    <n v="69120"/>
    <s v="SERVIÇO"/>
    <d v="2021-01-04T00:00:00"/>
    <s v="NE000023/2021"/>
    <d v="2021-02-02T00:00:00"/>
    <x v="4"/>
  </r>
  <r>
    <n v="155"/>
    <x v="32"/>
    <s v="INEX"/>
    <s v="002/2020"/>
    <m/>
    <s v="98642 - (ID-98642) SERVIÇO DE ESTÁGIO REMUNERADO Descrição: : Contratação de Pessoa Jurídica 108 especializada em oferta de programas de estágio remunerado de Nível Superior e/ou Nível Médio, com concessão de VALE TRANSPORTE"/>
    <s v="Contratos para Agenciamento de Estagiários"/>
    <s v="GGP"/>
    <s v="INSTITUTO TRIMONTE DE DESENVOLVIMENTO ITD"/>
    <n v="108"/>
    <n v="167.2"/>
    <n v="18057.599999999999"/>
    <s v="SERVIÇO"/>
    <d v="2021-01-04T00:00:00"/>
    <s v="NE000023/2021"/>
    <d v="2021-02-02T00:00:00"/>
    <x v="4"/>
  </r>
  <r>
    <n v="156"/>
    <x v="33"/>
    <s v="INEX"/>
    <s v="004/2020"/>
    <m/>
    <s v="98640 - (ID-98640) SERVIÇO DE ESTÁGIO REMUNERADO Descrição: Contratação de Pessoa Jurídica 45 especializada em manutenção de programas de estágio remunerado de Nível Superior e Nível Médio, com TAXA DE ADMINISTRAÇÃO FIXA"/>
    <s v="Contratos para Agenciamento de Estagiários"/>
    <s v="GGP"/>
    <s v="INSTITUTO TRIMONTE DE DESENVOLVIMENTO ITD"/>
    <n v="45"/>
    <n v="17.2"/>
    <n v="774"/>
    <s v="SERVIÇO"/>
    <d v="2021-01-04T00:00:00"/>
    <s v="NE000024/2021"/>
    <d v="2021-02-02T00:00:00"/>
    <x v="4"/>
  </r>
  <r>
    <n v="157"/>
    <x v="33"/>
    <s v="INEX"/>
    <s v="004/2020"/>
    <m/>
    <s v="98642 - (ID-98642) SERVIÇO DE ESTÁGIO REMUNERADO Descrição: : Contratação de Pessoa Jurídica 45 especializada em oferta de programas de estágio remunerado de Nível Superior e/ou Nível Médio, com concessão de VALE TRANSPORTE"/>
    <s v="Contratos para Agenciamento de Estagiários"/>
    <s v="GGP"/>
    <s v="INSTITUTO TRIMONTE DE DESENVOLVIMENTO ITD"/>
    <n v="45"/>
    <n v="167.2"/>
    <n v="7523.9999999999991"/>
    <s v="SERVIÇO"/>
    <d v="2021-01-04T00:00:00"/>
    <s v="NE000024/2021"/>
    <d v="2021-02-02T00:00:00"/>
    <x v="4"/>
  </r>
  <r>
    <n v="158"/>
    <x v="33"/>
    <s v="INEX"/>
    <s v="004/2020"/>
    <m/>
    <s v="98634 - (ID-98634) SERVIÇO DE ESTÁGIO REMUNERADO Descrição: Contratação de Pessoa Jurídica 45 especializada em oferta de serviços de programas de estágio remunerado de Nível Médio jornada de 4 (quatro) horas"/>
    <s v="Contratos para Agenciamento de Estagiários"/>
    <s v="GGP"/>
    <s v="INSTITUTO TRIMONTE DE DESENVOLVIMENTO ITD"/>
    <n v="45"/>
    <n v="265"/>
    <n v="11925"/>
    <s v="SERVIÇO"/>
    <d v="2021-01-04T00:00:00"/>
    <s v="NE000024/2021"/>
    <d v="2021-02-02T00:00:00"/>
    <x v="4"/>
  </r>
  <r>
    <n v="159"/>
    <x v="34"/>
    <s v="PE"/>
    <s v="97/2018"/>
    <m/>
    <s v="92883 - SERVIÇOS DE LIMPEZA E CONSERVAÇÃO, Descrição: SERVIÇOS DE LIMPEZA E  ONSERVAÇÃO, Descrição: SERVIÇOS DE LIMPEZA E CONSERVAÇÃO,Descrição: contratação de  empresa especializada na prestação de serviços de limpeza e conservação de ÁREAS HOSPITALARES, _x000a_tipo ÁREA CRÍTICA, jornada de 44h semanais"/>
    <s v="Limpeza E Conservacao"/>
    <s v="SUBSAT"/>
    <s v=" BETA BRASIL SERVIÇOS DE CONSEVAÇÃO E LIMPEZA LTDA"/>
    <n v="2079.46"/>
    <n v="10.29"/>
    <n v="21397.643399999997"/>
    <s v="SERVIÇO"/>
    <d v="2021-01-04T00:00:00"/>
    <s v="NE000027/2021"/>
    <d v="2021-02-04T00:00:00"/>
    <x v="4"/>
  </r>
  <r>
    <n v="160"/>
    <x v="34"/>
    <s v="PE"/>
    <s v="97/2018"/>
    <m/>
    <s v="92884 - SERVIÇOS DE LIMPEZA E CONSERVAÇÃO, Descrição: SERVIÇOS DE LIMPEZA E CONSERVAÇÃO, Descrição: SERVIÇOS DE LIMPEZA E CONSERVAÇÃO,Descrição: contratação de_x000a_empresa especializada na prestação de serviços de limpeza e conservação de ÁREAS HOSPITALARES, _x000a_tipo ÁREA SEMICRÍTICA, jornada de 44h semanais"/>
    <s v="Limpeza E Conservacao"/>
    <s v="SUBSAT"/>
    <s v=" BETA BRASIL SERVIÇOS DE CONSEVAÇÃO E LIMPEZA LTDA"/>
    <n v="2574"/>
    <n v="7.9"/>
    <n v="20334.600000000002"/>
    <s v="SERVIÇO"/>
    <d v="2021-01-04T00:00:00"/>
    <s v="NE000027/2021"/>
    <d v="2021-02-04T00:00:00"/>
    <x v="4"/>
  </r>
  <r>
    <n v="161"/>
    <x v="34"/>
    <s v="PE"/>
    <s v="97/2018"/>
    <m/>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Limpeza E Conservacao"/>
    <s v="SUBSAT"/>
    <s v=" BETA BRASIL SERVIÇOS DE CONSEVAÇÃO E LIMPEZA LTDA"/>
    <n v="5212.8419999999996"/>
    <n v="2.83"/>
    <n v="14752.342859999999"/>
    <s v="SERVIÇO"/>
    <d v="2021-01-04T00:00:00"/>
    <s v="NE000027/2021"/>
    <d v="2021-02-04T00:00:00"/>
    <x v="4"/>
  </r>
  <r>
    <n v="162"/>
    <x v="34"/>
    <s v="PE"/>
    <s v="97/2018"/>
    <m/>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Limpeza E Conservacao"/>
    <s v="SUBSAT"/>
    <s v=" BETA BRASIL SERVIÇOS DE CONSEVAÇÃO E LIMPEZA LTDA"/>
    <n v="3184.84"/>
    <n v="5.66"/>
    <n v="18026.1944"/>
    <s v="SERVIÇO"/>
    <d v="2021-01-04T00:00:00"/>
    <s v="NE000027/2021"/>
    <d v="2021-02-04T00:00:00"/>
    <x v="4"/>
  </r>
  <r>
    <n v="163"/>
    <x v="34"/>
    <s v="PE"/>
    <s v="97/2018"/>
    <m/>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Limpeza E Conservacao"/>
    <s v="SUBSAT"/>
    <s v=" BETA BRASIL SERVIÇOS DE CONSEVAÇÃO E LIMPEZA LTDA"/>
    <n v="940.64"/>
    <n v="0.11"/>
    <n v="103.4704"/>
    <s v="SERVIÇO"/>
    <d v="2021-01-04T00:00:00"/>
    <s v="NE000027/2021"/>
    <d v="2021-02-04T00:00:00"/>
    <x v="4"/>
  </r>
  <r>
    <n v="164"/>
    <x v="17"/>
    <s v="PE"/>
    <s v="00798/2019"/>
    <m/>
    <s v="18403 - DESPESA COM AQUISIÇÃO DE PASSAGENS AÉREAS INTERESTADUAIS, Descrição: DESPESA COM AQUISIÇÃO DE PASSAGENS AÉREAS INTERESTADUAIS "/>
    <s v="Passagens Nacionais_x000a_"/>
    <s v="GL"/>
    <s v="OCA VIAGENS E TURISMO DA AMAZONIA LIMITADA"/>
    <n v="1"/>
    <n v="20550"/>
    <n v="20550"/>
    <s v="SERVIÇO"/>
    <d v="2021-01-04T00:00:00"/>
    <s v="NE0000028/2021"/>
    <d v="2021-02-04T00:00:00"/>
    <x v="4"/>
  </r>
  <r>
    <n v="165"/>
    <x v="17"/>
    <s v="PE"/>
    <s v="00798/2019"/>
    <m/>
    <s v="18428 - DESPESA COM AQUISIÇÃO DE PASSAGENS AÉREAS INTERMUNICIPAIS"/>
    <s v="Passagens Nacionais"/>
    <s v="GL"/>
    <s v="OCA VIAGENS E TURISMO DA AMAZONIA LIMITADA"/>
    <n v="1"/>
    <n v="20550"/>
    <n v="20550"/>
    <s v="SERVIÇO"/>
    <d v="2021-01-04T00:00:00"/>
    <s v="NE0000028/2021"/>
    <d v="2021-02-04T00:00:00"/>
    <x v="4"/>
  </r>
  <r>
    <n v="166"/>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16800"/>
    <n v="16800"/>
    <s v="SERVIÇO"/>
    <d v="2021-01-04T00:00:00"/>
    <s v="NE000029/2021"/>
    <d v="2021-02-04T00:00:00"/>
    <x v="4"/>
  </r>
  <r>
    <n v="167"/>
    <x v="35"/>
    <s v="PE"/>
    <s v="PE 724/2020"/>
    <d v="2020-08-04T00:00:00"/>
    <s v="ID 92311 - SERVIÇO DE DIGITALIZAÇÃO DE DOCUMENTOS"/>
    <s v="Serviços Técnicos profissionais de TIC"/>
    <s v="GSTI"/>
    <s v="WELLINGTON ALVES DA SILVA EIRELI"/>
    <n v="3575000"/>
    <n v="0.201398601398"/>
    <n v="719999.99999785004"/>
    <s v="SERVIÇO"/>
    <d v="2021-03-11T00:00:00"/>
    <s v="NE0000071/2021"/>
    <d v="2021-03-29T00:00:00"/>
    <x v="6"/>
  </r>
  <r>
    <n v="168"/>
    <x v="21"/>
    <s v="INEX"/>
    <s v="002/2021"/>
    <m/>
    <s v="ID - 100780 - SERVIÇOS DE CORREIOS E_x000a_TELÉGRAFOS SERVIÇOS DE CORREIOS E_x000a_TELÉGRAFOS"/>
    <s v="Serviço de comunicação geral"/>
    <s v="SUBSAT"/>
    <s v="EMPRESA BRASILEIRA DE CORREIOS E TELÉGRAFOS_x000a_"/>
    <n v="2.5"/>
    <n v="500"/>
    <n v="1250"/>
    <s v="SERVIÇO"/>
    <d v="2021-02-12T00:00:00"/>
    <s v="NE000047/2021"/>
    <d v="2021-02-16T00:00:00"/>
    <x v="4"/>
  </r>
  <r>
    <n v="169"/>
    <x v="20"/>
    <s v="PE"/>
    <s v="1284/2017"/>
    <m/>
    <s v="117912 - LOCAÇÃO DE EQUIPAMENTOS LABORATORIAIS"/>
    <s v="Locação de Maquinas e Equipamentos"/>
    <s v="GELAB"/>
    <s v="LABINBRAZ COMERCIAL LTDA"/>
    <n v="2.5"/>
    <n v="10.6"/>
    <n v="26.5"/>
    <s v="SERVIÇO"/>
    <d v="2021-01-04T00:00:00"/>
    <s v="NE000035/2021"/>
    <d v="2021-02-04T00:00:00"/>
    <x v="4"/>
  </r>
  <r>
    <n v="170"/>
    <x v="36"/>
    <s v="RDL"/>
    <s v="004/2020"/>
    <m/>
    <s v="118718 - (ID-118718) SERVIÇOS DE ACESSO À INTERNET, Descrição: Contratação de empresa para prestação, de forma dedicada, de serviço de acesso à internet por fibra óptica com garantia de 100% em _x000a_download e upload"/>
    <s v="Comunicação de Dados"/>
    <s v="GSTI"/>
    <s v="PRODAM PROCESSAMENTO DE DADOS AMAZONAS AS"/>
    <n v="2"/>
    <n v="4032.37"/>
    <n v="8064.74"/>
    <s v="SERVIÇO"/>
    <d v="2021-01-04T00:00:00"/>
    <s v="NE000032/2021"/>
    <d v="2021-02-04T00:00:00"/>
    <x v="4"/>
  </r>
  <r>
    <n v="171"/>
    <x v="37"/>
    <s v="RDL"/>
    <s v="006/2020"/>
    <m/>
    <s v="117979 - (ID-117979) SERVIÇOS DE MANUTENÇÃO EM EQUIPAMENTOS DE INFORMÁTICA, Descrição: Contratação de empresa especializada na prestação de serviços técnicos de manutenção preventiva e/ou corretiva em equipamentos de informática"/>
    <s v="Serviços Técnicos profissionais de TIC"/>
    <s v="GSTI"/>
    <s v="PRODAM PROCESSAMENTO DE DADOS AMAZONAS AS"/>
    <n v="60.265099999999997"/>
    <n v="107.54"/>
    <n v="6480.9088540000002"/>
    <s v="SERVIÇO"/>
    <d v="2021-01-04T00:00:00"/>
    <s v="NE000033/2021"/>
    <d v="2021-02-04T00:00:00"/>
    <x v="4"/>
  </r>
  <r>
    <n v="172"/>
    <x v="16"/>
    <s v="CEL"/>
    <s v="016/2020"/>
    <m/>
    <s v="13405 - (ID-13405) GÁS LIQUEFEITO DE PETRÓLEO-GLP, Material: composição básica de propano e butano (gás de cozinha), Unidade de Fornecimento: cilindro com 45 kg, retornável, Aplicação: cozinha industrial MARCA: AMAZONGAS"/>
    <s v="GÁS ENGARRAFADO"/>
    <s v="SUBSAT"/>
    <s v="L A FELIX ME"/>
    <n v="2"/>
    <n v="314.66000000000003"/>
    <n v="629.32000000000005"/>
    <s v="SERVIÇO"/>
    <d v="2021-01-04T00:00:00"/>
    <s v="NE000034/2021"/>
    <d v="2021-02-04T00:00:00"/>
    <x v="4"/>
  </r>
  <r>
    <n v="173"/>
    <x v="15"/>
    <s v="CEL"/>
    <s v="025/2020"/>
    <m/>
    <s v="116492 - (ID-116492) SERVIÇO DE CONTROLE DE PRAGA, Contratação de empresa especializada para prestação de serviço de controle de praga, especificamente REPELÊNCIA A POMBO, com fornecimento de _x000a_mão-de-obra, material e equipamentos necessários para execução do serviço. MARCA: &quot;NT&quot;_x000a_"/>
    <s v="Manutencao E Conservacao De Bens Imoveis"/>
    <s v="SUBSAT"/>
    <s v="AC GESTAO EMPRESARIAL EIRELI"/>
    <n v="1241.97"/>
    <n v="0.6"/>
    <n v="745.18200000000002"/>
    <s v="SERVIÇO"/>
    <d v="2021-01-04T00:00:00"/>
    <s v="NE000040/2021"/>
    <d v="2021-02-04T00:00:00"/>
    <x v="4"/>
  </r>
  <r>
    <n v="174"/>
    <x v="15"/>
    <s v="CEL"/>
    <s v="025/2020"/>
    <m/>
    <s v="115717 - (ID-115717) SERVIÇO DE CONTROLE DE PRAGA, Contratação de empresa especializada para prestação de serviço de controle de praga, especificamente DESINSETIZAÇÃO, com fornecimento de mão_xfffe_de-obra, material e equipamentos necessários para execução do serviço. MARCA: &quot;NT&quot;"/>
    <s v="Manutencao E Conservacao De Bens Imoveis"/>
    <s v="SUBSAT"/>
    <s v="AC GESTAO EMPRESARIAL EIRELI"/>
    <n v="1241.94"/>
    <n v="0.5"/>
    <n v="620.97"/>
    <s v="SERVIÇO"/>
    <d v="2021-01-04T00:00:00"/>
    <s v="NE000040/2021"/>
    <d v="2021-02-04T00:00:00"/>
    <x v="4"/>
  </r>
  <r>
    <n v="175"/>
    <x v="15"/>
    <s v="CEL"/>
    <s v="025/2020"/>
    <m/>
    <s v="115718 - (ID-115718) SERVIÇO DE CONTROLE DE PRAGA, Contratação de empresa especializada para prestação de serviço de controle de praga, especificamente DESRATIZAÇÃO, com fornecimento de mão-de_xfffe_obra, material e equipamentos necessários para execução do serviço. MARCA: &quot;NT&quot;_x000a_"/>
    <s v="Manutencao E Conservacao De Bens Imoveis"/>
    <s v="SUBSAT"/>
    <s v="AC GESTAO EMPRESARIAL EIRELI"/>
    <n v="1241.94"/>
    <n v="0.5"/>
    <n v="620.97"/>
    <s v="SERVIÇO"/>
    <d v="2021-01-04T00:00:00"/>
    <s v="NE000040/2021"/>
    <d v="2021-02-04T00:00:00"/>
    <x v="4"/>
  </r>
  <r>
    <n v="176"/>
    <x v="15"/>
    <s v="CEL"/>
    <s v="025/2020"/>
    <m/>
    <s v="116962 - (ID-116962) SERVIÇO DE CONTROLE DE PRAGA, Contratação de empresa especializada para prestação de serviço de controle de praga, especificamente DESCUPINIZAÇÃO, com fornecimento de mão_xfffe_de-obra, material e equipamentos necessários para execução do serviço. MARCA: &quot;NT&quot;_x000a_"/>
    <s v="Manutencao E Conservacao De Bens Imoveis"/>
    <s v="SUBSAT"/>
    <s v="AC GESTAO EMPRESARIAL EIRELI"/>
    <n v="1241.953"/>
    <n v="0.85"/>
    <n v="1055.66005"/>
    <s v="SERVIÇO"/>
    <d v="2021-01-04T00:00:00"/>
    <s v="NE000040/2021"/>
    <d v="2021-02-04T00:00:00"/>
    <x v="4"/>
  </r>
  <r>
    <n v="177"/>
    <x v="38"/>
    <s v="RDL"/>
    <s v="005/2018"/>
    <m/>
    <s v="119960 - DIAGNÓSTICOS LABORATORIAIS, Descrição: DIAGNÓSTICOS LABORATORIAIS, Descrição: contratação de empresa especializada para realização de exame de Imunofluorescência, conforme projeto _x000a_básico. "/>
    <s v="Servicos Med.Hospitalar, Odont.E Laboratoriais"/>
    <s v="GELAB"/>
    <s v="LABORATORIO DE PATOLOGIA BACCHI LTDA"/>
    <n v="21"/>
    <n v="400"/>
    <n v="8400"/>
    <s v="SERVIÇO"/>
    <d v="2021-01-04T00:00:00"/>
    <s v="NE000041/2021"/>
    <d v="2021-02-04T00:00:00"/>
    <x v="7"/>
  </r>
  <r>
    <n v="178"/>
    <x v="38"/>
    <s v="RDL"/>
    <s v="005/2018"/>
    <m/>
    <s v="59194 - DIAGNÓSTICOS LABORATORIAIS, Descrição: DIAGNÓSTICOS LABORATORIAIS, Descrição: contratação de empresa especializada na realização de exame de imunohistoquímica, conforme _x000a_discriminação em Projeto Básico MARCA: null_x000a_"/>
    <s v="Servicos Med.Hospitalar, Odont.E Laboratoriais"/>
    <s v="GELAB"/>
    <s v="LABORATORIO DE PATOLOGIA BACCHI LTDA"/>
    <n v="75"/>
    <n v="350"/>
    <n v="26250"/>
    <s v="SERVIÇO"/>
    <d v="2021-01-04T00:00:00"/>
    <s v="NE000041/2021"/>
    <d v="2021-02-04T00:00:00"/>
    <x v="7"/>
  </r>
  <r>
    <n v="179"/>
    <x v="39"/>
    <s v="INEX"/>
    <s v="001/2017"/>
    <m/>
    <s v="47268 - SERVIÇOS DE MANUTENÇÃO EM TERMINAL BIOMÉTRICO, Descrição: SERVIÇOS DE MANUTENÇÃO EM TERMINAL BIOMÉTRICO, Descrição: contratação de empresa especializada na _x000a_prestação de serviço de manutenção preventiva e/ou corretiva em terminal biométrico, conforme _x000a_discriminação em projeto básico."/>
    <s v="Manutencao E Conservacao De Maquinas E Equipamentos"/>
    <s v="GGP"/>
    <s v="DOC PAPER LTDA ME"/>
    <n v="3"/>
    <n v="660"/>
    <n v="1980"/>
    <s v="SERVIÇO"/>
    <d v="2021-01-04T00:00:00"/>
    <s v="NE000042/2021"/>
    <d v="2021-02-04T00:00:00"/>
    <x v="4"/>
  </r>
  <r>
    <n v="180"/>
    <x v="40"/>
    <s v="SRP"/>
    <s v="1166/2017"/>
    <m/>
    <s v="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s v="18"/>
    <s v="402,6924"/>
    <n v="7248.4632000000001"/>
    <s v="SERVIÇO"/>
    <d v="2021-01-04T00:00:00"/>
    <s v="NE000043/2021"/>
    <d v="2021-02-04T00:00:00"/>
    <x v="4"/>
  </r>
  <r>
    <n v="181"/>
    <x v="40"/>
    <s v="SRP"/>
    <s v="1166/2017"/>
    <m/>
    <s v="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n v="6"/>
    <n v="559.29610000000002"/>
    <n v="3355.7766000000001"/>
    <s v="SERVIÇO"/>
    <d v="2021-01-04T00:00:00"/>
    <s v="NE000043/2021"/>
    <d v="2021-02-04T00:00:00"/>
    <x v="4"/>
  </r>
  <r>
    <n v="182"/>
    <x v="40"/>
    <s v="SRP"/>
    <s v="1166/2017"/>
    <m/>
    <s v="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_x000a_e/ou corretiva com substituição de peças e suprimentos, conforme discriminação em Projeto Básico."/>
    <s v="Outsourcing (Terceirização) de impressão e serviços relacionados a computação em nuvem"/>
    <s v="GSTI"/>
    <s v="ROYAL GESTAO E SERVIÇOS DE INFORMATICA LTDA"/>
    <n v="18"/>
    <n v="324.39109999999999"/>
    <n v="5839.0397999999996"/>
    <s v="SERVIÇO"/>
    <d v="2021-01-04T00:00:00"/>
    <s v="NE000043/2021"/>
    <d v="2021-02-04T00:00:00"/>
    <x v="4"/>
  </r>
  <r>
    <n v="183"/>
    <x v="40"/>
    <s v="SRP"/>
    <s v="1166/2017"/>
    <m/>
    <s v="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_x000a_Projeto Básico"/>
    <s v="Outsourcing (Terceirização) de impressão e serviços relacionados a computação em nuvem"/>
    <s v="GSTI"/>
    <s v="ROYAL GESTAO E SERVIÇOS DE INFORMATICA LTDA"/>
    <n v="6"/>
    <n v="813.52"/>
    <n v="4881.12"/>
    <s v="SERVIÇO"/>
    <d v="2021-01-04T00:00:00"/>
    <s v="NE000043/2021"/>
    <d v="2021-02-04T00:00:00"/>
    <x v="4"/>
  </r>
  <r>
    <n v="184"/>
    <x v="40"/>
    <s v="SRP"/>
    <s v="1166/2017"/>
    <m/>
    <s v="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
    <s v="Outsourcing (Terceirização) de impressão e serviços relacionados a computação em nuvem"/>
    <s v="GSTI"/>
    <s v="ROYAL GESTAO E SERVIÇOS DE INFORMATICA LTDA"/>
    <s v="10,.5003_x000a_"/>
    <n v="85.419600000000003"/>
    <n v="9353.4699999999993"/>
    <s v="SERVIÇO"/>
    <d v="2021-01-04T00:00:00"/>
    <s v="NE000043/2021"/>
    <d v="2021-02-04T00:00:00"/>
    <x v="4"/>
  </r>
  <r>
    <n v="185"/>
    <x v="41"/>
    <s v="INEX"/>
    <s v="001/2020"/>
    <m/>
    <s v="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
    <s v="Servicos De Agua E Esgoto_x000a_"/>
    <s v="SUBSAT"/>
    <s v="MANAUS AMBIENTAL S.A"/>
    <n v="12.0001"/>
    <n v="333.33300000000003"/>
    <n v="4000.0293333000004"/>
    <s v="SERVIÇO"/>
    <d v="2021-01-04T00:00:00"/>
    <s v="NE000044/2021"/>
    <d v="2021-02-04T00:00:00"/>
    <x v="4"/>
  </r>
  <r>
    <n v="186"/>
    <x v="42"/>
    <s v="PE"/>
    <s v="1052/2017"/>
    <m/>
    <s v="115252 - SERVIÇO DE FORNECIMENTO DE LANCHE,  Descrição: Contratação de empresa especializada na prestação de serviço de preparação e fornecimento de lanche na cidade de Manaus, com cardápio definido em Projeto Básico."/>
    <s v="Fornecimento De Alimentacao"/>
    <s v="SUBSAT"/>
    <s v="M P S DE SOUZA GOMES MATUTE"/>
    <n v="11730"/>
    <n v="2.75"/>
    <n v="32257.5"/>
    <s v="SERVIÇO"/>
    <d v="2021-01-04T00:00:00"/>
    <s v="NE000045/2021"/>
    <d v="2021-02-04T00:00:00"/>
    <x v="4"/>
  </r>
  <r>
    <n v="187"/>
    <x v="43"/>
    <s v="CEL "/>
    <s v="021/2020"/>
    <m/>
    <s v="92738 - SERVIÇOS DE LAVANDERIA HOSPITALAR, Descrição: contratação de empresa especializada na prestação de serviços de Lavanderia Hospitalar Externa, nas dependências da Unidade CONTRATADA. .INFORMAÇÕES ADICIONAIS: Prestação de serviço pelo período de 12 meses."/>
    <s v="Lavanderia"/>
    <s v="GL"/>
    <s v="DCP SERVICOS DE CONSERVAÇÃO E APOIO ADMINISTRATIVO EIRELI"/>
    <n v="1260"/>
    <n v="4.7"/>
    <n v="5922"/>
    <s v="SERVIÇO"/>
    <d v="2021-01-04T00:00:00"/>
    <s v="NE000046/2021"/>
    <d v="2021-02-04T00:00:00"/>
    <x v="4"/>
  </r>
  <r>
    <n v="188"/>
    <x v="44"/>
    <s v="PE"/>
    <s v="993/2019"/>
    <d v="2021-01-28T00:00:00"/>
    <s v="126704 - LOCAÇÃO DE EQUIPAMENTOS LABORATORIAIS, Descrição: Serviço de locação de equipamento automatizado para uso em HEMATOLOGIA, incluindo o fornecimento de reagentes e demais insumos, conforme Projeto Básico."/>
    <s v="Locação de Maquinas e Equipamentos"/>
    <s v="GELAB"/>
    <s v="DIAGNOCEL COMERCIO E REPRESENTACOES LTDA"/>
    <n v="1"/>
    <n v="8000"/>
    <n v="8000"/>
    <s v="SERVIÇO"/>
    <d v="2021-03-29T00:00:00"/>
    <s v="NE0000090/2021"/>
    <d v="2021-04-05T00:00:00"/>
    <x v="3"/>
  </r>
  <r>
    <n v="189"/>
    <x v="45"/>
    <s v="PE"/>
    <s v="PE Nº 0969/2020-CSC"/>
    <m/>
    <s v="(ID-113094) TIRA REAGENTE PARA DETERMINAÇÃO DE GLICEMIA, Aplicação: dosagem de  glicemia capilar em equipamento digital com intervalo de leitura de 20 a 500mg/dl e faixa de hematócrito de 20 a 60%, com aparelho em regime de comodato. MARCA: ON CALL PLUS II."/>
    <s v="Aquisição de Produtos Químicos"/>
    <s v="SUBCAF"/>
    <s v="MEDLEVENSOHN COMERCIO E REPRESENTAÇÕES DE PRODUTOS HOSPITALAR"/>
    <n v="3600"/>
    <n v="0.9"/>
    <n v="3240"/>
    <s v="CONSUMO"/>
    <d v="2021-02-18T00:00:00"/>
    <s v="NE000048/2021"/>
    <d v="2021-03-16T00:00:00"/>
    <x v="4"/>
  </r>
  <r>
    <n v="190"/>
    <x v="45"/>
    <s v="PE"/>
    <s v="PE Nº 0969/2020-CSC"/>
    <m/>
    <s v="(ID-122130) ÁLCOOL ETÍLICO, Tipo: hidratado; Concentração: 96%; Teor Alcoólico: 92,8º INPM; Apresentação: líquido; Forma De Apresentação: frasco com 1 litro. MARCA: null"/>
    <s v="Aquisição de Produtos Químicos"/>
    <s v="SUBCAF"/>
    <s v="MEDICNORTE EIRELI"/>
    <n v="360"/>
    <n v="9.5"/>
    <n v="3420"/>
    <s v="CONSUMO"/>
    <d v="2021-02-18T00:00:00"/>
    <s v="NE000049/2021"/>
    <d v="2021-03-16T00:00:00"/>
    <x v="4"/>
  </r>
  <r>
    <n v="191"/>
    <x v="45"/>
    <s v="PE"/>
    <s v="PE Nº 0969/2020-CSC"/>
    <m/>
    <s v="(ID-109664) SUPLEMENTO, Tipo: VX, Aplicação: para suplementação e isolamento de Neisseria gonorrhoeae e Haemophilus influenzae, Forma De Apresentação: 05 frascos de 5 ml com suplemento liofilizado + 05 frascos de 5ml de solução diluente. MARCA: null"/>
    <s v="Aquisição de Produtos Biológicos"/>
    <s v="SUBCAF"/>
    <s v="MEDICNORTE EIRELI"/>
    <n v="48"/>
    <n v="297.5"/>
    <n v="14280"/>
    <s v="CONSUMO"/>
    <d v="2021-02-18T00:00:00"/>
    <s v="NE000050/2021"/>
    <d v="2021-03-16T00:00:00"/>
    <x v="4"/>
  </r>
  <r>
    <n v="192"/>
    <x v="46"/>
    <s v="ATA"/>
    <s v="PE 508/20"/>
    <m/>
    <s v="(ID-19000) BISCOITO SALGADO, Tipo: cream cracker, Composição: farinha de trigo, gordura vegetal hidrogenada, amido, extrato de malte, sal refinado, açúcar, fermentos químicos, bicarbonato de amônio e estabilizante lecitina de soja."/>
    <s v="Genero alimenticio"/>
    <s v="SUBALMOX"/>
    <s v="JOELISON ABREU DE CARVALHO"/>
    <n v="900"/>
    <n v="2"/>
    <n v="1800"/>
    <s v="CONSUMO"/>
    <d v="2021-03-28T00:00:00"/>
    <s v="NE0000088/2021"/>
    <d v="2021-04-05T00:00:00"/>
    <x v="3"/>
  </r>
  <r>
    <n v="193"/>
    <x v="46"/>
    <s v="ATA"/>
    <s v="PE 563/20"/>
    <m/>
    <s v="(ID-14629) CAFÉ TORRADO E MOÍDO, Apresentação: torrado e moído sem misturas, Embalagem: tipo almofada, Características_x000a_Adicionais: 1ª qualidade, com  aracterísticas,_x000a_aspecto cor, odor e sabor próprios, Unidade de Fornecimento: pacote de 500g"/>
    <s v="Genero alimenticio"/>
    <s v="SUBALMOX"/>
    <s v="M B COMERCIO DE PRODUTOS ALIMENTICIOS EIRELI"/>
    <n v="83"/>
    <n v="8"/>
    <n v="664"/>
    <s v="CONSUMO"/>
    <s v="-"/>
    <s v="-"/>
    <s v="-"/>
    <x v="5"/>
  </r>
  <r>
    <n v="194"/>
    <x v="46"/>
    <s v="ATA"/>
    <s v="PE 017/20"/>
    <m/>
    <s v="(ID-72652) SUCO DE FRUTA, Ingredientes Básicos: água, suco integral de abacaxi, conservantes, Apresentação: líquido concentrado, sem açúcar, Unidade de Fornecimento: frasco com 500 ml em embalagem de vidro ou de plástico, Características Adicionais:"/>
    <s v="Genero alimenticio"/>
    <s v="SUBALMOX"/>
    <s v="H A DE  AGUIAR COMERCIAL"/>
    <n v="200"/>
    <n v="2.6"/>
    <n v="520"/>
    <s v="CONSUMO"/>
    <d v="2021-03-31T00:00:00"/>
    <s v="NE0000094/2021"/>
    <d v="2021-04-05T00:00:00"/>
    <x v="3"/>
  </r>
  <r>
    <n v="195"/>
    <x v="8"/>
    <s v="ATA"/>
    <s v="PE 114/20"/>
    <m/>
    <s v="(ID-80643) CANETA ESFEROGRÁFICA, Material Corpo: plástico transparente hexagonal com identificação da marca, Tipo Escrita: média, Cor: azul, preta ou vermelha, "/>
    <s v="Material de Expediente"/>
    <s v="SUBALMOX"/>
    <s v="M C COMÉRCIO E REPRESENTAÇÕES LTDA"/>
    <n v="700"/>
    <n v="0.28999999999999998"/>
    <n v="203"/>
    <s v="CONSUMO"/>
    <s v="-"/>
    <s v="-"/>
    <s v="-"/>
    <x v="8"/>
  </r>
  <r>
    <n v="196"/>
    <x v="47"/>
    <s v="ATA"/>
    <s v="PE 1086/19"/>
    <m/>
    <s v="(ID-114772) SERVIÇO DE CERTIFICAÇÃO DIGITAL, Descrição: Emissão de Certificação Digital tipo A3, pessoa física, mídia de armazenamento tipo TOKEN, conforme projeto básico"/>
    <s v="SERVIÇO DE CERTIFICAÇÃO DIGITAL"/>
    <s v="GSTI"/>
    <s v="OBJECTTI SOLUCOES LTDA"/>
    <n v="108"/>
    <n v="64"/>
    <n v="6912"/>
    <s v="CONSUMO"/>
    <d v="2021-03-11T00:00:00"/>
    <s v="NE0000065/2021"/>
    <d v="2021-03-11T00:00:00"/>
    <x v="4"/>
  </r>
  <r>
    <n v="197"/>
    <x v="48"/>
    <s v="PE"/>
    <s v="PE 0748/2020"/>
    <m/>
    <s v="ÁLCOOL  ETÍLICO,  Tipo:  hidratado,  Teor  Alcoólico:  92,8º  INPM,  Apresentação:  líquido, Unidade de Fornecimento: frasco com 1 LT"/>
    <s v="MATERIAL HOSPITALAR"/>
    <s v="SUBCAF"/>
    <s v="ALTO RIO NEGRO COMERCIO VAREJISTA DE PRODUTOS ALIMENTICOS LTDA"/>
    <n v="240"/>
    <n v="6.89"/>
    <n v="1653.6"/>
    <s v="CONSUMO"/>
    <d v="2021-03-08T00:00:00"/>
    <s v="NE0000065/2021"/>
    <d v="2021-03-15T00:00:00"/>
    <x v="9"/>
  </r>
  <r>
    <n v="198"/>
    <x v="48"/>
    <s v="PE"/>
    <s v="PE 0748/2020"/>
    <m/>
    <s v="(ID-117683)  EQUIPO  INFUSÃO  VENOSA,  Tipo:  Macrogotas;  Descartável;  Estéril;  Atóxico; Apirogênico;  Apresentação:  Ponta  perfurante  com  tampa  protetora,  câmara  gotejadora  transparente  e  flexível, sem  filtro  de  partículas;  "/>
    <s v="MATERIAL HOSPITALAR"/>
    <s v="SUBCAF"/>
    <s v="MEDICNORTE EIRELI"/>
    <s v="360"/>
    <s v="1,33"/>
    <n v="478.8"/>
    <s v="CONSUMO"/>
    <d v="2021-03-08T00:00:00"/>
    <s v="NE0000066/2021"/>
    <d v="2021-03-15T00:00:00"/>
    <x v="9"/>
  </r>
  <r>
    <n v="199"/>
    <x v="48"/>
    <s v="PE"/>
    <s v="PE 0748/2020"/>
    <m/>
    <s v="(ID-114658)  TOUCA,  Aplicação:  uso  hospitalar;  Tipo:  turbante  /  disco  /  pizza,  com  elástico; Descartável; "/>
    <s v="MATERIAL HOSPITALAR"/>
    <s v="SUBCAF"/>
    <s v="VIMED INDUSTRIA E COMERCIO DE COMPRESSAS LTDA ME"/>
    <n v="20000"/>
    <n v="0.1"/>
    <n v="2000"/>
    <s v="CONSUMO"/>
    <d v="2021-03-10T00:00:00"/>
    <s v="NE0000069/2021"/>
    <d v="2021-03-15T00:00:00"/>
    <x v="9"/>
  </r>
  <r>
    <n v="200"/>
    <x v="49"/>
    <s v="ATA"/>
    <s v="PE 1108/19"/>
    <m/>
    <s v="(ID-74747) DETERGENTE, Composição: ph neutro, biodegradável e outras substancias, Aspecto Físico: líquido"/>
    <s v="MATERIAL DE HIGIENE E LIMPEZA"/>
    <s v="SUBALMOX"/>
    <s v="PROGEL COMERCIO DE PRODUTOS ALIMENTICIOS_x000a_EIRELI"/>
    <n v="120"/>
    <n v="1.03"/>
    <n v="123.60000000000001"/>
    <s v="CONSUMO"/>
    <m/>
    <m/>
    <m/>
    <x v="10"/>
  </r>
  <r>
    <n v="201"/>
    <x v="49"/>
    <s v="ATA"/>
    <s v="PE 812/20"/>
    <m/>
    <s v="(ID-92809) PAPEL TOALHA, Material: 100% fibra celulósica vegetal virgem, Cor: branca, Dimensões: rolo de 20 cm x 100 m "/>
    <s v="MATERIAL DE HIGIENE E LIMPEZA"/>
    <s v="SUBALMOX"/>
    <s v="CARTUZINHO COMERCIO LTDA"/>
    <n v="300"/>
    <n v="4.9000000000000004"/>
    <n v="1470"/>
    <s v="CONSUMO"/>
    <d v="2021-03-28T00:00:00"/>
    <s v="NE0000089/2021"/>
    <d v="2021-04-05T00:00:00"/>
    <x v="3"/>
  </r>
  <r>
    <n v="202"/>
    <x v="49"/>
    <s v="ATA"/>
    <s v="PE 153/20"/>
    <m/>
    <s v="(ID-101421) LIXEIRA, Material: confeccionado em polipropileno de alta resistência, Capacidade: 50 l"/>
    <s v="MATERIAL DE HIGIENE E LIMPEZA"/>
    <s v="SUBALMOX"/>
    <s v="M C COMÉRCIO E REPRESENTAÇÕES LTDA"/>
    <n v="30"/>
    <n v="61"/>
    <n v="1830"/>
    <s v="CONSUMO"/>
    <m/>
    <m/>
    <m/>
    <x v="11"/>
  </r>
  <r>
    <n v="203"/>
    <x v="50"/>
    <s v="ATA"/>
    <s v="PE 795/19"/>
    <m/>
    <s v="(ID-105409) PLUGUE, Tipo: 2P + T, Amperagem: 20A, Tensão: 250V"/>
    <s v="MATERIAL DE MANUTENÇÃO ELÉTRICA, HIDRÁULICA E PREDIAL"/>
    <s v="SUBALMOX"/>
    <s v="F BARBOSA SANTOS COMERCIO DE MAQUINAS LTDA"/>
    <n v="51"/>
    <n v="2.06"/>
    <n v="105.06"/>
    <s v="CONSUMO"/>
    <m/>
    <m/>
    <m/>
    <x v="0"/>
  </r>
  <r>
    <n v="204"/>
    <x v="50"/>
    <s v="ATA"/>
    <s v="PE 795/19"/>
    <m/>
    <s v="(ID-1796) FITA VEDA ROSCA, Material: teflon, Comprimento: 25 m, Largura: 18 mm, Unidade de Fornecimento: rolo de 25 m"/>
    <s v="MATERIAL DE MANUTENÇÃO ELÉTRICA, HIDRÁULICA E PREDIAL"/>
    <s v="SUBALMOX"/>
    <s v="F BARBOSA SANTOS COMERCIO DE MAQUINAS LTDA"/>
    <n v="12"/>
    <n v="2.2000000000000002"/>
    <n v="26.400000000000002"/>
    <s v="CONSUMO"/>
    <m/>
    <m/>
    <m/>
    <x v="0"/>
  </r>
  <r>
    <n v="205"/>
    <x v="50"/>
    <s v="ATA"/>
    <s v="PE 857/20"/>
    <m/>
    <s v="(ID-129458) CONE SINALIZAÇÃO, Material: PVC flexível de alta resistência; Tamanho (+/- 5%): 95cm; Acabamento: fita adesiva em vinil, proteção UV"/>
    <s v="MATERIAL DE MANUTENÇÃO ELÉTRICA, HIDRÁULICA E PREDIAL"/>
    <s v="SUBALMOX"/>
    <s v="NOGUEIRA E MENEZES LTDA"/>
    <s v="10"/>
    <s v="78,5"/>
    <n v="785"/>
    <s v="CONSUMO"/>
    <m/>
    <m/>
    <m/>
    <x v="0"/>
  </r>
  <r>
    <n v="206"/>
    <x v="50"/>
    <s v="ATA"/>
    <s v="PE 1102/20"/>
    <m/>
    <s v="(ID-116252) TORNEIRA DE BANCADA, Tipo: Bica móvel alta; Para uso em lavatório; Material: Metal cromado; Acionamento rotativo com 1/4 de volta;_x000a_Arejador embutido; Bitola: 1/2 pol."/>
    <s v="MATERIAL DE MANUTENÇÃO ELÉTRICA, HIDRÁULICA E PREDIAL"/>
    <s v="SUBALMOX"/>
    <s v="NOGUEIRA E MENEZES LTDA"/>
    <s v="60"/>
    <s v="71,7"/>
    <n v="4302"/>
    <s v="CONSUMO"/>
    <m/>
    <m/>
    <m/>
    <x v="0"/>
  </r>
  <r>
    <n v="207"/>
    <x v="50"/>
    <s v="ATA"/>
    <s v="PE 795/20"/>
    <m/>
    <s v="(ID-2223) ROLO PINTURA, Material Rolo: 100% lã de carneiro, Material Cabo: cabo plástico, Comprimento: 9 cm "/>
    <s v="MATERIAL DE MANUTENÇÃO ELÉTRICA, HIDRÁULICA E PREDIAL"/>
    <s v="SUBALMOX"/>
    <s v="TAG COMERCIO DE TINTAS EIRELI "/>
    <s v="12"/>
    <s v="4,87"/>
    <n v="58.44"/>
    <s v="CONSUMO"/>
    <m/>
    <m/>
    <m/>
    <x v="0"/>
  </r>
  <r>
    <n v="208"/>
    <x v="50"/>
    <s v="ATA"/>
    <s v="PE 795/20"/>
    <m/>
    <s v="(ID-2216) ROLO PINTURA, Material Rolo: 100% lã de carneiro, Material Cabo: cabo plástico, Comprimento: 23 cm "/>
    <s v="MATERIAL DE MANUTENÇÃO ELÉTRICA, HIDRÁULICA E PREDIAL"/>
    <s v="SUBALMOX"/>
    <s v="TAG COMERCIO DE TINTAS EIRELI "/>
    <s v="12"/>
    <s v="14"/>
    <n v="168"/>
    <s v="CONSUMO"/>
    <m/>
    <m/>
    <m/>
    <x v="0"/>
  </r>
  <r>
    <n v="209"/>
    <x v="50"/>
    <s v="ATA"/>
    <s v="PE 795/20"/>
    <m/>
    <s v="(ID-113413) TRINCHA, Tipo: simples; Cerdas: sintéticas, gris; Tamanho: 1 pol "/>
    <s v="MATERIAL DE MANUTENÇÃO ELÉTRICA, HIDRÁULICA E PREDIAL"/>
    <s v="SUBALMOX"/>
    <s v="TAG COMERCIO DE TINTAS EIRELI "/>
    <s v="12"/>
    <s v="2,07"/>
    <n v="24.839999999999996"/>
    <s v="CONSUMO"/>
    <m/>
    <m/>
    <m/>
    <x v="0"/>
  </r>
  <r>
    <n v="210"/>
    <x v="50"/>
    <s v="ATA"/>
    <s v="PE 795/20"/>
    <m/>
    <s v="(ID-120587) TRINCHA, Tipo: simples; Cerdas: sintéticas, gris; Tamanho: 2 pol"/>
    <s v="MATERIAL DE MANUTENÇÃO ELÉTRICA, HIDRÁULICA E PREDIAL"/>
    <s v="SUBALMOX"/>
    <s v="TAG COMERCIO DE TINTAS EIRELI "/>
    <s v="12"/>
    <s v="3,87"/>
    <n v="46.44"/>
    <s v="CONSUMO"/>
    <m/>
    <m/>
    <m/>
    <x v="0"/>
  </r>
  <r>
    <n v="211"/>
    <x v="50"/>
    <s v="ATA"/>
    <s v="PE 795/20"/>
    <m/>
    <s v="(ID-123053) TRINCHA, Tipo: simples; Cerdas: sintéticas, brancas; Tamanho: 3 pol."/>
    <s v="MATERIAL DE MANUTENÇÃO ELÉTRICA, HIDRÁULICA E PREDIAL"/>
    <s v="SUBALMOX"/>
    <s v="TAG COMERCIO DE TINTAS EIRELI "/>
    <s v="12"/>
    <s v="10,50"/>
    <n v="126"/>
    <s v="CONSUMO"/>
    <m/>
    <m/>
    <m/>
    <x v="0"/>
  </r>
  <r>
    <n v="212"/>
    <x v="24"/>
    <s v="ATA"/>
    <s v="PE 516/2020"/>
    <m/>
    <s v="(ID-117723) MÁSCARA, Aplicação: uso hospitalar; Tipo: N95; Descartável; Com tiras ajustáveis"/>
    <s v="PRODUTOS PARA SAÚDE"/>
    <s v="SUBALMOX"/>
    <s v="A G INDUSTRIA E COMERCIO"/>
    <n v="1800"/>
    <n v="1.96"/>
    <n v="3528"/>
    <s v="CONSUMO"/>
    <m/>
    <m/>
    <m/>
    <x v="12"/>
  </r>
  <r>
    <n v="213"/>
    <x v="24"/>
    <s v="ATA"/>
    <s v="PE 352/2020"/>
    <m/>
    <s v="(ID-116371) ESPARADRAPO, Tipo: microporoso; Dimensões: 50mm x 10m;"/>
    <s v="PRODUTOS PARA SAÚDE"/>
    <s v="SUBALMOX"/>
    <s v="DISTRIBUIDORA MODERNA "/>
    <n v="180"/>
    <n v="4.4000000000000004"/>
    <n v="792.00000000000011"/>
    <s v="CONSUMO"/>
    <m/>
    <m/>
    <m/>
    <x v="5"/>
  </r>
  <r>
    <n v="214"/>
    <x v="51"/>
    <s v="CEL"/>
    <s v="011/2020"/>
    <m/>
    <s v="69133 - (ID-69133) LINHA INDIVIDUAL LOCALIZADA NA CAPITAL"/>
    <s v="Servicos De Telefonia Fixa"/>
    <s v="SUBSAT"/>
    <s v="CLARO S A"/>
    <m/>
    <m/>
    <n v="0"/>
    <m/>
    <m/>
    <m/>
    <m/>
    <x v="1"/>
  </r>
  <r>
    <n v="215"/>
    <x v="51"/>
    <s v="CEL"/>
    <s v="011/2020"/>
    <m/>
    <s v="98290 - (ID-98290) SERVIÇO DE TELEFONIA FIXA COMUTADA DE LONGA DISTÂNCIA NACIONAL - LDN"/>
    <s v="Servicos De Telefonia Fixa"/>
    <s v="SUBSAT"/>
    <s v="CLARO S A"/>
    <m/>
    <m/>
    <n v="0"/>
    <m/>
    <m/>
    <m/>
    <m/>
    <x v="1"/>
  </r>
  <r>
    <n v="216"/>
    <x v="51"/>
    <s v="CEL"/>
    <s v="011/2020"/>
    <m/>
    <s v="98291 - (ID-98291) SERVIÇO DE TELEFONIA FIXA COMUTADA DE LONGA DISTÂNCIA NACIONAL"/>
    <s v="Servicos De Telefonia Fixa"/>
    <s v="SUBSAT"/>
    <s v="CLARO S A"/>
    <m/>
    <m/>
    <n v="0"/>
    <m/>
    <m/>
    <m/>
    <m/>
    <x v="1"/>
  </r>
  <r>
    <n v="217"/>
    <x v="51"/>
    <s v="CEL"/>
    <s v="011/2020"/>
    <m/>
    <s v="78852 - (ID-78852) SERVIÇO DE TELEFONIA FIXA COMUTADA VIA CPCT"/>
    <s v="Servicos De Telefonia Fixa"/>
    <s v="SUBSAT"/>
    <s v="CLARO S A"/>
    <m/>
    <m/>
    <n v="0"/>
    <m/>
    <m/>
    <m/>
    <m/>
    <x v="1"/>
  </r>
  <r>
    <n v="218"/>
    <x v="52"/>
    <s v="RDL"/>
    <s v="004/2018"/>
    <m/>
    <s v="17918 - SERVIÇOS DE PUBLICAÇÃO, Descrição: prestação de serviços de publicação de matérias no Diário Oficial do Estado do Amazonas"/>
    <s v="SERVIÇO DE PUBLICAÇÕES "/>
    <s v="GL"/>
    <s v="IMPRENSA OFICIAL DO ESTADO DO AMAZONAS"/>
    <m/>
    <m/>
    <n v="0"/>
    <m/>
    <m/>
    <m/>
    <m/>
    <x v="1"/>
  </r>
  <r>
    <n v="219"/>
    <x v="53"/>
    <s v="CEL"/>
    <m/>
    <m/>
    <s v="37582 – SERVIÇOS DE MANUTENÇÃO DE VEÍCULOS, Descrição: contratação de empresa especializada na prestação de serviços de manutenção preventiva e/ou corretiva de veículos em geral, com reposição de peças."/>
    <s v="SERVIÇO DE MANUTENÇÃO VEICULAR"/>
    <s v="SUBSAT"/>
    <m/>
    <n v="1"/>
    <m/>
    <n v="0"/>
    <m/>
    <m/>
    <m/>
    <m/>
    <x v="1"/>
  </r>
  <r>
    <n v="220"/>
    <x v="54"/>
    <s v="INEX"/>
    <m/>
    <m/>
    <s v="98642 - SERVIÇO DE ESTÁGIO REMUNERADO Descrição: : Contratação de Pessoa Jurídica especializada em oferta de programas de estágio remunerado de Nível Superior e/ou Nível Médio, com concessão de VALE TRANSPORTE, conforme Edital de Credenciamento"/>
    <s v="RECRUTAMENTO E SELEÇÃO DE ESTAGIÁRIOS"/>
    <s v="GGP"/>
    <s v="INSTITUTO TRIMONTE DE DESENVOLVIMENTO ITD"/>
    <n v="780"/>
    <n v="167.2"/>
    <n v="130415.99999999999"/>
    <m/>
    <m/>
    <m/>
    <m/>
    <x v="1"/>
  </r>
  <r>
    <n v="221"/>
    <x v="54"/>
    <s v="INEX"/>
    <m/>
    <m/>
    <s v="98640 - SERVIÇO DE ESTÁGIO REMUNERADO Descrição: Contratação de Pessoa Jurídica especializada em manutenção de programas de estágio remunerado de Nível Superior e Nível Médio, com TAXA DE ADMINISTRAÇÃO FIXA, conforme Edital de Credenciamento"/>
    <s v="RECRUTAMENTO E SELEÇÃO DE ESTAGIÁRIOS"/>
    <s v="GGP"/>
    <s v="INSTITUTO TRIMONTE DE DESENVOLVIMENTO ITD"/>
    <n v="780"/>
    <n v="17.2"/>
    <n v="13416"/>
    <m/>
    <m/>
    <m/>
    <m/>
    <x v="1"/>
  </r>
  <r>
    <n v="222"/>
    <x v="54"/>
    <s v="INEX"/>
    <m/>
    <m/>
    <s v="98634  - SERVIÇO DE ESTÁGIO REMUNERADO Descrição: Contratação de Pessoa Jurídica especializada em oferta de serviços de programas de estágio remunerado de Nível Médio jornada de 4(quatro) horas, conforme Edital de Credenciamento"/>
    <s v="RECRUTAMENTO E SELEÇÃO DE ESTAGIÁRIOS"/>
    <s v="GGP"/>
    <s v="INSTITUTO TRIMONTE DE DESENVOLVIMENTO ITD"/>
    <n v="180"/>
    <n v="265"/>
    <n v="47700"/>
    <m/>
    <m/>
    <m/>
    <m/>
    <x v="1"/>
  </r>
  <r>
    <n v="223"/>
    <x v="54"/>
    <s v="INEX"/>
    <m/>
    <m/>
    <s v="98636 - SERVIÇO DE ESTÁGIO REMUNERADO Descrição: Contratação de Pessoa Jurídica especializada em oferta de serviços de programas de estágio remunerado de Nível Superior jornada de 6(seis) horas, conforme Edital de Credenciamento"/>
    <s v="RECRUTAMENTO E SELEÇÃO DE ESTAGIÁRIOS"/>
    <s v="GGP"/>
    <s v="INSTITUTO TRIMONTE DE DESENVOLVIMENTO ITD"/>
    <n v="600"/>
    <n v="640"/>
    <n v="384000"/>
    <m/>
    <m/>
    <m/>
    <m/>
    <x v="1"/>
  </r>
  <r>
    <n v="224"/>
    <x v="55"/>
    <s v="CEL"/>
    <m/>
    <m/>
    <s v="(48827) ACETONA, Aplicação: análise laboratorial, Características: aspecto físico incolor, fórmula molecular C3H6O, peso molecular 58,08 gramas/mol, pureza mínima 99,5%, Forma De Apresentação: frasco com 1 litro"/>
    <s v="MATERIAL LABORATORIAL"/>
    <s v="SUBCAF"/>
    <m/>
    <n v="12"/>
    <m/>
    <n v="0"/>
    <m/>
    <m/>
    <m/>
    <m/>
    <x v="1"/>
  </r>
  <r>
    <n v="225"/>
    <x v="55"/>
    <s v="CEL"/>
    <m/>
    <m/>
    <s v="(98766) TEMPO DE PROTOMBINA, Reagente para determinação do Tempo de Protombina (TP) em soro e plasma. Metodologia Fotométrica; Aplicação: equipamento automático"/>
    <s v="MATERIAL LABORATORIAL"/>
    <s v="SUBCAF"/>
    <m/>
    <n v="5000"/>
    <m/>
    <n v="0"/>
    <m/>
    <m/>
    <m/>
    <m/>
    <x v="1"/>
  </r>
  <r>
    <n v="226"/>
    <x v="55"/>
    <s v="CEL"/>
    <m/>
    <m/>
    <s v="(97843) VDRL - conjunto de diagnóstico in vitro pela detecção qualitativa e semi quantitativa, das reaginas da sífilis no soro, plasma ou LCR humano, pelo método de floculação, do tipo VDRL, frasco com 6 X 2,5 mL ou 3x5 mL do antígeno. Capacidade 675 testes (tolerãncia 10%)."/>
    <s v="MATERIAL LABORATORIAL"/>
    <s v="SUBCAF"/>
    <m/>
    <n v="40"/>
    <m/>
    <n v="0"/>
    <m/>
    <m/>
    <m/>
    <m/>
    <x v="1"/>
  </r>
  <r>
    <n v="227"/>
    <x v="55"/>
    <s v="CEL"/>
    <m/>
    <m/>
    <s v="(58526) NAVALHA, Aplicação: uso laboratorial/micrótomo, usado para corte histológico, Tipo: descartável, Características Adicionais: Navalhas de alto perfil, revestida com PTFE para uso em micrótomo, cód: EP-NAP, Unidade de Fornecimento: caixa com 50 unidades"/>
    <s v="MATERIAL LABORATORIAL"/>
    <s v="SUBCAF"/>
    <m/>
    <n v="4"/>
    <m/>
    <n v="0"/>
    <m/>
    <m/>
    <m/>
    <m/>
    <x v="1"/>
  </r>
  <r>
    <n v="228"/>
    <x v="55"/>
    <s v="CEL"/>
    <m/>
    <m/>
    <s v="114417 - FORMOL (FORMALDEÍDO), Concentração: 37 a 40%, Unidade de Fornecimento: frasco com 1L."/>
    <s v="MATERIAL LABORATORIAL"/>
    <s v="SUBCAF"/>
    <m/>
    <n v="30"/>
    <m/>
    <n v="0"/>
    <m/>
    <m/>
    <m/>
    <m/>
    <x v="13"/>
  </r>
  <r>
    <n v="229"/>
    <x v="55"/>
    <s v="CEL"/>
    <m/>
    <m/>
    <s v="(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
    <s v="MATERIAL LABORATORIAL"/>
    <s v="SUBCAF"/>
    <m/>
    <n v="2000"/>
    <m/>
    <n v="0"/>
    <m/>
    <m/>
    <m/>
    <m/>
    <x v="1"/>
  </r>
  <r>
    <n v="230"/>
    <x v="56"/>
    <s v="RDL"/>
    <s v="001/20019"/>
    <m/>
    <s v="119595 - SERVIÇOS DE VIGILÂNCIA, Descrição: SERVIÇOS DE VIGILÂNCIA, Descrição: contratação de 6_x000a_empresa para prestação de serviço de vigilante patrimonial ARMADO - DIURNO, escala 12x36, "/>
    <s v="VIGILÂNCIA OSTENSIVA"/>
    <s v="SUBSAT"/>
    <s v="PROBANK SEGURANÇA DE BENS E VALORES EIRELI"/>
    <m/>
    <m/>
    <n v="0"/>
    <m/>
    <m/>
    <m/>
    <m/>
    <x v="1"/>
  </r>
  <r>
    <n v="231"/>
    <x v="56"/>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m/>
    <m/>
    <n v="0"/>
    <m/>
    <m/>
    <m/>
    <m/>
    <x v="1"/>
  </r>
  <r>
    <n v="232"/>
    <x v="56"/>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m/>
    <m/>
    <n v="0"/>
    <m/>
    <m/>
    <m/>
    <m/>
    <x v="1"/>
  </r>
  <r>
    <n v="233"/>
    <x v="56"/>
    <s v="RDL"/>
    <s v="004/2018"/>
    <m/>
    <s v="17918 - SERVIÇOS DE PUBLICAÇÃO, Descrição: SERVIÇOS DE PUBLICAÇÃO, Descrição: prestação de serviços de publicação de matérias no Diário Oficial do Estado do Amazonas MARCA: null"/>
    <s v="Serviços de Publicações - Diário Oficial"/>
    <s v="GL"/>
    <s v="IMPRENSA OFICIAL DO ESTADO DO AMAZONAS"/>
    <m/>
    <m/>
    <n v="0"/>
    <m/>
    <m/>
    <m/>
    <m/>
    <x v="1"/>
  </r>
  <r>
    <n v="234"/>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CRÍTICA, jornada de 44h semanais"/>
    <s v="Limpeza E Conservacao"/>
    <s v="SUBSAT"/>
    <s v=" BETA BRASIL SERVIÇOS DE CONSEVAÇÃO E LIMPEZA LTDA"/>
    <n v="622.82000000000005"/>
    <n v="10.29"/>
    <n v="6408.8177999999998"/>
    <s v="SERVIÇO"/>
    <d v="2021-04-09T00:00:00"/>
    <s v="NE0000106/2021"/>
    <d v="2021-04-23T00:00:00"/>
    <x v="14"/>
  </r>
  <r>
    <n v="235"/>
    <x v="34"/>
    <s v="PE"/>
    <s v="97/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
    <s v="Limpeza E Conservacao"/>
    <s v="SUBSAT"/>
    <s v=" BETA BRASIL SERVIÇOS DE CONSEVAÇÃO E LIMPEZA LTDA"/>
    <n v="772.5"/>
    <n v="7.9"/>
    <n v="6102.75"/>
    <s v="SERVIÇO"/>
    <d v="2021-04-09T00:00:00"/>
    <s v="NE0000106/2021"/>
    <d v="2021-04-23T00:00:00"/>
    <x v="14"/>
  </r>
  <r>
    <n v="236"/>
    <x v="34"/>
    <s v="PE"/>
    <s v="97/2018"/>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EXTERNA, jornada de 44h semanais"/>
    <s v="Limpeza E Conservacao"/>
    <s v="SUBSAT"/>
    <s v=" BETA BRASIL SERVIÇOS DE CONSEVAÇÃO E LIMPEZA LTDA"/>
    <n v="1564.73"/>
    <n v="2.83"/>
    <n v="4428.1859000000004"/>
    <s v="SERVIÇO"/>
    <d v="2021-04-09T00:00:00"/>
    <s v="NE0000106/2021"/>
    <d v="2021-04-23T00:00:00"/>
    <x v="14"/>
  </r>
  <r>
    <n v="237"/>
    <x v="34"/>
    <s v="PE"/>
    <s v="97/2018"/>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NÃO-CRÍTICA / ADMINISTRATIVA, jornada de 44h semanais"/>
    <s v="Limpeza E Conservacao"/>
    <s v="SUBSAT"/>
    <s v=" BETA BRASIL SERVIÇOS DE CONSEVAÇÃO E LIMPEZA LTDA"/>
    <n v="956.45"/>
    <n v="5.66"/>
    <n v="5413.5070000000005"/>
    <s v="SERVIÇO"/>
    <d v="2021-04-09T00:00:00"/>
    <s v="NE0000106/2021"/>
    <d v="2021-04-23T00:00:00"/>
    <x v="14"/>
  </r>
  <r>
    <n v="238"/>
    <x v="34"/>
    <s v="PE"/>
    <s v="97/2018"/>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s v="Limpeza E Conservacao"/>
    <s v="SUBSAT"/>
    <s v=" BETA BRASIL SERVIÇOS DE CONSEVAÇÃO E LIMPEZA LTDA"/>
    <n v="282.25"/>
    <n v="0.11"/>
    <n v="31.047499999999999"/>
    <s v="SERVIÇO"/>
    <d v="2021-04-09T00:00:00"/>
    <s v="NE0000106/2021"/>
    <d v="2021-04-23T00:00:00"/>
    <x v="14"/>
  </r>
  <r>
    <n v="239"/>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Limpeza E Conservacao_x000a_REFORÇO DA NE Nº 0027/2021"/>
    <s v="Limpeza E Conservacao"/>
    <s v="SUBSAT"/>
    <s v=" BETA BRASIL SERVIÇOS DE CONSEVAÇÃO E LIMPEZA LTDA"/>
    <n v="1"/>
    <n v="14922.84"/>
    <n v="14922.84"/>
    <s v="SERVIÇO"/>
    <d v="2021-04-12T00:00:00"/>
    <s v="NE0000109/2021"/>
    <d v="2021-04-23T00:00:00"/>
    <x v="4"/>
  </r>
  <r>
    <n v="240"/>
    <x v="29"/>
    <s v="RDL"/>
    <s v="010/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Hospedagem de Sistema_x000a_Reforço da NE Nº 0019/2021"/>
    <s v="Hospedagem de Sistema"/>
    <s v="GSTI"/>
    <s v="PRODAM PROCESSAMENTO DE DADOS AMAZONAS AS"/>
    <n v="1"/>
    <n v="1050.1199999999999"/>
    <n v="1050.1199999999999"/>
    <s v="SERVIÇO"/>
    <d v="2021-04-12T00:00:00"/>
    <s v="NE0000111/2021"/>
    <d v="2021-04-23T00:00:00"/>
    <x v="4"/>
  </r>
  <r>
    <n v="241"/>
    <x v="37"/>
    <s v="RDL"/>
    <s v="006/2020"/>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Serviços Técnicos profissionais de TIC_x000a_Reforço da NE Nº 0033/2021"/>
    <s v="Serviços Técnicos profissionais de TIC"/>
    <s v="GSTI"/>
    <s v="PRODAM PROCESSAMENTO DE DADOS AMAZONAS AS"/>
    <n v="1"/>
    <n v="2160.3000000000002"/>
    <n v="2160.3000000000002"/>
    <s v="SERVIÇO"/>
    <d v="2021-04-12T00:00:00"/>
    <s v="NE0000112/2021"/>
    <d v="2021-04-23T00:00:00"/>
    <x v="4"/>
  </r>
  <r>
    <n v="244"/>
    <x v="38"/>
    <s v="RDL"/>
    <s v="005/2018"/>
    <m/>
    <s v="Servicos Med.Hospitalar, Odont.E Laboratoriais_x000a_REFORÇO DA NE Nº 0041/2021"/>
    <s v="Servicos Med.Hospitalar, Odont.E Laboratoriais"/>
    <s v="GELAB"/>
    <s v="LABORATORIO DE PATOLOGIA BACCHI LTDA"/>
    <n v="1"/>
    <n v="23100"/>
    <n v="23100"/>
    <s v="SERVIÇO"/>
    <d v="2021-04-16T00:00:00"/>
    <s v="NE0000148/2021"/>
    <d v="2021-04-28T00:00:00"/>
    <x v="7"/>
  </r>
  <r>
    <n v="245"/>
    <x v="57"/>
    <s v="PE"/>
    <s v="PE Nº 866/2020 - CSC"/>
    <m/>
    <s v="(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
    <s v="Materiais Para Doação"/>
    <s v="GPI"/>
    <s v="CENTRO OESTE COMERCIO E SERVIÇOS EIRELI"/>
    <n v="332"/>
    <n v="315.89999999999998"/>
    <n v="104878.79999999999"/>
    <s v="MATERIAL"/>
    <d v="2021-04-19T00:00:00"/>
    <s v="NE0000149/2021"/>
    <d v="2021-04-28T00:00:00"/>
    <x v="2"/>
  </r>
  <r>
    <n v="246"/>
    <x v="41"/>
    <s v="INEX"/>
    <s v="001/2020"/>
    <m/>
    <s v="Servicos De Agua E Esgoto_x000a_REFORÇO DA NE Nº 0044/2021"/>
    <s v="Servicos De Agua E Esgoto_x000a_"/>
    <s v="SUBSAT"/>
    <s v="MANAUS AMBIENTAL S.A"/>
    <n v="1"/>
    <n v="800"/>
    <n v="800"/>
    <s v="SERVIÇO"/>
    <d v="2021-04-19T00:00:00"/>
    <s v="NE0000150/2021"/>
    <d v="2021-04-28T00:00:00"/>
    <x v="4"/>
  </r>
  <r>
    <n v="247"/>
    <x v="31"/>
    <s v="RDL"/>
    <s v="004/2018"/>
    <m/>
    <s v="Serviços de Publicações - Diário Oficial_x000a_REFORÇO DA NE Nº 0022/2021"/>
    <s v="Serviços de Publicações - Diário Oficial"/>
    <s v="GL"/>
    <s v="IMPRENSA OFICIAL DO ESTADO DO AMAZONAS"/>
    <n v="1"/>
    <n v="9545"/>
    <n v="9545"/>
    <s v="SERVIÇO"/>
    <d v="2021-04-19T00:00:00"/>
    <s v="NE0000151/2021"/>
    <d v="2021-04-28T00:00:00"/>
    <x v="4"/>
  </r>
  <r>
    <n v="248"/>
    <x v="33"/>
    <s v="INEX"/>
    <s v="004/2020"/>
    <m/>
    <s v="Contratos para Agenciamento de Estagiários_x000a_REFORÇO DA NE Nº 0024/2021"/>
    <s v="Contratos para Agenciamento de Estagiários"/>
    <s v="GGP"/>
    <s v="INSTITUTO TRIMONTE DE DESENVOLVIMENTO ITD"/>
    <n v="1"/>
    <n v="6741"/>
    <n v="6741"/>
    <s v="SERVIÇO"/>
    <d v="2021-04-19T00:00:00"/>
    <s v="NE0000152/2021"/>
    <d v="2021-04-28T00:00:00"/>
    <x v="4"/>
  </r>
  <r>
    <n v="249"/>
    <x v="33"/>
    <s v="INEX"/>
    <s v="002/2020"/>
    <m/>
    <s v="Contratos para Agenciamento de Estagiários_x000a_REFORÇO DA NE Nº 0023/2021"/>
    <s v="Contratos para Agenciamento de Estagiários"/>
    <s v="GGP"/>
    <s v="INSTITUTO TRIMONTE DE DESENVOLVIMENTO ITD"/>
    <n v="1"/>
    <n v="29678.400000000001"/>
    <n v="29678.400000000001"/>
    <s v="SERVIÇO"/>
    <d v="2021-04-19T00:00:00"/>
    <s v="NE0000153/2021"/>
    <d v="2021-04-28T00:00:00"/>
    <x v="4"/>
  </r>
  <r>
    <n v="250"/>
    <x v="42"/>
    <s v="PE"/>
    <s v="1052/2017"/>
    <m/>
    <s v="Fornecimento De Alimentacao_x000a_REFORÇO DA NE Nº 0045/2021"/>
    <s v="Fornecimento De Alimentacao"/>
    <s v="SUBSAT"/>
    <s v="M P S DE SOUZA GOMES MATUTE"/>
    <n v="1"/>
    <n v="10752.5"/>
    <n v="10752.5"/>
    <s v="SERVIÇO"/>
    <d v="2021-04-19T00:00:00"/>
    <s v="NE0000154/2021"/>
    <d v="2021-04-28T00:00:00"/>
    <x v="4"/>
  </r>
  <r>
    <n v="251"/>
    <x v="40"/>
    <s v="SRP"/>
    <s v="1166/2017"/>
    <m/>
    <s v="Outsourcing (Terceirização) de impressão e serviços relacionados a computação em nuvem_x000a_REFORÇO DA NE Nº 0043/2021"/>
    <s v="Outsourcing (Terceirização) de impressão e serviços relacionados a computação em nuvem"/>
    <s v="GSTI"/>
    <s v="ROYAL GESTAO E SERVIÇOS DE INFORMATICA LTDA"/>
    <n v="1"/>
    <n v="10225.950000000001"/>
    <n v="10225.950000000001"/>
    <s v="SERVIÇO"/>
    <d v="2021-04-19T00:00:00"/>
    <s v="NE0000155/2021"/>
    <d v="2021-04-28T00:00:00"/>
    <x v="4"/>
  </r>
  <r>
    <n v="252"/>
    <x v="58"/>
    <s v="PE"/>
    <m/>
    <m/>
    <s v="105721 - SERVIÇO DE ALMOXARIFE, Descrição: contratação de empresa especializada na prestação de serviço de AUXLIAR DE ALMOXARIFADO, 44h semanais, diurno, conforme Projeto Básico"/>
    <m/>
    <s v="DA"/>
    <m/>
    <n v="2"/>
    <m/>
    <n v="0"/>
    <s v="SERVIÇO"/>
    <m/>
    <m/>
    <m/>
    <x v="1"/>
  </r>
  <r>
    <n v="253"/>
    <x v="58"/>
    <s v="PE"/>
    <m/>
    <m/>
    <s v="124476 - SERVIÇO DE ARTÍFICE DE SERVIÇOS GERAIS, Descrição: contratação de empresa especializada na prestação de serviço de ARTÍFICE DE SERVIÇOS GERAIS, com jornada de trabalho de 44 horas semanais, conforme Projeto Básico."/>
    <m/>
    <s v="DA"/>
    <m/>
    <n v="3"/>
    <m/>
    <n v="0"/>
    <s v="SERVIÇO"/>
    <m/>
    <m/>
    <m/>
    <x v="1"/>
  </r>
  <r>
    <n v="254"/>
    <x v="58"/>
    <s v="PE"/>
    <m/>
    <m/>
    <s v="109969 - SERVIÇOS DE ASSISTENTE ADMINISTRATIVO, Descrição: contratação de empresa especializada na prestação de serviços de Assistente Administrativo, conforme discriminação em Projeto Básico"/>
    <m/>
    <s v="DA"/>
    <m/>
    <n v="13"/>
    <m/>
    <n v="0"/>
    <s v="SERVIÇO"/>
    <m/>
    <m/>
    <m/>
    <x v="1"/>
  </r>
  <r>
    <n v="255"/>
    <x v="58"/>
    <s v="PE"/>
    <m/>
    <m/>
    <s v="116948 - SERVIÇOS DE ASSISTENTE ADMINISTRATIVO, Descrição: contratação de empresa especializada na prestação de serviços de Assistente Administrativo 44h, Área Hospitalar, conforme discriminação em Projeto Básico"/>
    <m/>
    <s v="DA"/>
    <m/>
    <n v="13"/>
    <m/>
    <n v="0"/>
    <s v="SERVIÇO"/>
    <m/>
    <m/>
    <m/>
    <x v="1"/>
  </r>
  <r>
    <n v="256"/>
    <x v="58"/>
    <s v="PE"/>
    <m/>
    <m/>
    <s v="95456 - SERVIÇOS DE COPEIRO, Descrição: contratação de empresa especializada na prestação de serviços de COPEIRO, conforme discriminação em Projeto Básico"/>
    <m/>
    <s v="DA"/>
    <m/>
    <n v="1"/>
    <m/>
    <n v="0"/>
    <s v="SERVIÇO"/>
    <m/>
    <m/>
    <m/>
    <x v="1"/>
  </r>
  <r>
    <n v="257"/>
    <x v="58"/>
    <s v="PE"/>
    <m/>
    <m/>
    <s v="106733 - SERVIÇOS DE ELETRICISTA, Descrição: contratação de empresa especializada na prestação de serviços de Eletricista Predial de Baixa Tensão em Área Hospitalar, conforme discriminação em Projeto Básico"/>
    <m/>
    <s v="DA"/>
    <m/>
    <n v="1"/>
    <m/>
    <n v="0"/>
    <s v="SERVIÇO"/>
    <m/>
    <m/>
    <m/>
    <x v="1"/>
  </r>
  <r>
    <n v="258"/>
    <x v="59"/>
    <s v="PE"/>
    <s v="1466/18"/>
    <m/>
    <s v="30122303  DIAGNÓSTICOS MOLECULARES, : DIAGNÓSTICOS MOLECULARES, Serviço de realização de exame laboratorial GLICOSE 6 FOSFATO DESIDROGENASE -G6PD. MARCA: null"/>
    <m/>
    <s v="GELAB"/>
    <m/>
    <n v="10"/>
    <m/>
    <n v="0"/>
    <s v="SERVIÇO"/>
    <m/>
    <m/>
    <m/>
    <x v="1"/>
  </r>
  <r>
    <n v="259"/>
    <x v="59"/>
    <s v="PE"/>
    <s v="1466/18"/>
    <m/>
    <s v="122305  EXAMES LABORATORIAIS, : EXAMES LABORATORIAIS, Serviço de realização de exame laboratorial ANTI RO. MARCA: null "/>
    <m/>
    <s v="GELAB"/>
    <m/>
    <n v="10"/>
    <m/>
    <n v="0"/>
    <s v="SERVIÇO"/>
    <m/>
    <m/>
    <m/>
    <x v="1"/>
  </r>
  <r>
    <n v="260"/>
    <x v="59"/>
    <s v="PE"/>
    <s v="1466/18"/>
    <m/>
    <s v="122310  EXAMES LABORATORIAIS, : EXAMES LABORATORIAIS, Serviço de realização de exame laboratorial ANTI RNP. MARCA: null "/>
    <m/>
    <s v="GELAB"/>
    <m/>
    <n v="10"/>
    <m/>
    <n v="0"/>
    <s v="SERVIÇO"/>
    <m/>
    <m/>
    <m/>
    <x v="1"/>
  </r>
  <r>
    <n v="261"/>
    <x v="59"/>
    <s v="PE"/>
    <s v="1466/18"/>
    <m/>
    <s v="30122307  EXAMES LABORATORIAIS, : EXAMES LABORATORIAIS, Serviço de realização de exame laboratorial ANTI LA. MARCA: null"/>
    <m/>
    <s v="GELAB"/>
    <m/>
    <n v="10"/>
    <m/>
    <n v="0"/>
    <s v="SERVIÇO"/>
    <m/>
    <m/>
    <m/>
    <x v="1"/>
  </r>
  <r>
    <n v="262"/>
    <x v="59"/>
    <s v="PE"/>
    <s v="1466/18"/>
    <m/>
    <s v="30122308  EXAMES LABORATORIAIS, : EXAMES LABORATORIAIS, Serviço de realização de exame laboratorial ANTI SM. MARCA: null"/>
    <m/>
    <s v="GELAB"/>
    <m/>
    <n v="10"/>
    <m/>
    <n v="0"/>
    <s v="SERVIÇO"/>
    <m/>
    <m/>
    <m/>
    <x v="1"/>
  </r>
  <r>
    <n v="263"/>
    <x v="59"/>
    <s v="PE"/>
    <s v="1466/18"/>
    <m/>
    <s v="30122309  EXAMES LABORATORIAIS, : EXAMES LABORATORIAIS, Serviço de realização de exame laboratorial ANTI SCLERO 70. MARCA: null"/>
    <m/>
    <s v="GELAB"/>
    <m/>
    <n v="10"/>
    <m/>
    <n v="0"/>
    <s v="SERVIÇO"/>
    <m/>
    <m/>
    <m/>
    <x v="1"/>
  </r>
  <r>
    <n v="264"/>
    <x v="59"/>
    <s v="PE"/>
    <s v="1466/18"/>
    <m/>
    <s v="122304  EXAMES LABORATORIAIS, : EXAMES LABORATORIAIS, Serviço de realização de exame laboratorial FAN HEP-2. MARCA: null"/>
    <m/>
    <s v="GELAB"/>
    <m/>
    <n v="10"/>
    <m/>
    <n v="0"/>
    <s v="SERVIÇO"/>
    <m/>
    <m/>
    <m/>
    <x v="1"/>
  </r>
  <r>
    <n v="265"/>
    <x v="59"/>
    <s v="PE"/>
    <s v="1466/18"/>
    <m/>
    <s v="30122306  EXAMES LABORATORIAIS, : EXAMES LABORATORIAIS, Serviço de realização de exame laboratorial ANTI DNA DUPLA HÉLICE. MARCA: null"/>
    <m/>
    <s v="GELAB"/>
    <m/>
    <n v="10"/>
    <m/>
    <n v="0"/>
    <s v="SERVIÇO"/>
    <m/>
    <m/>
    <m/>
    <x v="1"/>
  </r>
  <r>
    <n v="266"/>
    <x v="60"/>
    <s v="PE"/>
    <m/>
    <m/>
    <s v="(ID-18636) SERVIÇOS DE MANUTENÇÃO PREVENTIVA E/OU CORRETIVA EM MICROSCÓPIOS, 1 Descrição: contratação de empresa especializada serviços de manutenção preventiva e/ou corretiva em microscópios, com fornecimento de peças MARCA: Carl Zeiss"/>
    <m/>
    <s v="SUBSAT"/>
    <m/>
    <m/>
    <m/>
    <n v="0"/>
    <s v="SERVIÇO"/>
    <m/>
    <m/>
    <m/>
    <x v="1"/>
  </r>
  <r>
    <n v="267"/>
    <x v="61"/>
    <s v="PE"/>
    <m/>
    <m/>
    <s v="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
    <m/>
    <s v="SUBSAT"/>
    <m/>
    <n v="600"/>
    <m/>
    <n v="0"/>
    <s v="SERVIÇO"/>
    <m/>
    <m/>
    <m/>
    <x v="1"/>
  </r>
  <r>
    <n v="268"/>
    <x v="61"/>
    <s v="PE"/>
    <m/>
    <m/>
    <s v="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
    <m/>
    <s v="SUBSAT"/>
    <m/>
    <n v="100"/>
    <m/>
    <n v="0"/>
    <s v="SERVIÇO"/>
    <m/>
    <m/>
    <m/>
    <x v="1"/>
  </r>
  <r>
    <n v="269"/>
    <x v="61"/>
    <s v="PE"/>
    <m/>
    <m/>
    <s v="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
    <m/>
    <s v="SUBSAT"/>
    <m/>
    <n v="20"/>
    <m/>
    <n v="0"/>
    <s v="SERVIÇO"/>
    <m/>
    <m/>
    <m/>
    <x v="1"/>
  </r>
  <r>
    <n v="270"/>
    <x v="61"/>
    <s v="PE"/>
    <m/>
    <m/>
    <s v="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
    <m/>
    <s v="SUBSAT"/>
    <m/>
    <n v="100"/>
    <m/>
    <n v="0"/>
    <s v="SERVIÇO"/>
    <m/>
    <m/>
    <m/>
    <x v="1"/>
  </r>
  <r>
    <n v="271"/>
    <x v="61"/>
    <s v="PE"/>
    <m/>
    <m/>
    <s v="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
    <m/>
    <s v="SUBSAT"/>
    <m/>
    <n v="18"/>
    <m/>
    <n v="0"/>
    <s v="SERVIÇO"/>
    <m/>
    <m/>
    <m/>
    <x v="1"/>
  </r>
  <r>
    <n v="272"/>
    <x v="61"/>
    <s v="PE"/>
    <m/>
    <m/>
    <s v="117446 - SERVIÇO DE MANUTENÇÃO DE GELADEIRA/FREEZER: Descrição: Contratação de empresa especializada para prestação de serviço de MANUTENÇÃO PREVENTIVA E CORRETIVA DE FREEZER/GELADEIRA/FRIGOBAR, com fornecimento de materiais, conforme Projeto Básico."/>
    <m/>
    <s v="SUBSAT"/>
    <m/>
    <n v="120"/>
    <m/>
    <n v="0"/>
    <s v="SERVIÇO"/>
    <m/>
    <m/>
    <m/>
    <x v="1"/>
  </r>
  <r>
    <n v="273"/>
    <x v="61"/>
    <s v="PE"/>
    <m/>
    <m/>
    <s v="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
    <m/>
    <s v="SUBSAT"/>
    <m/>
    <n v="30"/>
    <m/>
    <n v="0"/>
    <s v="SERVIÇO"/>
    <m/>
    <m/>
    <m/>
    <x v="1"/>
  </r>
  <r>
    <n v="274"/>
    <x v="39"/>
    <s v="INEX"/>
    <s v="001/2017"/>
    <m/>
    <s v="Manutencao E Conservacao De Maquinas E Equipamentos_x000a_REFORÇO DA NE Nº 004/2021 "/>
    <s v="Manutencao E Conservacao De Maquinas E Equipamentos"/>
    <s v="GGP"/>
    <s v="DOC PAPER LTDA ME"/>
    <n v="1"/>
    <n v="660"/>
    <n v="660"/>
    <s v="SERVIÇO"/>
    <d v="2021-04-20T00:00:00"/>
    <s v="NE0000156/2021"/>
    <d v="2021-05-04T00:00:00"/>
    <x v="4"/>
  </r>
  <r>
    <n v="275"/>
    <x v="43"/>
    <s v="CEL "/>
    <s v="021/2020"/>
    <m/>
    <s v="Lavanderia_x000a_REFORÇO DA NE Nº 0046/2021"/>
    <s v="Lavanderia"/>
    <s v="GL"/>
    <s v="DCP SERVICOS DE CONSERVAÇÃO E APOIO ADMINISTRATIVO EIRELI"/>
    <n v="1"/>
    <n v="5922"/>
    <n v="5922"/>
    <s v="SERVIÇO"/>
    <d v="2021-04-23T00:00:00"/>
    <s v="NE0000170/2021"/>
    <d v="2021-05-04T00:00:00"/>
    <x v="4"/>
  </r>
  <r>
    <n v="276"/>
    <x v="36"/>
    <s v="RDL"/>
    <s v="004/2020"/>
    <m/>
    <s v="Comunicação de Dados_x000a_REFORÇO DA NE Nº 0032/2021"/>
    <s v="Comunicação de Dados"/>
    <s v="GSTI"/>
    <s v="PRODAM PROCESSAMENTO DE DADOS AMAZONAS AS"/>
    <n v="1"/>
    <n v="4032.37"/>
    <n v="4032.37"/>
    <s v="SERVIÇO"/>
    <d v="2021-04-26T00:00:00"/>
    <s v="NE0000171/2021"/>
    <d v="2021-05-04T00:00:00"/>
    <x v="4"/>
  </r>
  <r>
    <n v="277"/>
    <x v="26"/>
    <s v="RDL"/>
    <s v="001/2020"/>
    <m/>
    <s v="Serviços De Energia Elétrica_x000a_REFORÇO DA NE Nº 0014/2021"/>
    <s v="CONTRATAÇÃO DE EMPRESA ESPECIALIZADA NO FORNECIMENTO DE ENERGIA ELÉTRICA_x000a_DE ALTA TENSÃO."/>
    <s v="SUBSAT"/>
    <s v="AMAZONAS DISTRIBUIDORA DE ENERGIA S/A"/>
    <n v="1"/>
    <n v="33741.040000000001"/>
    <n v="33741.040000000001"/>
    <s v="SERVIÇO"/>
    <d v="2021-05-03T00:00:00"/>
    <s v="NE0000173/2021"/>
    <d v="2021-05-04T00:00:00"/>
    <x v="4"/>
  </r>
  <r>
    <n v="278"/>
    <x v="41"/>
    <s v="INEX"/>
    <s v="001/2020"/>
    <m/>
    <s v="Servicos De Agua E Esgoto_x000a_REFORÇO DA NE Nº 0044/2021"/>
    <s v="Servicos De Agua E Esgoto_x000a_"/>
    <s v="SUBSAT"/>
    <s v="MANAUS AMBIENTAL S.A"/>
    <n v="1"/>
    <n v="400"/>
    <n v="400"/>
    <s v="SERVIÇO"/>
    <d v="2021-04-29T00:00:00"/>
    <s v="NE0000174/2021"/>
    <d v="2021-05-04T00:00:00"/>
    <x v="4"/>
  </r>
  <r>
    <n v="280"/>
    <x v="34"/>
    <s v="PE"/>
    <s v="97/2018"/>
    <m/>
    <s v="Limpeza E Conservacao_x000a_REFORÇO DA NE Nº 0106/2021"/>
    <s v="Limpeza E Conservacao"/>
    <s v="SUBSAT"/>
    <s v=" BETA BRASIL SERVIÇOS DE CONSEVAÇÃO E LIMPEZA LTDA"/>
    <n v="1"/>
    <n v="37307.120000000003"/>
    <n v="37307.120000000003"/>
    <s v="SERVIÇO"/>
    <d v="2021-04-12T00:00:00"/>
    <s v="NE0000113/2021"/>
    <d v="2021-05-05T00:00:00"/>
    <x v="14"/>
  </r>
  <r>
    <n v="281"/>
    <x v="62"/>
    <s v="RDL"/>
    <s v="005/2018"/>
    <m/>
    <s v="59194 - DIAGNÓSTICOS LABORATORIAIS, Descrição: contratação de empresa especializada na realização de exame de imunohistoquímica, conforme discriminação em Projeto Básico"/>
    <s v="Servicos Med.Hospitalar, Odont.E Laboratoriais"/>
    <s v="GELAB"/>
    <s v="LABORATORIO DE PATOLOGIA BACCHI LTDA"/>
    <m/>
    <m/>
    <n v="0"/>
    <m/>
    <m/>
    <m/>
    <m/>
    <x v="1"/>
  </r>
  <r>
    <n v="282"/>
    <x v="62"/>
    <s v="RDL"/>
    <s v="005/2018"/>
    <m/>
    <s v="119960 - DIAGNÓSTICOS LABORATORIAIS, Descrição: contratação de empresa especializada para realização de exame de Imunofluorescência, conforme projeto básico."/>
    <s v="Servicos Med.Hospitalar, Odont.E Laboratoriais"/>
    <s v="GELAB"/>
    <s v="LABORATORIO DE PATOLOGIA BACCHI LTDA"/>
    <m/>
    <m/>
    <n v="0"/>
    <m/>
    <m/>
    <m/>
    <m/>
    <x v="1"/>
  </r>
  <r>
    <n v="283"/>
    <x v="63"/>
    <s v="PE"/>
    <s v="1511/2015"/>
    <m/>
    <s v="112868 - (LOCAÇÃO DE VEÍCULOS TIPO UTILITÁRIO,  escrição: Contratação de empresa especializada para prestação de serviços de locação de veículo utilitário, Tipo: PICK-UP, cabine dupla, motor a diesel, Modelos: S-10, Frontier, Amarok, Hilux, Ranger ou similar)."/>
    <s v="Locação de Veículos"/>
    <s v="SUBSAT"/>
    <s v=" COUTO SERVICOS DE TRANSPORTE E LOCACAO DE VEICULOS LTDA"/>
    <m/>
    <m/>
    <n v="0"/>
    <m/>
    <m/>
    <m/>
    <m/>
    <x v="1"/>
  </r>
  <r>
    <n v="284"/>
    <x v="64"/>
    <s v="ATA"/>
    <s v="0106/2021"/>
    <m/>
    <s v="114417 - FORMOL (FORMALDEÍDO), Concentração: 37 a 40%, Unidade de Fornecimento: frasco com 1L."/>
    <s v="PRODUTOS LABORATORIAIS/QUIMICOS"/>
    <s v="SUBCAF"/>
    <s v="E H M SATO"/>
    <s v="30"/>
    <s v="17"/>
    <n v="510"/>
    <m/>
    <m/>
    <m/>
    <m/>
    <x v="1"/>
  </r>
  <r>
    <n v="285"/>
    <x v="64"/>
    <s v="ATA"/>
    <s v="0220/2020"/>
    <m/>
    <s v="(ID-119806) BETA - HCG, Teste rápido para determinação qualitativa e semiquantitativa da fração Beta Gonadotrofina Coriônica Humana (B-hCG) em amostra de soro e urina, com sensibilidade de 25Ul/ml; Unidade de Fornecimento: embalagem com 100 tiras"/>
    <s v="PRODUTOS LABORATORIAIS/QUIMICOS"/>
    <s v="SUBCAF"/>
    <s v="EBRAM_x000a_PRODUTOS_x000a_LABOR"/>
    <s v="20"/>
    <s v="43"/>
    <n v="860"/>
    <m/>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69" firstHeaderRow="1" firstDataRow="1" firstDataCol="1" rowPageCount="1" colPageCount="1"/>
  <pivotFields count="17">
    <pivotField showAll="0"/>
    <pivotField axis="axisRow" showAll="0">
      <items count="66">
        <item x="35"/>
        <item x="26"/>
        <item x="20"/>
        <item x="21"/>
        <item x="0"/>
        <item x="44"/>
        <item x="4"/>
        <item x="2"/>
        <item x="1"/>
        <item x="3"/>
        <item x="29"/>
        <item x="40"/>
        <item x="12"/>
        <item x="5"/>
        <item x="6"/>
        <item x="7"/>
        <item x="19"/>
        <item x="13"/>
        <item x="22"/>
        <item x="46"/>
        <item x="23"/>
        <item x="49"/>
        <item x="8"/>
        <item x="47"/>
        <item x="50"/>
        <item x="9"/>
        <item x="24"/>
        <item x="10"/>
        <item x="31"/>
        <item x="53"/>
        <item x="39"/>
        <item x="25"/>
        <item x="58"/>
        <item x="52"/>
        <item x="34"/>
        <item x="30"/>
        <item x="51"/>
        <item x="54"/>
        <item x="55"/>
        <item x="56"/>
        <item x="59"/>
        <item x="62"/>
        <item x="60"/>
        <item x="27"/>
        <item x="61"/>
        <item x="63"/>
        <item x="28"/>
        <item x="64"/>
        <item x="38"/>
        <item x="14"/>
        <item x="17"/>
        <item x="11"/>
        <item x="57"/>
        <item x="16"/>
        <item x="41"/>
        <item x="48"/>
        <item x="43"/>
        <item x="15"/>
        <item x="45"/>
        <item x="18"/>
        <item x="32"/>
        <item x="42"/>
        <item x="33"/>
        <item x="36"/>
        <item x="37"/>
        <item t="default"/>
      </items>
    </pivotField>
    <pivotField showAll="0"/>
    <pivotField showAll="0"/>
    <pivotField showAll="0"/>
    <pivotField showAll="0"/>
    <pivotField showAll="0"/>
    <pivotField showAll="0"/>
    <pivotField showAll="0"/>
    <pivotField showAll="0"/>
    <pivotField showAll="0"/>
    <pivotField dataField="1" numFmtId="44" showAll="0"/>
    <pivotField showAll="0"/>
    <pivotField showAll="0"/>
    <pivotField showAll="0"/>
    <pivotField showAll="0"/>
    <pivotField axis="axisPage" multipleItemSelectionAllowed="1" showAll="0">
      <items count="16">
        <item x="3"/>
        <item x="14"/>
        <item x="2"/>
        <item x="10"/>
        <item x="8"/>
        <item x="5"/>
        <item x="11"/>
        <item x="0"/>
        <item x="13"/>
        <item x="4"/>
        <item x="12"/>
        <item x="6"/>
        <item x="9"/>
        <item x="7"/>
        <item x="1"/>
        <item t="default"/>
      </items>
    </pivotField>
  </pivotFields>
  <rowFields count="1">
    <field x="1"/>
  </rowFields>
  <rowItems count="6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t="grand">
      <x/>
    </i>
  </rowItems>
  <colItems count="1">
    <i/>
  </colItems>
  <pageFields count="1">
    <pageField fld="16" hier="-1"/>
  </pageFields>
  <dataFields count="1">
    <dataField name="Soma de VALOR TOTAL" fld="11" baseField="0" baseItem="0"/>
  </dataFields>
  <formats count="1">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ela1" displayName="Tabela1" ref="A1:Q283" totalsRowShown="0">
  <autoFilter ref="A1:Q283"/>
  <tableColumns count="17">
    <tableColumn id="1" name="ITEM"/>
    <tableColumn id="2" name="Nº DO PROCESSO"/>
    <tableColumn id="3" name="MODALIDADE"/>
    <tableColumn id="4" name="INFORMAÇÕES_x000a_PE/ATA/CEL"/>
    <tableColumn id="5" name="DATA_x000a_ABERTURA"/>
    <tableColumn id="6" name="DESCRIÇÃO/SERVIÇO/CONSUMO (ID)" dataDxfId="3"/>
    <tableColumn id="7" name="NATUREZA DESPESA"/>
    <tableColumn id="8" name="SETOR"/>
    <tableColumn id="9" name="FORNECEDOR"/>
    <tableColumn id="10" name="QUANTIDADE"/>
    <tableColumn id="11" name="VALOR UNITÁRIO"/>
    <tableColumn id="12" name="VALOR TOTAL"/>
    <tableColumn id="13" name="TIPO"/>
    <tableColumn id="14" name="DATA EMPENHO" dataDxfId="2"/>
    <tableColumn id="15" name="Nº NOTA DE EMPENHO"/>
    <tableColumn id="16" name="DATA_x000a_ENVIO" dataDxfId="1"/>
    <tableColumn id="17" name="FONTE DE RECURSO"/>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P55"/>
  <sheetViews>
    <sheetView workbookViewId="0">
      <pane xSplit="2" ySplit="3" topLeftCell="C16" activePane="bottomRight" state="frozen"/>
      <selection pane="topRight"/>
      <selection pane="bottomLeft"/>
      <selection pane="bottomRight" activeCell="B22" sqref="B22"/>
    </sheetView>
  </sheetViews>
  <sheetFormatPr defaultColWidth="9.140625" defaultRowHeight="15"/>
  <cols>
    <col min="1" max="1" width="12" style="34" hidden="1" customWidth="1"/>
    <col min="2" max="2" width="26.7109375" style="34" customWidth="1"/>
    <col min="3" max="3" width="14.85546875" style="34" customWidth="1"/>
    <col min="4" max="4" width="54" style="34" customWidth="1"/>
    <col min="5" max="5" width="8" style="34" hidden="1" customWidth="1"/>
    <col min="6" max="6" width="13.28515625" style="34" hidden="1" customWidth="1"/>
    <col min="7" max="7" width="12.7109375" style="34" hidden="1" customWidth="1"/>
    <col min="8" max="8" width="18.42578125" style="35" customWidth="1"/>
    <col min="9" max="9" width="18.42578125" style="36" customWidth="1"/>
    <col min="10" max="10" width="35.5703125" style="34" customWidth="1"/>
    <col min="11" max="11" width="22.5703125" style="34" customWidth="1"/>
    <col min="12" max="12" width="7.85546875" style="34" customWidth="1"/>
    <col min="13" max="13" width="33.140625" style="34" customWidth="1"/>
    <col min="14" max="14" width="32" style="34" customWidth="1"/>
    <col min="15" max="15" width="19.42578125" style="34" customWidth="1"/>
    <col min="16" max="16384" width="9.140625" style="37"/>
  </cols>
  <sheetData>
    <row r="1" spans="1:15" ht="48" customHeight="1">
      <c r="A1" s="420" t="s">
        <v>0</v>
      </c>
      <c r="B1" s="420"/>
      <c r="C1" s="420"/>
      <c r="D1" s="420"/>
      <c r="E1" s="420"/>
      <c r="F1" s="420"/>
      <c r="G1" s="420"/>
      <c r="H1" s="420"/>
      <c r="I1" s="420"/>
      <c r="J1" s="420"/>
      <c r="K1" s="420"/>
      <c r="L1" s="420"/>
      <c r="M1" s="420"/>
      <c r="N1" s="420"/>
      <c r="O1" s="420"/>
    </row>
    <row r="2" spans="1:15" s="33" customFormat="1" ht="21.75" customHeight="1">
      <c r="A2" s="421" t="s">
        <v>1</v>
      </c>
      <c r="B2" s="421" t="s">
        <v>2</v>
      </c>
      <c r="C2" s="421" t="s">
        <v>3</v>
      </c>
      <c r="D2" s="421" t="s">
        <v>4</v>
      </c>
      <c r="E2" s="421" t="s">
        <v>5</v>
      </c>
      <c r="F2" s="422" t="s">
        <v>6</v>
      </c>
      <c r="G2" s="422" t="s">
        <v>7</v>
      </c>
      <c r="H2" s="424" t="s">
        <v>8</v>
      </c>
      <c r="I2" s="425" t="s">
        <v>9</v>
      </c>
      <c r="J2" s="421" t="s">
        <v>10</v>
      </c>
      <c r="K2" s="421" t="s">
        <v>11</v>
      </c>
      <c r="L2" s="422" t="s">
        <v>12</v>
      </c>
      <c r="M2" s="422" t="s">
        <v>10</v>
      </c>
      <c r="N2" s="421" t="s">
        <v>13</v>
      </c>
      <c r="O2" s="422" t="s">
        <v>14</v>
      </c>
    </row>
    <row r="3" spans="1:15" ht="15" customHeight="1">
      <c r="A3" s="421"/>
      <c r="B3" s="421"/>
      <c r="C3" s="421"/>
      <c r="D3" s="421"/>
      <c r="E3" s="421"/>
      <c r="F3" s="423"/>
      <c r="G3" s="423"/>
      <c r="H3" s="424"/>
      <c r="I3" s="426"/>
      <c r="J3" s="421"/>
      <c r="K3" s="421"/>
      <c r="L3" s="423"/>
      <c r="M3" s="423"/>
      <c r="N3" s="421"/>
      <c r="O3" s="423"/>
    </row>
    <row r="4" spans="1:15">
      <c r="A4" s="38">
        <v>1</v>
      </c>
      <c r="B4" s="38" t="s">
        <v>15</v>
      </c>
      <c r="C4" s="39">
        <v>44046</v>
      </c>
      <c r="D4" s="38" t="s">
        <v>16</v>
      </c>
      <c r="E4" s="38" t="s">
        <v>17</v>
      </c>
      <c r="F4" s="38" t="s">
        <v>18</v>
      </c>
      <c r="G4" s="38"/>
      <c r="H4" s="40">
        <v>5310</v>
      </c>
      <c r="I4" s="55">
        <v>5310</v>
      </c>
      <c r="J4" s="38" t="s">
        <v>19</v>
      </c>
      <c r="K4" s="38" t="s">
        <v>20</v>
      </c>
      <c r="L4" s="38"/>
      <c r="M4" s="38" t="s">
        <v>21</v>
      </c>
      <c r="N4" s="52"/>
      <c r="O4" s="56"/>
    </row>
    <row r="5" spans="1:15">
      <c r="A5" s="38">
        <v>2</v>
      </c>
      <c r="B5" s="38" t="s">
        <v>22</v>
      </c>
      <c r="C5" s="39">
        <v>44061</v>
      </c>
      <c r="D5" s="38" t="s">
        <v>23</v>
      </c>
      <c r="E5" s="38" t="s">
        <v>17</v>
      </c>
      <c r="F5" s="38" t="s">
        <v>18</v>
      </c>
      <c r="G5" s="38"/>
      <c r="H5" s="40">
        <v>42162.75</v>
      </c>
      <c r="I5" s="55">
        <v>31787.56</v>
      </c>
      <c r="J5" s="38" t="s">
        <v>19</v>
      </c>
      <c r="K5" s="38" t="s">
        <v>24</v>
      </c>
      <c r="L5" s="38"/>
      <c r="M5" s="38" t="s">
        <v>21</v>
      </c>
      <c r="N5" s="52" t="s">
        <v>25</v>
      </c>
      <c r="O5" s="52" t="s">
        <v>26</v>
      </c>
    </row>
    <row r="6" spans="1:15">
      <c r="A6" s="38">
        <v>3</v>
      </c>
      <c r="B6" s="38" t="s">
        <v>27</v>
      </c>
      <c r="C6" s="39">
        <v>44082</v>
      </c>
      <c r="D6" s="38" t="s">
        <v>28</v>
      </c>
      <c r="E6" s="38" t="s">
        <v>17</v>
      </c>
      <c r="F6" s="38" t="s">
        <v>18</v>
      </c>
      <c r="G6" s="38"/>
      <c r="H6" s="40">
        <v>5435.88</v>
      </c>
      <c r="I6" s="55">
        <v>2232</v>
      </c>
      <c r="J6" s="38" t="s">
        <v>19</v>
      </c>
      <c r="K6" s="38" t="s">
        <v>24</v>
      </c>
      <c r="L6" s="38"/>
      <c r="M6" s="38" t="s">
        <v>21</v>
      </c>
      <c r="N6" s="52" t="s">
        <v>29</v>
      </c>
      <c r="O6" s="52"/>
    </row>
    <row r="7" spans="1:15">
      <c r="A7" s="38">
        <v>4</v>
      </c>
      <c r="B7" s="38" t="s">
        <v>30</v>
      </c>
      <c r="C7" s="39">
        <v>44102</v>
      </c>
      <c r="D7" s="38" t="s">
        <v>31</v>
      </c>
      <c r="E7" s="38" t="s">
        <v>17</v>
      </c>
      <c r="F7" s="38" t="s">
        <v>18</v>
      </c>
      <c r="G7" s="38"/>
      <c r="H7" s="40"/>
      <c r="I7" s="55"/>
      <c r="J7" s="38" t="s">
        <v>32</v>
      </c>
      <c r="K7" s="38" t="s">
        <v>33</v>
      </c>
      <c r="L7" s="38"/>
      <c r="M7" s="38"/>
      <c r="N7" s="52" t="s">
        <v>34</v>
      </c>
      <c r="O7" s="52" t="s">
        <v>35</v>
      </c>
    </row>
    <row r="8" spans="1:15">
      <c r="A8" s="38">
        <v>5</v>
      </c>
      <c r="B8" s="38" t="s">
        <v>36</v>
      </c>
      <c r="C8" s="39">
        <v>44095</v>
      </c>
      <c r="D8" s="38" t="s">
        <v>37</v>
      </c>
      <c r="E8" s="38" t="s">
        <v>17</v>
      </c>
      <c r="F8" s="38" t="s">
        <v>18</v>
      </c>
      <c r="G8" s="38"/>
      <c r="H8" s="40">
        <v>49903</v>
      </c>
      <c r="I8" s="55">
        <v>49903</v>
      </c>
      <c r="J8" s="38" t="s">
        <v>21</v>
      </c>
      <c r="K8" s="38" t="s">
        <v>33</v>
      </c>
      <c r="L8" s="38"/>
      <c r="M8" s="38" t="s">
        <v>21</v>
      </c>
      <c r="N8" s="52"/>
      <c r="O8" s="52" t="s">
        <v>38</v>
      </c>
    </row>
    <row r="9" spans="1:15">
      <c r="A9" s="38">
        <v>6</v>
      </c>
      <c r="B9" s="38" t="s">
        <v>39</v>
      </c>
      <c r="C9" s="39">
        <v>44094</v>
      </c>
      <c r="D9" s="38" t="s">
        <v>40</v>
      </c>
      <c r="E9" s="38" t="s">
        <v>17</v>
      </c>
      <c r="F9" s="38" t="s">
        <v>18</v>
      </c>
      <c r="G9" s="38"/>
      <c r="H9" s="40">
        <v>12524</v>
      </c>
      <c r="I9" s="55">
        <v>12524</v>
      </c>
      <c r="J9" s="38" t="s">
        <v>19</v>
      </c>
      <c r="K9" s="38" t="s">
        <v>33</v>
      </c>
      <c r="L9" s="38"/>
      <c r="M9" s="38" t="s">
        <v>21</v>
      </c>
      <c r="N9" s="52"/>
      <c r="O9" s="56"/>
    </row>
    <row r="10" spans="1:15">
      <c r="A10" s="38">
        <v>7</v>
      </c>
      <c r="B10" s="38" t="s">
        <v>41</v>
      </c>
      <c r="C10" s="39">
        <v>44063</v>
      </c>
      <c r="D10" s="38" t="s">
        <v>42</v>
      </c>
      <c r="E10" s="38" t="s">
        <v>17</v>
      </c>
      <c r="F10" s="38" t="s">
        <v>6</v>
      </c>
      <c r="G10" s="38"/>
      <c r="H10" s="40">
        <v>49700</v>
      </c>
      <c r="I10" s="55">
        <v>49700</v>
      </c>
      <c r="J10" s="38" t="s">
        <v>19</v>
      </c>
      <c r="K10" s="38" t="s">
        <v>43</v>
      </c>
      <c r="L10" s="38"/>
      <c r="M10" s="38" t="s">
        <v>21</v>
      </c>
      <c r="N10" s="52" t="s">
        <v>44</v>
      </c>
      <c r="O10" s="56"/>
    </row>
    <row r="11" spans="1:15" ht="22.5">
      <c r="A11" s="38">
        <v>8</v>
      </c>
      <c r="B11" s="38" t="s">
        <v>45</v>
      </c>
      <c r="C11" s="39">
        <v>44082</v>
      </c>
      <c r="D11" s="38" t="s">
        <v>46</v>
      </c>
      <c r="E11" s="38" t="s">
        <v>17</v>
      </c>
      <c r="F11" s="38" t="s">
        <v>6</v>
      </c>
      <c r="G11" s="38"/>
      <c r="H11" s="40">
        <v>0</v>
      </c>
      <c r="I11" s="55">
        <v>1014.26</v>
      </c>
      <c r="J11" s="38" t="s">
        <v>47</v>
      </c>
      <c r="K11" s="38" t="s">
        <v>20</v>
      </c>
      <c r="L11" s="38"/>
      <c r="M11" s="41" t="s">
        <v>48</v>
      </c>
      <c r="N11" s="52" t="s">
        <v>49</v>
      </c>
      <c r="O11" s="56"/>
    </row>
    <row r="12" spans="1:15">
      <c r="A12" s="38">
        <v>9</v>
      </c>
      <c r="B12" s="38" t="s">
        <v>50</v>
      </c>
      <c r="C12" s="39">
        <v>44090</v>
      </c>
      <c r="D12" s="38" t="s">
        <v>51</v>
      </c>
      <c r="E12" s="38" t="s">
        <v>17</v>
      </c>
      <c r="F12" s="38" t="s">
        <v>6</v>
      </c>
      <c r="G12" s="38"/>
      <c r="H12" s="40">
        <v>5270</v>
      </c>
      <c r="I12" s="55">
        <v>5270</v>
      </c>
      <c r="J12" s="38" t="s">
        <v>19</v>
      </c>
      <c r="K12" s="38" t="s">
        <v>20</v>
      </c>
      <c r="L12" s="38"/>
      <c r="M12" s="38" t="s">
        <v>21</v>
      </c>
      <c r="N12" s="52"/>
      <c r="O12" s="52" t="s">
        <v>26</v>
      </c>
    </row>
    <row r="13" spans="1:15" ht="22.5">
      <c r="A13" s="38">
        <v>10</v>
      </c>
      <c r="B13" s="38" t="s">
        <v>52</v>
      </c>
      <c r="C13" s="39">
        <v>44104</v>
      </c>
      <c r="D13" s="41" t="s">
        <v>53</v>
      </c>
      <c r="E13" s="38" t="s">
        <v>17</v>
      </c>
      <c r="F13" s="38" t="s">
        <v>6</v>
      </c>
      <c r="G13" s="38"/>
      <c r="H13" s="40">
        <v>49882</v>
      </c>
      <c r="I13" s="55">
        <v>49882</v>
      </c>
      <c r="J13" s="38" t="s">
        <v>19</v>
      </c>
      <c r="K13" s="38" t="s">
        <v>20</v>
      </c>
      <c r="L13" s="38"/>
      <c r="M13" s="38" t="s">
        <v>21</v>
      </c>
      <c r="N13" s="52"/>
      <c r="O13" s="52" t="s">
        <v>35</v>
      </c>
    </row>
    <row r="14" spans="1:15">
      <c r="A14" s="38">
        <v>11</v>
      </c>
      <c r="B14" s="38" t="s">
        <v>54</v>
      </c>
      <c r="C14" s="39">
        <v>44104</v>
      </c>
      <c r="D14" s="38" t="s">
        <v>55</v>
      </c>
      <c r="E14" s="38" t="s">
        <v>17</v>
      </c>
      <c r="F14" s="38" t="s">
        <v>6</v>
      </c>
      <c r="G14" s="38"/>
      <c r="H14" s="40">
        <v>2700</v>
      </c>
      <c r="I14" s="55">
        <v>2700</v>
      </c>
      <c r="J14" s="38" t="s">
        <v>19</v>
      </c>
      <c r="K14" s="38" t="s">
        <v>20</v>
      </c>
      <c r="L14" s="38"/>
      <c r="M14" s="38" t="s">
        <v>21</v>
      </c>
      <c r="N14" s="52"/>
      <c r="O14" s="52" t="s">
        <v>38</v>
      </c>
    </row>
    <row r="15" spans="1:15">
      <c r="A15" s="38">
        <v>12</v>
      </c>
      <c r="B15" s="42" t="s">
        <v>56</v>
      </c>
      <c r="C15" s="39">
        <v>44027</v>
      </c>
      <c r="D15" s="38" t="s">
        <v>57</v>
      </c>
      <c r="E15" s="38" t="s">
        <v>17</v>
      </c>
      <c r="F15" s="38" t="s">
        <v>6</v>
      </c>
      <c r="G15" s="38"/>
      <c r="H15" s="40">
        <v>35532</v>
      </c>
      <c r="I15" s="55">
        <v>7402.5</v>
      </c>
      <c r="J15" s="38" t="s">
        <v>58</v>
      </c>
      <c r="K15" s="38" t="s">
        <v>43</v>
      </c>
      <c r="L15" s="38"/>
      <c r="M15" s="38"/>
      <c r="N15" s="52"/>
      <c r="O15" s="56"/>
    </row>
    <row r="16" spans="1:15">
      <c r="A16" s="38">
        <v>13</v>
      </c>
      <c r="B16" s="38" t="s">
        <v>59</v>
      </c>
      <c r="C16" s="39">
        <v>44106</v>
      </c>
      <c r="D16" s="38" t="s">
        <v>60</v>
      </c>
      <c r="E16" s="38" t="s">
        <v>17</v>
      </c>
      <c r="F16" s="38" t="s">
        <v>6</v>
      </c>
      <c r="G16" s="38"/>
      <c r="H16" s="40">
        <v>48500</v>
      </c>
      <c r="I16" s="57">
        <v>48500</v>
      </c>
      <c r="J16" s="38" t="s">
        <v>21</v>
      </c>
      <c r="K16" s="38" t="s">
        <v>33</v>
      </c>
      <c r="L16" s="38"/>
      <c r="M16" s="38"/>
      <c r="N16" s="52"/>
      <c r="O16" s="56"/>
    </row>
    <row r="17" spans="1:16">
      <c r="A17" s="38">
        <v>14</v>
      </c>
      <c r="B17" s="38" t="s">
        <v>61</v>
      </c>
      <c r="C17" s="39">
        <v>44060</v>
      </c>
      <c r="D17" s="38" t="s">
        <v>62</v>
      </c>
      <c r="E17" s="38" t="s">
        <v>17</v>
      </c>
      <c r="F17" s="38" t="s">
        <v>6</v>
      </c>
      <c r="G17" s="38"/>
      <c r="H17" s="40">
        <v>3500</v>
      </c>
      <c r="I17" s="57">
        <v>3500</v>
      </c>
      <c r="J17" s="38" t="s">
        <v>19</v>
      </c>
      <c r="K17" s="38" t="s">
        <v>33</v>
      </c>
      <c r="L17" s="38"/>
      <c r="M17" s="38"/>
      <c r="N17" s="52"/>
      <c r="O17" s="56"/>
    </row>
    <row r="18" spans="1:16">
      <c r="A18" s="38">
        <v>15</v>
      </c>
      <c r="B18" s="38" t="s">
        <v>63</v>
      </c>
      <c r="C18" s="39">
        <v>44068</v>
      </c>
      <c r="D18" s="38" t="s">
        <v>64</v>
      </c>
      <c r="E18" s="38" t="s">
        <v>65</v>
      </c>
      <c r="F18" s="38" t="s">
        <v>6</v>
      </c>
      <c r="G18" s="38" t="s">
        <v>65</v>
      </c>
      <c r="H18" s="40"/>
      <c r="I18" s="55">
        <v>525.05999999999995</v>
      </c>
      <c r="J18" s="38" t="s">
        <v>58</v>
      </c>
      <c r="K18" s="38" t="s">
        <v>43</v>
      </c>
      <c r="L18" s="38"/>
      <c r="M18" s="38"/>
      <c r="N18" s="52" t="s">
        <v>66</v>
      </c>
      <c r="O18" s="56"/>
    </row>
    <row r="19" spans="1:16" ht="51">
      <c r="A19" s="38">
        <v>16</v>
      </c>
      <c r="B19" s="43" t="s">
        <v>67</v>
      </c>
      <c r="C19" s="39">
        <v>44047</v>
      </c>
      <c r="D19" s="43" t="s">
        <v>68</v>
      </c>
      <c r="E19" s="43" t="s">
        <v>69</v>
      </c>
      <c r="F19" s="43" t="s">
        <v>6</v>
      </c>
      <c r="G19" s="43" t="s">
        <v>70</v>
      </c>
      <c r="H19" s="44">
        <v>773582.26</v>
      </c>
      <c r="I19" s="55"/>
      <c r="J19" s="41" t="s">
        <v>71</v>
      </c>
      <c r="K19" s="38" t="s">
        <v>72</v>
      </c>
      <c r="L19" s="38"/>
      <c r="M19" s="58" t="s">
        <v>73</v>
      </c>
      <c r="N19" s="59" t="s">
        <v>74</v>
      </c>
      <c r="O19" s="60">
        <v>44123</v>
      </c>
    </row>
    <row r="20" spans="1:16" ht="25.5">
      <c r="A20" s="38">
        <v>17</v>
      </c>
      <c r="B20" s="45" t="s">
        <v>75</v>
      </c>
      <c r="C20" s="39">
        <v>44074</v>
      </c>
      <c r="D20" s="43" t="s">
        <v>76</v>
      </c>
      <c r="E20" s="43" t="s">
        <v>69</v>
      </c>
      <c r="F20" s="43" t="s">
        <v>18</v>
      </c>
      <c r="G20" s="43" t="s">
        <v>77</v>
      </c>
      <c r="H20" s="44">
        <v>78251.399999999994</v>
      </c>
      <c r="I20" s="55">
        <f>17710+324</f>
        <v>18034</v>
      </c>
      <c r="J20" s="38" t="s">
        <v>78</v>
      </c>
      <c r="K20" s="38" t="s">
        <v>24</v>
      </c>
      <c r="L20" s="38"/>
      <c r="M20" s="61"/>
      <c r="N20" s="52" t="s">
        <v>79</v>
      </c>
      <c r="O20" s="52"/>
    </row>
    <row r="21" spans="1:16">
      <c r="A21" s="38">
        <v>18</v>
      </c>
      <c r="B21" s="38" t="s">
        <v>80</v>
      </c>
      <c r="C21" s="39">
        <v>44084</v>
      </c>
      <c r="D21" s="38" t="s">
        <v>81</v>
      </c>
      <c r="E21" s="38" t="s">
        <v>82</v>
      </c>
      <c r="F21" s="38" t="s">
        <v>18</v>
      </c>
      <c r="G21" s="38"/>
      <c r="H21" s="40">
        <v>32856.080000000002</v>
      </c>
      <c r="I21" s="55">
        <v>2727</v>
      </c>
      <c r="J21" s="38" t="s">
        <v>21</v>
      </c>
      <c r="K21" s="38" t="s">
        <v>24</v>
      </c>
      <c r="L21" s="38"/>
      <c r="M21" s="38"/>
      <c r="N21" s="52"/>
      <c r="O21" s="56"/>
    </row>
    <row r="22" spans="1:16">
      <c r="A22" s="38">
        <v>19</v>
      </c>
      <c r="B22" s="38" t="s">
        <v>83</v>
      </c>
      <c r="C22" s="39">
        <v>44083</v>
      </c>
      <c r="D22" s="38" t="s">
        <v>84</v>
      </c>
      <c r="E22" s="38" t="s">
        <v>85</v>
      </c>
      <c r="F22" s="38" t="s">
        <v>6</v>
      </c>
      <c r="G22" s="38"/>
      <c r="H22" s="40"/>
      <c r="I22" s="55">
        <v>4300</v>
      </c>
      <c r="J22" s="38" t="s">
        <v>58</v>
      </c>
      <c r="K22" s="38" t="s">
        <v>43</v>
      </c>
      <c r="L22" s="38"/>
      <c r="M22" s="38"/>
      <c r="N22" s="52" t="s">
        <v>86</v>
      </c>
      <c r="O22" s="52"/>
    </row>
    <row r="23" spans="1:16">
      <c r="A23" s="38">
        <v>20</v>
      </c>
      <c r="B23" s="38" t="s">
        <v>87</v>
      </c>
      <c r="C23" s="39">
        <v>44069</v>
      </c>
      <c r="D23" s="38" t="s">
        <v>88</v>
      </c>
      <c r="E23" s="38" t="s">
        <v>65</v>
      </c>
      <c r="F23" s="38" t="s">
        <v>6</v>
      </c>
      <c r="G23" s="38"/>
      <c r="H23" s="40"/>
      <c r="I23" s="55">
        <v>10225.950000000001</v>
      </c>
      <c r="J23" s="38" t="s">
        <v>58</v>
      </c>
      <c r="K23" s="38" t="s">
        <v>43</v>
      </c>
      <c r="L23" s="38"/>
      <c r="M23" s="38"/>
      <c r="N23" s="52"/>
      <c r="O23" s="52" t="s">
        <v>38</v>
      </c>
    </row>
    <row r="24" spans="1:16">
      <c r="A24" s="38">
        <v>21</v>
      </c>
      <c r="B24" s="38" t="s">
        <v>89</v>
      </c>
      <c r="C24" s="39">
        <v>44069</v>
      </c>
      <c r="D24" s="38" t="s">
        <v>23</v>
      </c>
      <c r="E24" s="38" t="s">
        <v>82</v>
      </c>
      <c r="F24" s="38" t="s">
        <v>18</v>
      </c>
      <c r="G24" s="38"/>
      <c r="H24" s="40">
        <v>11274</v>
      </c>
      <c r="I24" s="55">
        <v>3510</v>
      </c>
      <c r="J24" s="38" t="s">
        <v>21</v>
      </c>
      <c r="K24" s="38" t="s">
        <v>24</v>
      </c>
      <c r="L24" s="38"/>
      <c r="M24" s="38"/>
      <c r="N24" s="52"/>
      <c r="O24" s="56"/>
    </row>
    <row r="25" spans="1:16">
      <c r="A25" s="38">
        <v>22</v>
      </c>
      <c r="B25" s="38" t="s">
        <v>90</v>
      </c>
      <c r="C25" s="39">
        <v>44068</v>
      </c>
      <c r="D25" s="38" t="s">
        <v>91</v>
      </c>
      <c r="E25" s="38" t="s">
        <v>92</v>
      </c>
      <c r="F25" s="38" t="s">
        <v>6</v>
      </c>
      <c r="G25" s="38"/>
      <c r="H25" s="40"/>
      <c r="I25" s="55">
        <v>67482.080000000002</v>
      </c>
      <c r="J25" s="38" t="s">
        <v>58</v>
      </c>
      <c r="K25" s="38" t="s">
        <v>43</v>
      </c>
      <c r="L25" s="38"/>
      <c r="M25" s="38"/>
      <c r="N25" s="52" t="s">
        <v>93</v>
      </c>
      <c r="O25" s="56" t="s">
        <v>94</v>
      </c>
    </row>
    <row r="26" spans="1:16">
      <c r="A26" s="38">
        <v>23</v>
      </c>
      <c r="B26" s="38" t="s">
        <v>95</v>
      </c>
      <c r="C26" s="39">
        <v>44046</v>
      </c>
      <c r="D26" s="38" t="s">
        <v>81</v>
      </c>
      <c r="E26" s="38" t="s">
        <v>82</v>
      </c>
      <c r="F26" s="38" t="s">
        <v>18</v>
      </c>
      <c r="G26" s="38"/>
      <c r="H26" s="40">
        <v>2921.6</v>
      </c>
      <c r="I26" s="55">
        <v>1479.6</v>
      </c>
      <c r="J26" s="38" t="s">
        <v>21</v>
      </c>
      <c r="K26" s="38" t="s">
        <v>24</v>
      </c>
      <c r="L26" s="38"/>
      <c r="M26" s="38"/>
      <c r="N26" s="52"/>
      <c r="O26" s="56"/>
    </row>
    <row r="27" spans="1:16" ht="51">
      <c r="A27" s="38">
        <v>24</v>
      </c>
      <c r="B27" s="43" t="s">
        <v>96</v>
      </c>
      <c r="C27" s="39">
        <v>44026</v>
      </c>
      <c r="D27" s="43" t="s">
        <v>81</v>
      </c>
      <c r="E27" s="43" t="s">
        <v>69</v>
      </c>
      <c r="F27" s="43" t="s">
        <v>18</v>
      </c>
      <c r="G27" s="43" t="s">
        <v>97</v>
      </c>
      <c r="H27" s="44">
        <v>363175.82</v>
      </c>
      <c r="I27" s="55"/>
      <c r="J27" s="38" t="s">
        <v>98</v>
      </c>
      <c r="K27" s="38" t="s">
        <v>24</v>
      </c>
      <c r="L27" s="38"/>
      <c r="M27" s="58" t="s">
        <v>99</v>
      </c>
      <c r="N27" s="59" t="s">
        <v>100</v>
      </c>
      <c r="O27" s="60">
        <v>44126</v>
      </c>
      <c r="P27" s="37" t="s">
        <v>101</v>
      </c>
    </row>
    <row r="28" spans="1:16" ht="51">
      <c r="A28" s="38">
        <v>25</v>
      </c>
      <c r="B28" s="43" t="s">
        <v>102</v>
      </c>
      <c r="C28" s="38"/>
      <c r="D28" s="43" t="s">
        <v>103</v>
      </c>
      <c r="E28" s="43" t="s">
        <v>69</v>
      </c>
      <c r="F28" s="43" t="s">
        <v>18</v>
      </c>
      <c r="G28" s="43" t="s">
        <v>104</v>
      </c>
      <c r="H28" s="44">
        <v>104912</v>
      </c>
      <c r="I28" s="55"/>
      <c r="J28" s="38" t="s">
        <v>105</v>
      </c>
      <c r="K28" s="38" t="s">
        <v>106</v>
      </c>
      <c r="L28" s="38"/>
      <c r="M28" s="58" t="s">
        <v>107</v>
      </c>
      <c r="N28" s="59" t="s">
        <v>108</v>
      </c>
      <c r="O28" s="60">
        <v>44152</v>
      </c>
    </row>
    <row r="29" spans="1:16" ht="51">
      <c r="A29" s="38">
        <v>26</v>
      </c>
      <c r="B29" s="45" t="s">
        <v>109</v>
      </c>
      <c r="C29" s="38"/>
      <c r="D29" s="43" t="s">
        <v>110</v>
      </c>
      <c r="E29" s="43" t="s">
        <v>69</v>
      </c>
      <c r="F29" s="43" t="s">
        <v>18</v>
      </c>
      <c r="G29" s="43" t="s">
        <v>111</v>
      </c>
      <c r="H29" s="44">
        <v>59400</v>
      </c>
      <c r="I29" s="55"/>
      <c r="J29" s="38" t="s">
        <v>98</v>
      </c>
      <c r="K29" s="38" t="s">
        <v>106</v>
      </c>
      <c r="L29" s="38"/>
      <c r="M29" s="58" t="s">
        <v>112</v>
      </c>
      <c r="N29" s="59" t="s">
        <v>113</v>
      </c>
      <c r="O29" s="60">
        <v>44111</v>
      </c>
    </row>
    <row r="30" spans="1:16" ht="22.5">
      <c r="A30" s="38">
        <v>27</v>
      </c>
      <c r="B30" s="41" t="s">
        <v>114</v>
      </c>
      <c r="C30" s="38"/>
      <c r="D30" s="38" t="s">
        <v>76</v>
      </c>
      <c r="E30" s="38" t="s">
        <v>82</v>
      </c>
      <c r="F30" s="38" t="s">
        <v>18</v>
      </c>
      <c r="G30" s="38"/>
      <c r="H30" s="40">
        <v>59247.61</v>
      </c>
      <c r="I30" s="55">
        <f>236</f>
        <v>236</v>
      </c>
      <c r="J30" s="38" t="s">
        <v>115</v>
      </c>
      <c r="K30" s="38" t="s">
        <v>24</v>
      </c>
      <c r="L30" s="38"/>
      <c r="M30" s="38"/>
      <c r="N30" s="52"/>
      <c r="O30" s="56"/>
    </row>
    <row r="31" spans="1:16">
      <c r="A31" s="38">
        <v>28</v>
      </c>
      <c r="B31" s="38" t="s">
        <v>116</v>
      </c>
      <c r="C31" s="39">
        <v>44090</v>
      </c>
      <c r="D31" s="38" t="s">
        <v>37</v>
      </c>
      <c r="E31" s="38" t="s">
        <v>82</v>
      </c>
      <c r="F31" s="38" t="s">
        <v>18</v>
      </c>
      <c r="G31" s="38"/>
      <c r="H31" s="40">
        <v>48865</v>
      </c>
      <c r="I31" s="55">
        <v>29970</v>
      </c>
      <c r="J31" s="38" t="s">
        <v>115</v>
      </c>
      <c r="K31" s="38" t="s">
        <v>33</v>
      </c>
      <c r="L31" s="38"/>
      <c r="M31" s="38"/>
      <c r="N31" s="52"/>
      <c r="O31" s="56"/>
    </row>
    <row r="32" spans="1:16">
      <c r="A32" s="38">
        <v>29</v>
      </c>
      <c r="B32" s="41" t="s">
        <v>117</v>
      </c>
      <c r="C32" s="39">
        <v>44104</v>
      </c>
      <c r="D32" s="38" t="s">
        <v>118</v>
      </c>
      <c r="E32" s="38" t="s">
        <v>92</v>
      </c>
      <c r="F32" s="38" t="s">
        <v>6</v>
      </c>
      <c r="G32" s="38"/>
      <c r="H32" s="40">
        <v>10224</v>
      </c>
      <c r="I32" s="55">
        <v>10057.129999999999</v>
      </c>
      <c r="J32" s="38" t="s">
        <v>58</v>
      </c>
      <c r="K32" s="38"/>
      <c r="L32" s="38"/>
      <c r="M32" s="38"/>
      <c r="N32" s="52"/>
      <c r="O32" s="52" t="s">
        <v>35</v>
      </c>
    </row>
    <row r="33" spans="1:15" ht="51">
      <c r="A33" s="38">
        <v>30</v>
      </c>
      <c r="B33" s="43" t="s">
        <v>119</v>
      </c>
      <c r="C33" s="39">
        <v>44091</v>
      </c>
      <c r="D33" s="43" t="s">
        <v>120</v>
      </c>
      <c r="E33" s="43" t="s">
        <v>69</v>
      </c>
      <c r="F33" s="43" t="s">
        <v>18</v>
      </c>
      <c r="G33" s="43" t="s">
        <v>77</v>
      </c>
      <c r="H33" s="44">
        <v>112083.84</v>
      </c>
      <c r="I33" s="55"/>
      <c r="J33" s="38" t="s">
        <v>98</v>
      </c>
      <c r="K33" s="38" t="s">
        <v>24</v>
      </c>
      <c r="L33" s="38"/>
      <c r="M33" s="58" t="s">
        <v>121</v>
      </c>
      <c r="N33" s="52" t="s">
        <v>25</v>
      </c>
      <c r="O33" s="52" t="s">
        <v>26</v>
      </c>
    </row>
    <row r="34" spans="1:15">
      <c r="A34" s="38">
        <v>31</v>
      </c>
      <c r="B34" s="38" t="s">
        <v>122</v>
      </c>
      <c r="C34" s="39">
        <v>44102</v>
      </c>
      <c r="D34" s="38" t="s">
        <v>123</v>
      </c>
      <c r="E34" s="38" t="s">
        <v>65</v>
      </c>
      <c r="F34" s="38" t="s">
        <v>6</v>
      </c>
      <c r="G34" s="38"/>
      <c r="H34" s="40">
        <v>28260</v>
      </c>
      <c r="I34" s="55">
        <v>2355</v>
      </c>
      <c r="J34" s="38" t="s">
        <v>58</v>
      </c>
      <c r="K34" s="38" t="s">
        <v>43</v>
      </c>
      <c r="L34" s="38"/>
      <c r="M34" s="38"/>
      <c r="N34" s="52"/>
      <c r="O34" s="52" t="s">
        <v>38</v>
      </c>
    </row>
    <row r="35" spans="1:15">
      <c r="A35" s="38">
        <v>32</v>
      </c>
      <c r="B35" s="46" t="s">
        <v>124</v>
      </c>
      <c r="C35" s="47">
        <v>44106</v>
      </c>
      <c r="D35" s="46" t="s">
        <v>125</v>
      </c>
      <c r="E35" s="46" t="s">
        <v>69</v>
      </c>
      <c r="F35" s="46" t="s">
        <v>6</v>
      </c>
      <c r="G35" s="46" t="s">
        <v>77</v>
      </c>
      <c r="H35" s="48"/>
      <c r="I35" s="62"/>
      <c r="J35" s="63" t="s">
        <v>126</v>
      </c>
      <c r="K35" s="38" t="s">
        <v>43</v>
      </c>
      <c r="L35" s="38"/>
      <c r="M35" s="61" t="s">
        <v>127</v>
      </c>
      <c r="N35" s="52"/>
      <c r="O35" s="56"/>
    </row>
    <row r="36" spans="1:15">
      <c r="A36" s="38">
        <v>33</v>
      </c>
      <c r="B36" s="46" t="s">
        <v>128</v>
      </c>
      <c r="C36" s="47">
        <v>44106</v>
      </c>
      <c r="D36" s="46" t="s">
        <v>129</v>
      </c>
      <c r="E36" s="46" t="s">
        <v>69</v>
      </c>
      <c r="F36" s="46" t="s">
        <v>6</v>
      </c>
      <c r="G36" s="46" t="s">
        <v>77</v>
      </c>
      <c r="H36" s="48">
        <v>165000</v>
      </c>
      <c r="I36" s="62"/>
      <c r="J36" s="63" t="s">
        <v>130</v>
      </c>
      <c r="K36" s="38" t="s">
        <v>33</v>
      </c>
      <c r="L36" s="38"/>
      <c r="M36" s="61" t="s">
        <v>131</v>
      </c>
      <c r="N36" s="52"/>
      <c r="O36" s="56"/>
    </row>
    <row r="37" spans="1:15" ht="25.5">
      <c r="A37" s="38">
        <v>34</v>
      </c>
      <c r="B37" s="46" t="s">
        <v>132</v>
      </c>
      <c r="C37" s="47">
        <v>44106</v>
      </c>
      <c r="D37" s="46" t="s">
        <v>133</v>
      </c>
      <c r="E37" s="46" t="s">
        <v>69</v>
      </c>
      <c r="F37" s="46" t="s">
        <v>18</v>
      </c>
      <c r="G37" s="46" t="s">
        <v>77</v>
      </c>
      <c r="H37" s="48">
        <v>132878.79999999999</v>
      </c>
      <c r="I37" s="62"/>
      <c r="J37" s="63" t="s">
        <v>98</v>
      </c>
      <c r="K37" s="38" t="s">
        <v>134</v>
      </c>
      <c r="L37" s="38"/>
      <c r="M37" s="58" t="s">
        <v>135</v>
      </c>
      <c r="N37" s="52" t="s">
        <v>136</v>
      </c>
      <c r="O37" s="52" t="s">
        <v>35</v>
      </c>
    </row>
    <row r="38" spans="1:15">
      <c r="A38" s="38">
        <v>35</v>
      </c>
      <c r="B38" s="49" t="s">
        <v>137</v>
      </c>
      <c r="C38" s="50">
        <v>44106</v>
      </c>
      <c r="D38" s="49" t="s">
        <v>138</v>
      </c>
      <c r="E38" s="49" t="s">
        <v>82</v>
      </c>
      <c r="F38" s="49" t="s">
        <v>18</v>
      </c>
      <c r="G38" s="49"/>
      <c r="H38" s="51">
        <v>20333.48</v>
      </c>
      <c r="I38" s="64">
        <v>20333.48</v>
      </c>
      <c r="J38" s="38" t="s">
        <v>115</v>
      </c>
      <c r="K38" s="38" t="s">
        <v>33</v>
      </c>
      <c r="L38" s="38"/>
      <c r="M38" s="38"/>
      <c r="N38" s="52" t="s">
        <v>12</v>
      </c>
      <c r="O38" s="56"/>
    </row>
    <row r="39" spans="1:15">
      <c r="A39" s="38">
        <v>36</v>
      </c>
      <c r="B39" s="38" t="s">
        <v>139</v>
      </c>
      <c r="C39" s="39">
        <v>44072</v>
      </c>
      <c r="D39" s="38" t="s">
        <v>133</v>
      </c>
      <c r="E39" s="38" t="s">
        <v>82</v>
      </c>
      <c r="F39" s="38" t="s">
        <v>18</v>
      </c>
      <c r="G39" s="38" t="s">
        <v>82</v>
      </c>
      <c r="H39" s="40">
        <v>74800</v>
      </c>
      <c r="I39" s="55">
        <v>74800</v>
      </c>
      <c r="J39" s="38" t="s">
        <v>115</v>
      </c>
      <c r="K39" s="38" t="s">
        <v>134</v>
      </c>
      <c r="L39" s="38"/>
      <c r="M39" s="38"/>
      <c r="N39" s="52"/>
      <c r="O39" s="56"/>
    </row>
    <row r="40" spans="1:15">
      <c r="A40" s="38">
        <v>37</v>
      </c>
      <c r="B40" s="38" t="s">
        <v>140</v>
      </c>
      <c r="C40" s="39">
        <v>44118</v>
      </c>
      <c r="D40" s="38" t="s">
        <v>141</v>
      </c>
      <c r="E40" s="38" t="s">
        <v>85</v>
      </c>
      <c r="F40" s="38" t="s">
        <v>6</v>
      </c>
      <c r="G40" s="38"/>
      <c r="H40" s="40">
        <v>356140.79999999999</v>
      </c>
      <c r="I40" s="55">
        <v>59356.800000000003</v>
      </c>
      <c r="J40" s="38" t="s">
        <v>21</v>
      </c>
      <c r="K40" s="38"/>
      <c r="L40" s="38"/>
      <c r="M40" s="38"/>
      <c r="N40" s="52"/>
      <c r="O40" s="56"/>
    </row>
    <row r="41" spans="1:15">
      <c r="A41" s="38">
        <v>38</v>
      </c>
      <c r="B41" s="38" t="s">
        <v>142</v>
      </c>
      <c r="C41" s="39">
        <v>44119</v>
      </c>
      <c r="D41" s="38" t="s">
        <v>143</v>
      </c>
      <c r="E41" s="38" t="s">
        <v>65</v>
      </c>
      <c r="F41" s="38" t="s">
        <v>6</v>
      </c>
      <c r="G41" s="38"/>
      <c r="H41" s="40">
        <v>129030</v>
      </c>
      <c r="I41" s="55">
        <v>91593.26</v>
      </c>
      <c r="J41" s="38" t="s">
        <v>21</v>
      </c>
      <c r="K41" s="38"/>
      <c r="L41" s="38"/>
      <c r="M41" s="38"/>
      <c r="N41" s="52"/>
      <c r="O41" s="56"/>
    </row>
    <row r="42" spans="1:15" ht="38.25">
      <c r="A42" s="38">
        <v>39</v>
      </c>
      <c r="B42" s="43" t="s">
        <v>144</v>
      </c>
      <c r="C42" s="38"/>
      <c r="D42" s="45" t="s">
        <v>145</v>
      </c>
      <c r="E42" s="43" t="s">
        <v>69</v>
      </c>
      <c r="F42" s="43" t="s">
        <v>18</v>
      </c>
      <c r="G42" s="43" t="s">
        <v>146</v>
      </c>
      <c r="H42" s="44">
        <v>160000</v>
      </c>
      <c r="I42" s="55">
        <f>141550</f>
        <v>141550</v>
      </c>
      <c r="J42" s="38" t="s">
        <v>21</v>
      </c>
      <c r="K42" s="38" t="s">
        <v>147</v>
      </c>
      <c r="L42" s="38"/>
      <c r="M42" s="58" t="s">
        <v>148</v>
      </c>
      <c r="N42" s="59"/>
      <c r="O42" s="60"/>
    </row>
    <row r="43" spans="1:15">
      <c r="A43" s="38">
        <v>40</v>
      </c>
      <c r="B43" s="38" t="s">
        <v>149</v>
      </c>
      <c r="C43" s="39">
        <v>44118</v>
      </c>
      <c r="D43" s="38" t="s">
        <v>150</v>
      </c>
      <c r="E43" s="38" t="s">
        <v>82</v>
      </c>
      <c r="F43" s="38" t="s">
        <v>18</v>
      </c>
      <c r="G43" s="38"/>
      <c r="H43" s="40">
        <v>5702.08</v>
      </c>
      <c r="I43" s="57">
        <v>5702.08</v>
      </c>
      <c r="J43" s="38" t="s">
        <v>21</v>
      </c>
      <c r="K43" s="38" t="s">
        <v>33</v>
      </c>
      <c r="L43" s="38"/>
      <c r="M43" s="38"/>
      <c r="N43" s="52"/>
      <c r="O43" s="52"/>
    </row>
    <row r="44" spans="1:15">
      <c r="A44" s="38"/>
      <c r="B44" s="43" t="s">
        <v>151</v>
      </c>
      <c r="C44" s="39"/>
      <c r="D44" s="43" t="s">
        <v>133</v>
      </c>
      <c r="E44" s="38"/>
      <c r="F44" s="38"/>
      <c r="G44" s="38"/>
      <c r="H44" s="44">
        <v>57600</v>
      </c>
      <c r="I44" s="57"/>
      <c r="J44" s="38"/>
      <c r="K44" s="38"/>
      <c r="L44" s="38"/>
      <c r="M44" s="38"/>
      <c r="N44" s="52"/>
      <c r="O44" s="52"/>
    </row>
    <row r="45" spans="1:15" ht="25.5">
      <c r="A45" s="38">
        <v>41</v>
      </c>
      <c r="B45" s="43" t="s">
        <v>152</v>
      </c>
      <c r="C45" s="38"/>
      <c r="D45" s="43" t="s">
        <v>153</v>
      </c>
      <c r="E45" s="43" t="s">
        <v>69</v>
      </c>
      <c r="F45" s="43" t="s">
        <v>18</v>
      </c>
      <c r="G45" s="43" t="s">
        <v>154</v>
      </c>
      <c r="H45" s="44">
        <v>50000</v>
      </c>
      <c r="I45" s="65">
        <v>24129.9</v>
      </c>
      <c r="J45" s="38" t="s">
        <v>21</v>
      </c>
      <c r="K45" s="38"/>
      <c r="L45" s="38"/>
      <c r="M45" s="58" t="s">
        <v>155</v>
      </c>
      <c r="N45" s="59"/>
      <c r="O45" s="52"/>
    </row>
    <row r="46" spans="1:15" ht="25.5">
      <c r="A46" s="38">
        <v>42</v>
      </c>
      <c r="B46" s="43" t="s">
        <v>156</v>
      </c>
      <c r="C46" s="38"/>
      <c r="D46" s="43" t="s">
        <v>157</v>
      </c>
      <c r="E46" s="43" t="s">
        <v>69</v>
      </c>
      <c r="F46" s="43" t="s">
        <v>18</v>
      </c>
      <c r="G46" s="43" t="s">
        <v>158</v>
      </c>
      <c r="H46" s="44">
        <v>189000</v>
      </c>
      <c r="I46" s="65">
        <v>0</v>
      </c>
      <c r="J46" s="38" t="s">
        <v>159</v>
      </c>
      <c r="K46" s="38" t="s">
        <v>160</v>
      </c>
      <c r="L46" s="38"/>
      <c r="M46" s="58" t="s">
        <v>161</v>
      </c>
      <c r="N46" s="60">
        <v>44146</v>
      </c>
      <c r="O46" s="52"/>
    </row>
    <row r="47" spans="1:15" ht="14.25">
      <c r="A47" s="38">
        <v>43</v>
      </c>
      <c r="B47" s="38" t="s">
        <v>162</v>
      </c>
      <c r="C47" s="39">
        <v>44119</v>
      </c>
      <c r="D47" s="38" t="s">
        <v>163</v>
      </c>
      <c r="E47" s="38" t="s">
        <v>85</v>
      </c>
      <c r="F47" s="38" t="s">
        <v>6</v>
      </c>
      <c r="G47" s="38"/>
      <c r="H47" s="40">
        <v>80892</v>
      </c>
      <c r="I47" s="65">
        <v>6741</v>
      </c>
      <c r="J47" s="38" t="s">
        <v>58</v>
      </c>
      <c r="K47" s="38"/>
      <c r="L47" s="38"/>
      <c r="M47" s="66"/>
      <c r="N47" s="52"/>
      <c r="O47" s="52"/>
    </row>
    <row r="48" spans="1:15" ht="22.5">
      <c r="A48" s="38">
        <v>44</v>
      </c>
      <c r="B48" s="38" t="s">
        <v>164</v>
      </c>
      <c r="C48" s="39">
        <v>44140</v>
      </c>
      <c r="D48" s="38" t="s">
        <v>165</v>
      </c>
      <c r="E48" s="38" t="s">
        <v>85</v>
      </c>
      <c r="F48" s="38" t="s">
        <v>6</v>
      </c>
      <c r="G48" s="38"/>
      <c r="H48" s="40">
        <v>6000</v>
      </c>
      <c r="I48" s="65">
        <v>500</v>
      </c>
      <c r="J48" s="41" t="s">
        <v>166</v>
      </c>
      <c r="K48" s="38" t="s">
        <v>43</v>
      </c>
      <c r="L48" s="38"/>
      <c r="M48" s="66"/>
      <c r="N48" s="52"/>
      <c r="O48" s="52"/>
    </row>
    <row r="49" spans="1:15" ht="14.25">
      <c r="A49" s="38">
        <v>45</v>
      </c>
      <c r="B49" s="38" t="s">
        <v>167</v>
      </c>
      <c r="C49" s="39">
        <v>44145</v>
      </c>
      <c r="D49" s="38" t="s">
        <v>168</v>
      </c>
      <c r="E49" s="38" t="s">
        <v>92</v>
      </c>
      <c r="F49" s="38" t="s">
        <v>6</v>
      </c>
      <c r="G49" s="38"/>
      <c r="H49" s="40">
        <v>48388.44</v>
      </c>
      <c r="I49" s="65">
        <f>403.24</f>
        <v>403.24</v>
      </c>
      <c r="J49" s="38" t="s">
        <v>58</v>
      </c>
      <c r="K49" s="38" t="s">
        <v>43</v>
      </c>
      <c r="L49" s="38"/>
      <c r="M49" s="67"/>
      <c r="N49" s="52"/>
      <c r="O49" s="52"/>
    </row>
    <row r="50" spans="1:15" ht="14.25">
      <c r="A50" s="38">
        <v>46</v>
      </c>
      <c r="B50" s="38" t="s">
        <v>169</v>
      </c>
      <c r="C50" s="39">
        <v>44145</v>
      </c>
      <c r="D50" s="38" t="s">
        <v>170</v>
      </c>
      <c r="E50" s="38" t="s">
        <v>92</v>
      </c>
      <c r="F50" s="38" t="s">
        <v>6</v>
      </c>
      <c r="G50" s="38"/>
      <c r="H50" s="40">
        <v>25923.599999999999</v>
      </c>
      <c r="I50" s="65">
        <f>216.03</f>
        <v>216.03</v>
      </c>
      <c r="J50" s="38" t="s">
        <v>47</v>
      </c>
      <c r="K50" s="38" t="s">
        <v>43</v>
      </c>
      <c r="L50" s="38"/>
      <c r="M50" s="67"/>
      <c r="N50" s="52"/>
      <c r="O50" s="52"/>
    </row>
    <row r="51" spans="1:15">
      <c r="A51" s="38">
        <v>47</v>
      </c>
      <c r="B51" s="52" t="s">
        <v>171</v>
      </c>
      <c r="C51" s="53">
        <v>44132</v>
      </c>
      <c r="D51" s="52" t="s">
        <v>133</v>
      </c>
      <c r="E51" s="52" t="s">
        <v>82</v>
      </c>
      <c r="F51" s="52" t="s">
        <v>18</v>
      </c>
      <c r="G51" s="52"/>
      <c r="H51" s="54">
        <v>94020</v>
      </c>
      <c r="I51" s="68">
        <v>94020</v>
      </c>
      <c r="J51" s="52" t="s">
        <v>115</v>
      </c>
      <c r="K51" s="38" t="s">
        <v>134</v>
      </c>
      <c r="L51" s="52">
        <v>231</v>
      </c>
      <c r="M51" s="52"/>
      <c r="N51" s="52"/>
      <c r="O51" s="52"/>
    </row>
    <row r="52" spans="1:15" ht="38.25">
      <c r="A52" s="38">
        <v>48</v>
      </c>
      <c r="B52" s="52" t="s">
        <v>172</v>
      </c>
      <c r="C52" s="53">
        <v>44146</v>
      </c>
      <c r="D52" s="52" t="s">
        <v>173</v>
      </c>
      <c r="E52" s="52" t="s">
        <v>17</v>
      </c>
      <c r="F52" s="52" t="s">
        <v>18</v>
      </c>
      <c r="G52" s="52"/>
      <c r="H52" s="54">
        <v>32768.800000000003</v>
      </c>
      <c r="I52" s="68">
        <v>8139</v>
      </c>
      <c r="J52" s="52" t="s">
        <v>58</v>
      </c>
      <c r="K52" s="52" t="s">
        <v>20</v>
      </c>
      <c r="L52" s="52">
        <v>222</v>
      </c>
      <c r="M52" s="69" t="s">
        <v>174</v>
      </c>
      <c r="N52" s="52"/>
      <c r="O52" s="52"/>
    </row>
    <row r="53" spans="1:15">
      <c r="A53" s="38">
        <v>49</v>
      </c>
      <c r="B53" s="52" t="s">
        <v>175</v>
      </c>
      <c r="C53" s="53">
        <v>44151</v>
      </c>
      <c r="D53" s="52" t="s">
        <v>76</v>
      </c>
      <c r="E53" s="52" t="s">
        <v>82</v>
      </c>
      <c r="F53" s="52" t="s">
        <v>18</v>
      </c>
      <c r="G53" s="52"/>
      <c r="H53" s="54">
        <v>22230</v>
      </c>
      <c r="I53" s="68">
        <v>22230</v>
      </c>
      <c r="J53" s="52" t="s">
        <v>115</v>
      </c>
      <c r="K53" s="52" t="s">
        <v>20</v>
      </c>
      <c r="L53" s="52">
        <v>222</v>
      </c>
      <c r="M53" s="52" t="s">
        <v>176</v>
      </c>
      <c r="N53" s="52"/>
      <c r="O53" s="52"/>
    </row>
    <row r="54" spans="1:15" ht="38.25">
      <c r="A54" s="38">
        <v>50</v>
      </c>
      <c r="B54" s="52" t="s">
        <v>177</v>
      </c>
      <c r="C54" s="53">
        <v>44154</v>
      </c>
      <c r="D54" s="52" t="s">
        <v>178</v>
      </c>
      <c r="E54" s="52" t="s">
        <v>82</v>
      </c>
      <c r="F54" s="52" t="s">
        <v>18</v>
      </c>
      <c r="G54" s="52"/>
      <c r="H54" s="54">
        <v>6848</v>
      </c>
      <c r="I54" s="68">
        <v>6848</v>
      </c>
      <c r="J54" s="52" t="s">
        <v>115</v>
      </c>
      <c r="K54" s="52" t="s">
        <v>20</v>
      </c>
      <c r="L54" s="52">
        <v>222</v>
      </c>
      <c r="M54" s="69" t="s">
        <v>174</v>
      </c>
      <c r="N54" s="52"/>
      <c r="O54" s="52"/>
    </row>
    <row r="55" spans="1:15">
      <c r="A55" s="52">
        <v>51</v>
      </c>
      <c r="B55" s="52" t="s">
        <v>179</v>
      </c>
      <c r="C55" s="53">
        <v>44159</v>
      </c>
      <c r="D55" s="52" t="s">
        <v>180</v>
      </c>
      <c r="E55" s="52" t="s">
        <v>17</v>
      </c>
      <c r="F55" s="52" t="s">
        <v>18</v>
      </c>
      <c r="G55" s="52"/>
      <c r="H55" s="54">
        <v>1700</v>
      </c>
      <c r="I55" s="68">
        <v>1700</v>
      </c>
      <c r="J55" s="52" t="s">
        <v>115</v>
      </c>
      <c r="K55" s="52" t="s">
        <v>20</v>
      </c>
      <c r="L55" s="52">
        <v>121</v>
      </c>
      <c r="M55" s="52" t="s">
        <v>181</v>
      </c>
      <c r="N55" s="52"/>
      <c r="O55" s="52"/>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printOptions horizontalCentered="1" verticalCentered="1"/>
  <pageMargins left="0.196850393700787" right="0.196850393700787" top="0.59055118110236204" bottom="0.59055118110236204" header="0.511811023622047" footer="0.511811023622047"/>
  <pageSetup paperSize="9" scale="80" firstPageNumber="0" fitToWidth="0" fitToHeight="0" pageOrder="overThenDown" orientation="landscape" useFirstPageNumber="1" horizontalDpi="300" verticalDpi="300" r:id="rId1"/>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FF"/>
  </sheetPr>
  <dimension ref="A1:K34"/>
  <sheetViews>
    <sheetView showGridLines="0" workbookViewId="0">
      <selection activeCell="F8" sqref="F8"/>
    </sheetView>
  </sheetViews>
  <sheetFormatPr defaultRowHeight="15.75"/>
  <cols>
    <col min="1" max="1" width="2.5703125" style="155" customWidth="1"/>
    <col min="2" max="2" width="36" style="155" customWidth="1"/>
    <col min="3" max="3" width="16.28515625" style="155" customWidth="1"/>
    <col min="4" max="4" width="3.42578125" style="155" customWidth="1"/>
    <col min="5" max="5" width="13.42578125" style="155" customWidth="1"/>
    <col min="6" max="6" width="12.7109375" style="155" customWidth="1"/>
    <col min="7" max="7" width="19.42578125" style="155" customWidth="1"/>
    <col min="8" max="8" width="15.28515625" style="155" customWidth="1"/>
    <col min="9" max="9" width="14.28515625" style="155" bestFit="1" customWidth="1"/>
    <col min="10" max="10" width="14" style="155" customWidth="1"/>
    <col min="11" max="11" width="3" style="155" customWidth="1"/>
    <col min="12" max="16384" width="9.140625" style="155"/>
  </cols>
  <sheetData>
    <row r="1" spans="1:11">
      <c r="B1" s="177" t="s">
        <v>827</v>
      </c>
    </row>
    <row r="2" spans="1:11" ht="16.5" thickBot="1"/>
    <row r="3" spans="1:11" ht="32.25" thickBot="1">
      <c r="B3" s="498" t="s">
        <v>802</v>
      </c>
      <c r="C3" s="499"/>
      <c r="D3" s="156"/>
      <c r="E3" s="498" t="s">
        <v>803</v>
      </c>
      <c r="F3" s="500"/>
      <c r="G3" s="499"/>
      <c r="H3" s="231" t="s">
        <v>804</v>
      </c>
      <c r="I3" s="261" t="s">
        <v>805</v>
      </c>
      <c r="J3" s="231" t="s">
        <v>806</v>
      </c>
    </row>
    <row r="4" spans="1:11">
      <c r="B4" s="273" t="s">
        <v>828</v>
      </c>
      <c r="C4" s="274" t="s">
        <v>807</v>
      </c>
      <c r="D4" s="159"/>
      <c r="E4" s="245" t="s">
        <v>808</v>
      </c>
      <c r="F4" s="178" t="s">
        <v>809</v>
      </c>
      <c r="G4" s="246" t="s">
        <v>829</v>
      </c>
      <c r="H4" s="252"/>
      <c r="I4" s="244"/>
      <c r="J4" s="269"/>
      <c r="K4" s="176"/>
    </row>
    <row r="5" spans="1:11" ht="16.5" thickBot="1">
      <c r="A5" s="179"/>
      <c r="B5" s="241" t="s">
        <v>830</v>
      </c>
      <c r="C5" s="242"/>
      <c r="D5" s="159"/>
      <c r="E5" s="222"/>
      <c r="F5" s="160"/>
      <c r="G5" s="223"/>
      <c r="H5" s="253"/>
      <c r="I5" s="262"/>
      <c r="J5" s="236"/>
      <c r="K5" s="160"/>
    </row>
    <row r="6" spans="1:11" ht="16.5" thickBot="1">
      <c r="B6" s="180" t="s">
        <v>831</v>
      </c>
      <c r="C6" s="181">
        <v>90000</v>
      </c>
      <c r="D6" s="163"/>
      <c r="E6" s="182"/>
      <c r="F6" s="183"/>
      <c r="G6" s="247"/>
      <c r="H6" s="254"/>
      <c r="I6" s="263"/>
      <c r="J6" s="270">
        <f>C6-E6</f>
        <v>90000</v>
      </c>
    </row>
    <row r="7" spans="1:11" ht="16.5" thickBot="1">
      <c r="B7" s="503" t="s">
        <v>872</v>
      </c>
      <c r="C7" s="511">
        <v>400000</v>
      </c>
      <c r="D7" s="167"/>
      <c r="E7" s="184">
        <v>32856.080000000002</v>
      </c>
      <c r="F7" s="185" t="s">
        <v>832</v>
      </c>
      <c r="G7" s="248" t="s">
        <v>833</v>
      </c>
      <c r="H7" s="255">
        <v>32856.080000000002</v>
      </c>
      <c r="I7" s="264">
        <f>E7-H7</f>
        <v>0</v>
      </c>
      <c r="J7" s="515">
        <f>SUM(C7)-SUM(E7:E11)</f>
        <v>-44125.06</v>
      </c>
      <c r="K7" s="186"/>
    </row>
    <row r="8" spans="1:11" ht="33" thickTop="1" thickBot="1">
      <c r="B8" s="504"/>
      <c r="C8" s="512"/>
      <c r="D8" s="167"/>
      <c r="E8" s="187">
        <v>92042.4</v>
      </c>
      <c r="F8" s="188" t="s">
        <v>834</v>
      </c>
      <c r="G8" s="288" t="s">
        <v>835</v>
      </c>
      <c r="H8" s="256">
        <v>4132.3999999999996</v>
      </c>
      <c r="I8" s="265">
        <f t="shared" ref="I8:I16" si="0">E8-H8</f>
        <v>87910</v>
      </c>
      <c r="J8" s="515"/>
      <c r="K8" s="189"/>
    </row>
    <row r="9" spans="1:11" ht="17.25" thickTop="1" thickBot="1">
      <c r="B9" s="505"/>
      <c r="C9" s="513"/>
      <c r="D9" s="167"/>
      <c r="E9" s="299">
        <v>161506.1</v>
      </c>
      <c r="F9" s="300" t="s">
        <v>836</v>
      </c>
      <c r="G9" s="305" t="s">
        <v>837</v>
      </c>
      <c r="H9" s="347">
        <v>161506.1</v>
      </c>
      <c r="I9" s="265">
        <f t="shared" si="0"/>
        <v>0</v>
      </c>
      <c r="J9" s="515"/>
      <c r="K9" s="189"/>
    </row>
    <row r="10" spans="1:11" ht="17.25" thickTop="1" thickBot="1">
      <c r="B10" s="505"/>
      <c r="C10" s="513"/>
      <c r="D10" s="167"/>
      <c r="E10" s="190">
        <v>2921.6</v>
      </c>
      <c r="F10" s="191" t="s">
        <v>838</v>
      </c>
      <c r="G10" s="250" t="s">
        <v>839</v>
      </c>
      <c r="H10" s="257">
        <v>2921.6</v>
      </c>
      <c r="I10" s="265">
        <f t="shared" si="0"/>
        <v>0</v>
      </c>
      <c r="J10" s="515"/>
      <c r="K10" s="189"/>
    </row>
    <row r="11" spans="1:11" ht="17.25" thickTop="1" thickBot="1">
      <c r="B11" s="506"/>
      <c r="C11" s="514"/>
      <c r="D11" s="167"/>
      <c r="E11" s="299">
        <v>154798.88</v>
      </c>
      <c r="F11" s="300" t="s">
        <v>840</v>
      </c>
      <c r="G11" s="301" t="s">
        <v>883</v>
      </c>
      <c r="H11" s="302">
        <v>154798.88</v>
      </c>
      <c r="I11" s="265">
        <v>0</v>
      </c>
      <c r="J11" s="515"/>
      <c r="K11" s="186"/>
    </row>
    <row r="12" spans="1:11">
      <c r="B12" s="516" t="s">
        <v>841</v>
      </c>
      <c r="C12" s="517">
        <v>173000</v>
      </c>
      <c r="D12" s="163"/>
      <c r="E12" s="192">
        <v>11274</v>
      </c>
      <c r="F12" s="193" t="s">
        <v>842</v>
      </c>
      <c r="G12" s="293" t="s">
        <v>843</v>
      </c>
      <c r="H12" s="297">
        <v>11274</v>
      </c>
      <c r="I12" s="294">
        <f t="shared" si="0"/>
        <v>0</v>
      </c>
      <c r="J12" s="518">
        <f>SUM(C12)-SUM(E12:E17)</f>
        <v>1094.8899999999849</v>
      </c>
    </row>
    <row r="13" spans="1:11">
      <c r="B13" s="516"/>
      <c r="C13" s="517"/>
      <c r="D13" s="163"/>
      <c r="E13" s="187">
        <v>20940</v>
      </c>
      <c r="F13" s="194" t="s">
        <v>844</v>
      </c>
      <c r="G13" s="342" t="s">
        <v>845</v>
      </c>
      <c r="H13" s="256">
        <v>20940</v>
      </c>
      <c r="I13" s="295">
        <f t="shared" si="0"/>
        <v>0</v>
      </c>
      <c r="J13" s="519"/>
      <c r="K13" s="189"/>
    </row>
    <row r="14" spans="1:11">
      <c r="B14" s="516"/>
      <c r="C14" s="517"/>
      <c r="D14" s="163"/>
      <c r="E14" s="187">
        <v>31787.56</v>
      </c>
      <c r="F14" s="194" t="s">
        <v>846</v>
      </c>
      <c r="G14" s="342" t="s">
        <v>847</v>
      </c>
      <c r="H14" s="256">
        <v>31787.56</v>
      </c>
      <c r="I14" s="295">
        <f t="shared" si="0"/>
        <v>0</v>
      </c>
      <c r="J14" s="519"/>
      <c r="K14" s="189"/>
    </row>
    <row r="15" spans="1:11">
      <c r="B15" s="516"/>
      <c r="C15" s="517"/>
      <c r="D15" s="163"/>
      <c r="E15" s="345">
        <v>66828.12</v>
      </c>
      <c r="F15" s="344" t="s">
        <v>848</v>
      </c>
      <c r="G15" s="346" t="s">
        <v>849</v>
      </c>
      <c r="H15" s="347">
        <v>66828.12</v>
      </c>
      <c r="I15" s="295">
        <f t="shared" si="0"/>
        <v>0</v>
      </c>
      <c r="J15" s="519"/>
      <c r="K15" s="189"/>
    </row>
    <row r="16" spans="1:11">
      <c r="B16" s="516"/>
      <c r="C16" s="517"/>
      <c r="D16" s="163"/>
      <c r="E16" s="345">
        <v>10017.42</v>
      </c>
      <c r="F16" s="344" t="s">
        <v>882</v>
      </c>
      <c r="G16" s="346"/>
      <c r="H16" s="347"/>
      <c r="I16" s="295">
        <f t="shared" si="0"/>
        <v>10017.42</v>
      </c>
      <c r="J16" s="519"/>
      <c r="K16" s="189"/>
    </row>
    <row r="17" spans="1:11" ht="16.5" thickBot="1">
      <c r="B17" s="516"/>
      <c r="C17" s="517"/>
      <c r="D17" s="163"/>
      <c r="E17" s="299">
        <v>31058.01</v>
      </c>
      <c r="F17" s="348" t="s">
        <v>921</v>
      </c>
      <c r="G17" s="349"/>
      <c r="H17" s="306"/>
      <c r="I17" s="343">
        <f t="shared" ref="I17:I24" si="1">E17-H17</f>
        <v>31058.01</v>
      </c>
      <c r="J17" s="520"/>
    </row>
    <row r="18" spans="1:11" ht="32.25" customHeight="1">
      <c r="B18" s="528" t="s">
        <v>850</v>
      </c>
      <c r="C18" s="526">
        <v>50000</v>
      </c>
      <c r="D18" s="167"/>
      <c r="E18" s="192">
        <v>12524</v>
      </c>
      <c r="F18" s="351" t="s">
        <v>851</v>
      </c>
      <c r="G18" s="354" t="s">
        <v>852</v>
      </c>
      <c r="H18" s="356">
        <v>12524</v>
      </c>
      <c r="I18" s="294">
        <f t="shared" si="1"/>
        <v>0</v>
      </c>
      <c r="J18" s="524">
        <f>SUM(C18)-SUM(E18:E19)</f>
        <v>37476</v>
      </c>
      <c r="K18" s="186"/>
    </row>
    <row r="19" spans="1:11" ht="16.5" thickBot="1">
      <c r="B19" s="529"/>
      <c r="C19" s="527"/>
      <c r="D19" s="167"/>
      <c r="E19" s="352"/>
      <c r="F19" s="353"/>
      <c r="G19" s="355"/>
      <c r="H19" s="357"/>
      <c r="I19" s="296">
        <f t="shared" si="1"/>
        <v>0</v>
      </c>
      <c r="J19" s="525"/>
      <c r="K19" s="186"/>
    </row>
    <row r="20" spans="1:11" ht="16.5" thickBot="1">
      <c r="B20" s="161" t="s">
        <v>853</v>
      </c>
      <c r="C20" s="195">
        <v>25000</v>
      </c>
      <c r="D20" s="167"/>
      <c r="E20" s="290"/>
      <c r="F20" s="291"/>
      <c r="G20" s="292"/>
      <c r="H20" s="350">
        <v>0</v>
      </c>
      <c r="I20" s="267">
        <f t="shared" si="1"/>
        <v>0</v>
      </c>
      <c r="J20" s="271">
        <f>SUM(C20)-SUM(E20)</f>
        <v>25000</v>
      </c>
      <c r="K20" s="186"/>
    </row>
    <row r="21" spans="1:11">
      <c r="B21" s="516" t="s">
        <v>854</v>
      </c>
      <c r="C21" s="517">
        <v>235000</v>
      </c>
      <c r="D21" s="167"/>
      <c r="E21" s="184">
        <v>59247.61</v>
      </c>
      <c r="F21" s="185" t="s">
        <v>855</v>
      </c>
      <c r="G21" s="248" t="s">
        <v>856</v>
      </c>
      <c r="H21" s="258">
        <v>59247.61</v>
      </c>
      <c r="I21" s="265">
        <f t="shared" si="1"/>
        <v>0</v>
      </c>
      <c r="J21" s="521">
        <f>SUM(C21)-SUM(E21:E24)</f>
        <v>87372.989999999991</v>
      </c>
      <c r="K21" s="186"/>
    </row>
    <row r="22" spans="1:11">
      <c r="B22" s="516"/>
      <c r="C22" s="517"/>
      <c r="D22" s="167"/>
      <c r="E22" s="196">
        <v>26594.799999999999</v>
      </c>
      <c r="F22" s="168" t="s">
        <v>857</v>
      </c>
      <c r="G22" s="249" t="s">
        <v>858</v>
      </c>
      <c r="H22" s="256">
        <v>26594.799999999999</v>
      </c>
      <c r="I22" s="266">
        <f t="shared" si="1"/>
        <v>0</v>
      </c>
      <c r="J22" s="522"/>
      <c r="K22" s="189"/>
    </row>
    <row r="23" spans="1:11">
      <c r="B23" s="516"/>
      <c r="C23" s="517"/>
      <c r="D23" s="167"/>
      <c r="E23" s="197">
        <v>2232</v>
      </c>
      <c r="F23" s="169" t="s">
        <v>859</v>
      </c>
      <c r="G23" s="251" t="s">
        <v>860</v>
      </c>
      <c r="H23" s="259">
        <v>720</v>
      </c>
      <c r="I23" s="266">
        <f t="shared" si="1"/>
        <v>1512</v>
      </c>
      <c r="J23" s="522"/>
      <c r="K23" s="189"/>
    </row>
    <row r="24" spans="1:11" ht="16.5" thickBot="1">
      <c r="B24" s="516"/>
      <c r="C24" s="517"/>
      <c r="D24" s="167"/>
      <c r="E24" s="303">
        <v>59552.6</v>
      </c>
      <c r="F24" s="304" t="s">
        <v>861</v>
      </c>
      <c r="G24" s="305" t="s">
        <v>862</v>
      </c>
      <c r="H24" s="306"/>
      <c r="I24" s="307">
        <f t="shared" si="1"/>
        <v>59552.6</v>
      </c>
      <c r="J24" s="523"/>
      <c r="K24" s="186"/>
    </row>
    <row r="25" spans="1:11" s="177" customFormat="1" ht="16.5" thickBot="1">
      <c r="B25" s="171" t="s">
        <v>826</v>
      </c>
      <c r="C25" s="172">
        <f>SUM(C6:C21)</f>
        <v>973000</v>
      </c>
      <c r="D25" s="173"/>
      <c r="E25" s="174">
        <f>SUM(E6:E24)</f>
        <v>776181.18</v>
      </c>
      <c r="F25" s="175"/>
      <c r="G25" s="224"/>
      <c r="H25" s="260"/>
      <c r="I25" s="268"/>
      <c r="J25" s="272">
        <f>C25-E25</f>
        <v>196818.81999999995</v>
      </c>
      <c r="K25" s="198"/>
    </row>
    <row r="26" spans="1:11" ht="16.5" thickBot="1">
      <c r="B26" s="199"/>
      <c r="C26" s="200"/>
      <c r="D26" s="201"/>
      <c r="E26" s="200"/>
      <c r="F26" s="202"/>
      <c r="G26" s="203"/>
      <c r="H26" s="203"/>
      <c r="I26" s="203"/>
      <c r="J26" s="156"/>
      <c r="K26" s="156"/>
    </row>
    <row r="27" spans="1:11">
      <c r="B27" s="204" t="s">
        <v>863</v>
      </c>
      <c r="C27" s="205"/>
      <c r="D27" s="167"/>
      <c r="E27" s="200"/>
      <c r="F27" s="206"/>
      <c r="G27" s="207"/>
      <c r="H27" s="207"/>
      <c r="I27" s="507" t="s">
        <v>864</v>
      </c>
      <c r="J27" s="508"/>
      <c r="K27" s="156"/>
    </row>
    <row r="28" spans="1:11" ht="16.5" thickBot="1">
      <c r="B28" s="208"/>
      <c r="C28" s="205"/>
      <c r="D28" s="167"/>
      <c r="E28" s="200"/>
      <c r="F28" s="206"/>
      <c r="G28" s="207"/>
      <c r="H28" s="207"/>
      <c r="I28" s="509">
        <f>J25+C30</f>
        <v>223818.81999999995</v>
      </c>
      <c r="J28" s="510"/>
      <c r="K28" s="156"/>
    </row>
    <row r="29" spans="1:11" ht="48" thickBot="1">
      <c r="B29" s="209" t="s">
        <v>865</v>
      </c>
      <c r="C29" s="195">
        <v>27000</v>
      </c>
      <c r="D29" s="167"/>
      <c r="E29" s="182">
        <v>0</v>
      </c>
      <c r="F29" s="210"/>
      <c r="G29" s="211"/>
      <c r="H29" s="207"/>
      <c r="I29" s="207"/>
      <c r="J29" s="186"/>
      <c r="K29" s="186"/>
    </row>
    <row r="30" spans="1:11" s="177" customFormat="1" ht="16.5" thickBot="1">
      <c r="B30" s="212" t="s">
        <v>826</v>
      </c>
      <c r="C30" s="213">
        <f>SUM(C29)</f>
        <v>27000</v>
      </c>
      <c r="E30" s="214">
        <f>SUM(E29)</f>
        <v>0</v>
      </c>
      <c r="F30" s="215"/>
      <c r="G30" s="213"/>
      <c r="H30" s="216"/>
      <c r="I30" s="216"/>
    </row>
    <row r="31" spans="1:11">
      <c r="A31" s="179"/>
      <c r="B31" s="179"/>
    </row>
    <row r="32" spans="1:11" s="179" customFormat="1" ht="20.25" customHeight="1" thickBot="1">
      <c r="B32" s="217" t="s">
        <v>866</v>
      </c>
      <c r="C32" s="334">
        <f>C25+C30</f>
        <v>1000000</v>
      </c>
      <c r="D32" s="218"/>
      <c r="E32" s="218"/>
      <c r="F32" s="218"/>
      <c r="G32" s="338" t="s">
        <v>890</v>
      </c>
      <c r="H32" s="218"/>
      <c r="I32" s="218"/>
      <c r="J32" s="339">
        <f>C32-SUM(E25+C30)</f>
        <v>196818.81999999995</v>
      </c>
    </row>
    <row r="33" spans="3:3" ht="16.5" thickTop="1"/>
    <row r="34" spans="3:3">
      <c r="C34" s="219"/>
    </row>
  </sheetData>
  <mergeCells count="16">
    <mergeCell ref="B3:C3"/>
    <mergeCell ref="E3:G3"/>
    <mergeCell ref="B7:B11"/>
    <mergeCell ref="I27:J27"/>
    <mergeCell ref="I28:J28"/>
    <mergeCell ref="C7:C11"/>
    <mergeCell ref="J7:J11"/>
    <mergeCell ref="B12:B17"/>
    <mergeCell ref="C12:C17"/>
    <mergeCell ref="J12:J17"/>
    <mergeCell ref="B21:B24"/>
    <mergeCell ref="C21:C24"/>
    <mergeCell ref="J21:J24"/>
    <mergeCell ref="J18:J19"/>
    <mergeCell ref="C18:C19"/>
    <mergeCell ref="B18:B19"/>
  </mergeCell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K19"/>
  <sheetViews>
    <sheetView showGridLines="0" topLeftCell="A3"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8" max="8" width="10.42578125" customWidth="1"/>
    <col min="9" max="9" width="12.28515625" customWidth="1"/>
    <col min="10" max="10" width="16.85546875" customWidth="1"/>
    <col min="11" max="11" width="14.85546875" customWidth="1"/>
  </cols>
  <sheetData>
    <row r="3" spans="2:11" ht="17.25">
      <c r="C3" s="496"/>
      <c r="D3" s="496"/>
      <c r="E3" s="496"/>
      <c r="F3" s="496"/>
      <c r="G3" s="496"/>
      <c r="H3" s="496"/>
      <c r="I3" s="496"/>
      <c r="J3" s="496"/>
    </row>
    <row r="4" spans="2:11">
      <c r="C4" s="153"/>
      <c r="D4" s="153"/>
      <c r="E4" s="153"/>
      <c r="F4" s="153"/>
      <c r="G4" s="153"/>
      <c r="H4" s="153"/>
      <c r="I4" s="153"/>
      <c r="J4" s="153"/>
    </row>
    <row r="5" spans="2:11" ht="15.75">
      <c r="B5" s="154"/>
      <c r="C5" s="497" t="s">
        <v>867</v>
      </c>
      <c r="D5" s="497"/>
      <c r="E5" s="497"/>
      <c r="F5" s="497"/>
      <c r="G5" s="497"/>
      <c r="H5" s="497"/>
      <c r="I5" s="497"/>
      <c r="J5" s="497"/>
      <c r="K5" s="154"/>
    </row>
    <row r="6" spans="2:11" ht="16.5" thickBot="1">
      <c r="B6" s="155"/>
      <c r="C6" s="155"/>
      <c r="D6" s="155"/>
      <c r="E6" s="155"/>
      <c r="F6" s="155"/>
      <c r="G6" s="155"/>
      <c r="H6" s="155"/>
      <c r="I6" s="155"/>
      <c r="J6" s="155"/>
      <c r="K6" s="155"/>
    </row>
    <row r="7" spans="2:11" ht="32.25" thickBot="1">
      <c r="B7" s="498" t="s">
        <v>802</v>
      </c>
      <c r="C7" s="499"/>
      <c r="D7" s="156"/>
      <c r="E7" s="498" t="s">
        <v>803</v>
      </c>
      <c r="F7" s="500"/>
      <c r="G7" s="499"/>
      <c r="H7" s="501" t="s">
        <v>804</v>
      </c>
      <c r="I7" s="502"/>
      <c r="J7" s="231" t="s">
        <v>805</v>
      </c>
      <c r="K7" s="231" t="s">
        <v>806</v>
      </c>
    </row>
    <row r="8" spans="2:11" ht="15.75">
      <c r="B8" s="239" t="s">
        <v>6</v>
      </c>
      <c r="C8" s="240" t="s">
        <v>807</v>
      </c>
      <c r="D8" s="157"/>
      <c r="E8" s="220" t="s">
        <v>808</v>
      </c>
      <c r="F8" s="158" t="s">
        <v>809</v>
      </c>
      <c r="G8" s="221" t="s">
        <v>810</v>
      </c>
      <c r="H8" s="225" t="s">
        <v>811</v>
      </c>
      <c r="I8" s="221" t="s">
        <v>812</v>
      </c>
      <c r="J8" s="232" t="s">
        <v>812</v>
      </c>
      <c r="K8" s="232" t="s">
        <v>812</v>
      </c>
    </row>
    <row r="9" spans="2:11" ht="16.5" thickBot="1">
      <c r="B9" s="241"/>
      <c r="C9" s="242"/>
      <c r="D9" s="159"/>
      <c r="E9" s="222"/>
      <c r="F9" s="160"/>
      <c r="G9" s="223"/>
      <c r="H9" s="222"/>
      <c r="I9" s="223"/>
      <c r="J9" s="233"/>
      <c r="K9" s="236"/>
    </row>
    <row r="10" spans="2:11" ht="32.25" thickBot="1">
      <c r="B10" s="161" t="s">
        <v>813</v>
      </c>
      <c r="C10" s="162">
        <v>975000</v>
      </c>
      <c r="D10" s="163"/>
      <c r="E10" s="164">
        <v>975000</v>
      </c>
      <c r="F10" s="165" t="s">
        <v>875</v>
      </c>
      <c r="G10" s="166">
        <v>1571</v>
      </c>
      <c r="H10" s="287" t="s">
        <v>880</v>
      </c>
      <c r="I10" s="226">
        <v>720000</v>
      </c>
      <c r="J10" s="277" t="s">
        <v>876</v>
      </c>
      <c r="K10" s="237">
        <f>E10-I10</f>
        <v>255000</v>
      </c>
    </row>
    <row r="11" spans="2:11" ht="15.75">
      <c r="B11" s="487"/>
      <c r="C11" s="532"/>
      <c r="D11" s="167"/>
      <c r="E11" s="493"/>
      <c r="F11" s="168"/>
      <c r="G11" s="535"/>
      <c r="H11" s="280"/>
      <c r="I11" s="227"/>
      <c r="J11" s="484"/>
      <c r="K11" s="479">
        <f>SUM(E11)-SUM(I11:I14)</f>
        <v>0</v>
      </c>
    </row>
    <row r="12" spans="2:11" ht="15.75">
      <c r="B12" s="488"/>
      <c r="C12" s="533"/>
      <c r="D12" s="167"/>
      <c r="E12" s="494"/>
      <c r="F12" s="169"/>
      <c r="G12" s="536"/>
      <c r="H12" s="279"/>
      <c r="I12" s="228"/>
      <c r="J12" s="485"/>
      <c r="K12" s="530"/>
    </row>
    <row r="13" spans="2:11" ht="15.75">
      <c r="B13" s="488"/>
      <c r="C13" s="533"/>
      <c r="D13" s="167"/>
      <c r="E13" s="494"/>
      <c r="F13" s="170"/>
      <c r="G13" s="536"/>
      <c r="H13" s="279"/>
      <c r="I13" s="228"/>
      <c r="J13" s="485"/>
      <c r="K13" s="530"/>
    </row>
    <row r="14" spans="2:11" ht="16.5" thickBot="1">
      <c r="B14" s="489"/>
      <c r="C14" s="534"/>
      <c r="D14" s="167"/>
      <c r="E14" s="495"/>
      <c r="F14" s="170"/>
      <c r="G14" s="537"/>
      <c r="H14" s="281"/>
      <c r="I14" s="282"/>
      <c r="J14" s="486"/>
      <c r="K14" s="531"/>
    </row>
    <row r="15" spans="2:11" ht="16.5" thickBot="1">
      <c r="B15" s="171" t="s">
        <v>826</v>
      </c>
      <c r="C15" s="172">
        <f>SUM(C10:C14)</f>
        <v>975000</v>
      </c>
      <c r="D15" s="173"/>
      <c r="E15" s="174">
        <f>SUM(E10:E14)</f>
        <v>975000</v>
      </c>
      <c r="F15" s="175"/>
      <c r="G15" s="243"/>
      <c r="H15" s="229"/>
      <c r="I15" s="230"/>
      <c r="J15" s="278"/>
      <c r="K15" s="238">
        <f>SUM(K10:K14)</f>
        <v>255000</v>
      </c>
    </row>
    <row r="18" spans="2:11" ht="32.25" thickBot="1">
      <c r="B18" s="217" t="s">
        <v>866</v>
      </c>
      <c r="C18" s="334">
        <f>SUM(C10:C14)</f>
        <v>975000</v>
      </c>
      <c r="D18" s="218"/>
      <c r="E18" s="218"/>
      <c r="F18" s="218"/>
      <c r="G18" s="218"/>
      <c r="H18" s="331" t="s">
        <v>890</v>
      </c>
      <c r="I18" s="218"/>
      <c r="J18" s="218"/>
      <c r="K18" s="335">
        <f>E15-K15</f>
        <v>720000</v>
      </c>
    </row>
    <row r="19" spans="2:11" ht="15.75" thickTop="1"/>
  </sheetData>
  <mergeCells count="11">
    <mergeCell ref="K11:K14"/>
    <mergeCell ref="C3:J3"/>
    <mergeCell ref="C5:J5"/>
    <mergeCell ref="B7:C7"/>
    <mergeCell ref="E7:G7"/>
    <mergeCell ref="H7:I7"/>
    <mergeCell ref="B11:B14"/>
    <mergeCell ref="C11:C14"/>
    <mergeCell ref="E11:E14"/>
    <mergeCell ref="G11:G14"/>
    <mergeCell ref="J11:J14"/>
  </mergeCells>
  <pageMargins left="0.511811024" right="0.511811024" top="0.78740157499999996" bottom="0.78740157499999996" header="0.31496062000000002" footer="0.3149606200000000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3:K17"/>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1.5703125" bestFit="1" customWidth="1"/>
    <col min="8" max="8" width="17.140625" customWidth="1"/>
    <col min="9" max="9" width="12.28515625" customWidth="1"/>
    <col min="10" max="10" width="16.85546875" customWidth="1"/>
    <col min="11" max="11" width="14.85546875" customWidth="1"/>
  </cols>
  <sheetData>
    <row r="3" spans="2:11" ht="17.25">
      <c r="C3" s="496"/>
      <c r="D3" s="496"/>
      <c r="E3" s="496"/>
      <c r="F3" s="496"/>
      <c r="G3" s="496"/>
      <c r="H3" s="496"/>
      <c r="I3" s="496"/>
      <c r="J3" s="496"/>
    </row>
    <row r="4" spans="2:11">
      <c r="C4" s="153"/>
      <c r="D4" s="153"/>
      <c r="E4" s="153"/>
      <c r="F4" s="153"/>
      <c r="G4" s="153"/>
      <c r="H4" s="153"/>
      <c r="I4" s="153"/>
      <c r="J4" s="153"/>
    </row>
    <row r="5" spans="2:11" ht="15.75">
      <c r="B5" s="154"/>
      <c r="C5" s="497" t="s">
        <v>874</v>
      </c>
      <c r="D5" s="497"/>
      <c r="E5" s="497"/>
      <c r="F5" s="497"/>
      <c r="G5" s="497"/>
      <c r="H5" s="497"/>
      <c r="I5" s="497"/>
      <c r="J5" s="497"/>
      <c r="K5" s="154"/>
    </row>
    <row r="6" spans="2:11" ht="16.5" thickBot="1">
      <c r="B6" s="155"/>
      <c r="C6" s="155"/>
      <c r="D6" s="155"/>
      <c r="E6" s="155"/>
      <c r="F6" s="155"/>
      <c r="G6" s="155"/>
      <c r="H6" s="155"/>
      <c r="I6" s="155"/>
      <c r="J6" s="155"/>
      <c r="K6" s="155"/>
    </row>
    <row r="7" spans="2:11" ht="32.25" thickBot="1">
      <c r="B7" s="498" t="s">
        <v>802</v>
      </c>
      <c r="C7" s="499"/>
      <c r="D7" s="156"/>
      <c r="E7" s="498" t="s">
        <v>803</v>
      </c>
      <c r="F7" s="500"/>
      <c r="G7" s="499"/>
      <c r="H7" s="501" t="s">
        <v>804</v>
      </c>
      <c r="I7" s="502"/>
      <c r="J7" s="231" t="s">
        <v>805</v>
      </c>
      <c r="K7" s="231" t="s">
        <v>806</v>
      </c>
    </row>
    <row r="8" spans="2:11" ht="15.75">
      <c r="B8" s="239" t="s">
        <v>6</v>
      </c>
      <c r="C8" s="240" t="s">
        <v>807</v>
      </c>
      <c r="D8" s="157"/>
      <c r="E8" s="220" t="s">
        <v>808</v>
      </c>
      <c r="F8" s="158" t="s">
        <v>809</v>
      </c>
      <c r="G8" s="221" t="s">
        <v>810</v>
      </c>
      <c r="H8" s="225" t="s">
        <v>811</v>
      </c>
      <c r="I8" s="221" t="s">
        <v>812</v>
      </c>
      <c r="J8" s="232" t="s">
        <v>812</v>
      </c>
      <c r="K8" s="232" t="s">
        <v>812</v>
      </c>
    </row>
    <row r="9" spans="2:11" ht="16.5" thickBot="1">
      <c r="B9" s="241"/>
      <c r="C9" s="242"/>
      <c r="D9" s="159"/>
      <c r="E9" s="222"/>
      <c r="F9" s="160"/>
      <c r="G9" s="223"/>
      <c r="H9" s="222"/>
      <c r="I9" s="223"/>
      <c r="J9" s="233"/>
      <c r="K9" s="236"/>
    </row>
    <row r="10" spans="2:11" ht="32.25" customHeight="1" thickBot="1">
      <c r="B10" s="487" t="s">
        <v>813</v>
      </c>
      <c r="C10" s="490">
        <v>228265.2</v>
      </c>
      <c r="D10" s="163"/>
      <c r="E10" s="320">
        <v>134245.20000000001</v>
      </c>
      <c r="F10" s="321" t="s">
        <v>814</v>
      </c>
      <c r="G10" s="322"/>
      <c r="H10" s="283" t="s">
        <v>886</v>
      </c>
      <c r="I10" s="318"/>
      <c r="J10" s="319" t="s">
        <v>889</v>
      </c>
      <c r="K10" s="538">
        <f>SUM(E10:E12)-SUM(I10:I12)</f>
        <v>134245.20000000001</v>
      </c>
    </row>
    <row r="11" spans="2:11" ht="15.75">
      <c r="B11" s="488"/>
      <c r="C11" s="491"/>
      <c r="D11" s="167"/>
      <c r="E11" s="323">
        <v>94020</v>
      </c>
      <c r="F11" s="324" t="s">
        <v>887</v>
      </c>
      <c r="G11" s="329" t="s">
        <v>888</v>
      </c>
      <c r="H11" s="328" t="s">
        <v>885</v>
      </c>
      <c r="I11" s="228">
        <f>87000+7020</f>
        <v>94020</v>
      </c>
      <c r="J11" s="326"/>
      <c r="K11" s="539"/>
    </row>
    <row r="12" spans="2:11" ht="16.5" thickBot="1">
      <c r="B12" s="488"/>
      <c r="C12" s="491"/>
      <c r="D12" s="167"/>
      <c r="E12" s="315"/>
      <c r="F12" s="316"/>
      <c r="G12" s="325"/>
      <c r="H12" s="317"/>
      <c r="I12" s="286"/>
      <c r="J12" s="327"/>
      <c r="K12" s="540"/>
    </row>
    <row r="13" spans="2:11" ht="16.5" thickBot="1">
      <c r="B13" s="171" t="s">
        <v>826</v>
      </c>
      <c r="C13" s="172">
        <f>SUM(C10:C12)</f>
        <v>228265.2</v>
      </c>
      <c r="D13" s="173"/>
      <c r="E13" s="308">
        <f>SUM(E10:E12)</f>
        <v>228265.2</v>
      </c>
      <c r="F13" s="309"/>
      <c r="G13" s="310"/>
      <c r="H13" s="311"/>
      <c r="I13" s="312">
        <f>SUM(I10:I12)</f>
        <v>94020</v>
      </c>
      <c r="J13" s="313"/>
      <c r="K13" s="314">
        <f>E13-I13</f>
        <v>134245.20000000001</v>
      </c>
    </row>
    <row r="15" spans="2:11">
      <c r="E15" s="330"/>
    </row>
    <row r="16" spans="2:11" ht="32.25" thickBot="1">
      <c r="B16" s="217" t="s">
        <v>866</v>
      </c>
      <c r="C16" s="334">
        <f>SUM(C10)</f>
        <v>228265.2</v>
      </c>
      <c r="D16" s="218"/>
      <c r="E16" s="218"/>
      <c r="F16" s="218"/>
      <c r="G16" s="218"/>
      <c r="H16" s="337" t="s">
        <v>890</v>
      </c>
      <c r="I16" s="218"/>
      <c r="J16" s="218"/>
      <c r="K16" s="336">
        <f>E13-K13</f>
        <v>94020</v>
      </c>
    </row>
    <row r="17" ht="15.75" thickTop="1"/>
  </sheetData>
  <mergeCells count="8">
    <mergeCell ref="B10:B12"/>
    <mergeCell ref="C10:C12"/>
    <mergeCell ref="K10:K12"/>
    <mergeCell ref="C3:J3"/>
    <mergeCell ref="C5:J5"/>
    <mergeCell ref="B7:C7"/>
    <mergeCell ref="E7:G7"/>
    <mergeCell ref="H7:I7"/>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3"/>
  <sheetViews>
    <sheetView workbookViewId="0">
      <selection activeCell="C21" sqref="C21"/>
    </sheetView>
  </sheetViews>
  <sheetFormatPr defaultRowHeight="15"/>
  <cols>
    <col min="2" max="2" width="18.42578125" customWidth="1"/>
    <col min="3" max="3" width="15.28515625" customWidth="1"/>
    <col min="6" max="6" width="35.85546875" customWidth="1"/>
    <col min="7" max="7" width="20.85546875" customWidth="1"/>
    <col min="9" max="10" width="15.140625" customWidth="1"/>
    <col min="11" max="11" width="18.42578125" customWidth="1"/>
    <col min="12" max="12" width="15.140625" customWidth="1"/>
    <col min="14" max="14" width="17.5703125" customWidth="1"/>
    <col min="15" max="15" width="23.42578125" customWidth="1"/>
    <col min="17" max="17" width="20.42578125" customWidth="1"/>
  </cols>
  <sheetData>
    <row r="1" spans="1:17">
      <c r="A1" t="s">
        <v>182</v>
      </c>
      <c r="B1" t="s">
        <v>183</v>
      </c>
      <c r="C1" t="s">
        <v>5</v>
      </c>
      <c r="D1" t="s">
        <v>184</v>
      </c>
      <c r="E1" t="s">
        <v>185</v>
      </c>
      <c r="F1" t="s">
        <v>186</v>
      </c>
      <c r="G1" t="s">
        <v>187</v>
      </c>
      <c r="H1" t="s">
        <v>1101</v>
      </c>
      <c r="I1" t="s">
        <v>188</v>
      </c>
      <c r="J1" t="s">
        <v>189</v>
      </c>
      <c r="K1" t="s">
        <v>190</v>
      </c>
      <c r="L1" t="s">
        <v>191</v>
      </c>
      <c r="M1" t="s">
        <v>192</v>
      </c>
      <c r="N1" t="s">
        <v>193</v>
      </c>
      <c r="O1" t="s">
        <v>194</v>
      </c>
      <c r="P1" t="s">
        <v>195</v>
      </c>
      <c r="Q1" t="s">
        <v>560</v>
      </c>
    </row>
    <row r="2" spans="1:17">
      <c r="A2">
        <v>167</v>
      </c>
      <c r="B2" t="s">
        <v>535</v>
      </c>
      <c r="C2" t="s">
        <v>69</v>
      </c>
      <c r="D2" t="s">
        <v>873</v>
      </c>
      <c r="E2" s="363">
        <v>44047</v>
      </c>
      <c r="F2" t="s">
        <v>262</v>
      </c>
      <c r="G2" t="s">
        <v>275</v>
      </c>
      <c r="H2" t="s">
        <v>363</v>
      </c>
      <c r="I2" t="s">
        <v>263</v>
      </c>
      <c r="J2">
        <v>3575000</v>
      </c>
      <c r="K2">
        <v>0.201398601398</v>
      </c>
      <c r="L2">
        <v>719999.99999785004</v>
      </c>
      <c r="M2" t="s">
        <v>6</v>
      </c>
      <c r="N2" s="363">
        <v>44266</v>
      </c>
      <c r="O2" t="s">
        <v>878</v>
      </c>
      <c r="P2" s="363">
        <v>44284</v>
      </c>
      <c r="Q2" t="s">
        <v>879</v>
      </c>
    </row>
    <row r="3" spans="1:17" ht="90">
      <c r="A3">
        <v>132</v>
      </c>
      <c r="B3" t="s">
        <v>196</v>
      </c>
      <c r="C3" t="s">
        <v>92</v>
      </c>
      <c r="D3" t="s">
        <v>985</v>
      </c>
      <c r="F3" t="s">
        <v>197</v>
      </c>
      <c r="G3" s="364" t="s">
        <v>198</v>
      </c>
      <c r="H3" t="s">
        <v>1102</v>
      </c>
      <c r="I3" t="s">
        <v>199</v>
      </c>
      <c r="J3">
        <v>1</v>
      </c>
      <c r="K3">
        <v>101223.12</v>
      </c>
      <c r="L3">
        <v>101223.12</v>
      </c>
      <c r="M3" t="s">
        <v>6</v>
      </c>
      <c r="N3" s="363">
        <v>44200</v>
      </c>
      <c r="O3" t="s">
        <v>397</v>
      </c>
      <c r="P3" s="363">
        <v>44237</v>
      </c>
      <c r="Q3" t="s">
        <v>877</v>
      </c>
    </row>
    <row r="4" spans="1:17" ht="90">
      <c r="A4">
        <v>277</v>
      </c>
      <c r="B4" t="s">
        <v>196</v>
      </c>
      <c r="C4" t="s">
        <v>92</v>
      </c>
      <c r="D4" t="s">
        <v>985</v>
      </c>
      <c r="F4" s="364" t="s">
        <v>1132</v>
      </c>
      <c r="G4" s="364" t="s">
        <v>198</v>
      </c>
      <c r="H4" t="s">
        <v>1102</v>
      </c>
      <c r="I4" t="s">
        <v>199</v>
      </c>
      <c r="J4">
        <v>1</v>
      </c>
      <c r="K4">
        <v>33741.040000000001</v>
      </c>
      <c r="L4">
        <v>33741.040000000001</v>
      </c>
      <c r="M4" t="s">
        <v>6</v>
      </c>
      <c r="N4" s="363">
        <v>44319</v>
      </c>
      <c r="O4" t="s">
        <v>1095</v>
      </c>
      <c r="P4" s="363">
        <v>44320</v>
      </c>
      <c r="Q4" t="s">
        <v>877</v>
      </c>
    </row>
    <row r="5" spans="1:17">
      <c r="A5">
        <v>78</v>
      </c>
      <c r="B5" t="s">
        <v>537</v>
      </c>
      <c r="C5" t="s">
        <v>69</v>
      </c>
      <c r="D5" t="s">
        <v>1106</v>
      </c>
      <c r="F5" t="s">
        <v>266</v>
      </c>
      <c r="G5" t="s">
        <v>267</v>
      </c>
      <c r="H5" t="s">
        <v>1105</v>
      </c>
      <c r="I5" t="s">
        <v>268</v>
      </c>
      <c r="J5">
        <v>1</v>
      </c>
      <c r="K5">
        <v>10600</v>
      </c>
      <c r="L5">
        <v>10600</v>
      </c>
      <c r="M5" t="s">
        <v>6</v>
      </c>
      <c r="N5" s="363">
        <v>44292</v>
      </c>
      <c r="O5" t="s">
        <v>980</v>
      </c>
      <c r="P5" s="363">
        <v>44298</v>
      </c>
      <c r="Q5" t="s">
        <v>877</v>
      </c>
    </row>
    <row r="6" spans="1:17">
      <c r="A6">
        <v>169</v>
      </c>
      <c r="B6" t="s">
        <v>537</v>
      </c>
      <c r="C6" t="s">
        <v>69</v>
      </c>
      <c r="D6" t="s">
        <v>1106</v>
      </c>
      <c r="F6" t="s">
        <v>266</v>
      </c>
      <c r="G6" t="s">
        <v>267</v>
      </c>
      <c r="H6" t="s">
        <v>1105</v>
      </c>
      <c r="I6" t="s">
        <v>268</v>
      </c>
      <c r="J6">
        <v>2.5</v>
      </c>
      <c r="K6">
        <v>10.6</v>
      </c>
      <c r="L6">
        <v>26.5</v>
      </c>
      <c r="M6" t="s">
        <v>6</v>
      </c>
      <c r="N6" s="363">
        <v>44200</v>
      </c>
      <c r="O6" t="s">
        <v>398</v>
      </c>
      <c r="P6" s="363">
        <v>44231</v>
      </c>
      <c r="Q6" t="s">
        <v>877</v>
      </c>
    </row>
    <row r="7" spans="1:17" ht="75">
      <c r="A7">
        <v>79</v>
      </c>
      <c r="B7" t="s">
        <v>536</v>
      </c>
      <c r="C7" t="s">
        <v>85</v>
      </c>
      <c r="D7" t="s">
        <v>981</v>
      </c>
      <c r="F7" s="364" t="s">
        <v>264</v>
      </c>
      <c r="G7" t="s">
        <v>429</v>
      </c>
      <c r="H7" t="s">
        <v>1104</v>
      </c>
      <c r="I7" s="364" t="s">
        <v>265</v>
      </c>
      <c r="J7">
        <v>1</v>
      </c>
      <c r="K7">
        <v>500</v>
      </c>
      <c r="L7">
        <v>500</v>
      </c>
      <c r="M7" t="s">
        <v>6</v>
      </c>
      <c r="N7" s="363">
        <v>44293</v>
      </c>
      <c r="O7" t="s">
        <v>982</v>
      </c>
      <c r="P7" s="363">
        <v>44298</v>
      </c>
      <c r="Q7" t="s">
        <v>877</v>
      </c>
    </row>
    <row r="8" spans="1:17" ht="75">
      <c r="A8">
        <v>168</v>
      </c>
      <c r="B8" t="s">
        <v>536</v>
      </c>
      <c r="C8" t="s">
        <v>85</v>
      </c>
      <c r="D8" t="s">
        <v>981</v>
      </c>
      <c r="F8" s="364" t="s">
        <v>264</v>
      </c>
      <c r="G8" t="s">
        <v>429</v>
      </c>
      <c r="H8" t="s">
        <v>1102</v>
      </c>
      <c r="I8" s="364" t="s">
        <v>265</v>
      </c>
      <c r="J8">
        <v>2.5</v>
      </c>
      <c r="K8">
        <v>500</v>
      </c>
      <c r="L8">
        <v>1250</v>
      </c>
      <c r="M8" t="s">
        <v>6</v>
      </c>
      <c r="N8" s="363">
        <v>44239</v>
      </c>
      <c r="O8" t="s">
        <v>430</v>
      </c>
      <c r="P8" s="363">
        <v>44243</v>
      </c>
      <c r="Q8" t="s">
        <v>877</v>
      </c>
    </row>
    <row r="9" spans="1:17">
      <c r="A9">
        <v>1</v>
      </c>
      <c r="B9" t="s">
        <v>539</v>
      </c>
      <c r="C9" t="s">
        <v>17</v>
      </c>
      <c r="E9" s="363">
        <v>44217</v>
      </c>
      <c r="F9" t="s">
        <v>315</v>
      </c>
      <c r="G9" t="s">
        <v>316</v>
      </c>
      <c r="H9" t="s">
        <v>1102</v>
      </c>
      <c r="I9" t="s">
        <v>576</v>
      </c>
      <c r="J9">
        <v>420</v>
      </c>
      <c r="K9">
        <v>0</v>
      </c>
      <c r="L9">
        <v>0</v>
      </c>
      <c r="M9" t="s">
        <v>6</v>
      </c>
      <c r="N9" t="s">
        <v>576</v>
      </c>
      <c r="O9" t="s">
        <v>576</v>
      </c>
      <c r="P9" t="s">
        <v>576</v>
      </c>
      <c r="Q9" t="s">
        <v>618</v>
      </c>
    </row>
    <row r="10" spans="1:17">
      <c r="A10">
        <v>2</v>
      </c>
      <c r="B10" t="s">
        <v>539</v>
      </c>
      <c r="C10" t="s">
        <v>17</v>
      </c>
      <c r="E10" s="363">
        <v>44217</v>
      </c>
      <c r="F10" t="s">
        <v>317</v>
      </c>
      <c r="G10" t="s">
        <v>316</v>
      </c>
      <c r="H10" t="s">
        <v>1102</v>
      </c>
      <c r="I10" t="s">
        <v>576</v>
      </c>
      <c r="J10">
        <v>100</v>
      </c>
      <c r="K10">
        <v>0</v>
      </c>
      <c r="L10">
        <v>0</v>
      </c>
      <c r="M10" t="s">
        <v>6</v>
      </c>
      <c r="N10" t="s">
        <v>576</v>
      </c>
      <c r="O10" t="s">
        <v>576</v>
      </c>
      <c r="P10" t="s">
        <v>576</v>
      </c>
      <c r="Q10" t="s">
        <v>618</v>
      </c>
    </row>
    <row r="11" spans="1:17">
      <c r="A11">
        <v>3</v>
      </c>
      <c r="B11" t="s">
        <v>539</v>
      </c>
      <c r="C11" t="s">
        <v>17</v>
      </c>
      <c r="E11" s="363">
        <v>44217</v>
      </c>
      <c r="F11" t="s">
        <v>318</v>
      </c>
      <c r="G11" t="s">
        <v>316</v>
      </c>
      <c r="H11" t="s">
        <v>1102</v>
      </c>
      <c r="I11" t="s">
        <v>576</v>
      </c>
      <c r="J11">
        <v>80</v>
      </c>
      <c r="K11">
        <v>0</v>
      </c>
      <c r="L11">
        <v>0</v>
      </c>
      <c r="M11" t="s">
        <v>6</v>
      </c>
      <c r="N11" t="s">
        <v>576</v>
      </c>
      <c r="O11" t="s">
        <v>576</v>
      </c>
      <c r="P11" t="s">
        <v>576</v>
      </c>
      <c r="Q11" t="s">
        <v>618</v>
      </c>
    </row>
    <row r="12" spans="1:17">
      <c r="A12">
        <v>4</v>
      </c>
      <c r="B12" t="s">
        <v>539</v>
      </c>
      <c r="C12" t="s">
        <v>17</v>
      </c>
      <c r="E12" s="363">
        <v>44217</v>
      </c>
      <c r="F12" t="s">
        <v>319</v>
      </c>
      <c r="G12" t="s">
        <v>316</v>
      </c>
      <c r="H12" t="s">
        <v>1102</v>
      </c>
      <c r="I12" t="s">
        <v>576</v>
      </c>
      <c r="J12">
        <v>60</v>
      </c>
      <c r="K12">
        <v>0</v>
      </c>
      <c r="L12">
        <v>0</v>
      </c>
      <c r="M12" t="s">
        <v>6</v>
      </c>
      <c r="N12" t="s">
        <v>576</v>
      </c>
      <c r="O12" t="s">
        <v>576</v>
      </c>
      <c r="P12" t="s">
        <v>576</v>
      </c>
      <c r="Q12" t="s">
        <v>618</v>
      </c>
    </row>
    <row r="13" spans="1:17">
      <c r="A13">
        <v>5</v>
      </c>
      <c r="B13" t="s">
        <v>539</v>
      </c>
      <c r="C13" t="s">
        <v>17</v>
      </c>
      <c r="E13" s="363">
        <v>44217</v>
      </c>
      <c r="F13" t="s">
        <v>320</v>
      </c>
      <c r="G13" t="s">
        <v>316</v>
      </c>
      <c r="H13" t="s">
        <v>1102</v>
      </c>
      <c r="I13" t="s">
        <v>576</v>
      </c>
      <c r="J13">
        <v>10</v>
      </c>
      <c r="K13">
        <v>0</v>
      </c>
      <c r="L13">
        <v>0</v>
      </c>
      <c r="M13" t="s">
        <v>6</v>
      </c>
      <c r="N13" t="s">
        <v>576</v>
      </c>
      <c r="O13" t="s">
        <v>576</v>
      </c>
      <c r="P13" t="s">
        <v>576</v>
      </c>
      <c r="Q13" t="s">
        <v>618</v>
      </c>
    </row>
    <row r="14" spans="1:17">
      <c r="A14">
        <v>6</v>
      </c>
      <c r="B14" t="s">
        <v>539</v>
      </c>
      <c r="C14" t="s">
        <v>17</v>
      </c>
      <c r="E14" s="363">
        <v>44217</v>
      </c>
      <c r="F14" t="s">
        <v>321</v>
      </c>
      <c r="G14" t="s">
        <v>316</v>
      </c>
      <c r="H14" t="s">
        <v>1102</v>
      </c>
      <c r="I14" t="s">
        <v>576</v>
      </c>
      <c r="J14">
        <v>100</v>
      </c>
      <c r="K14">
        <v>0</v>
      </c>
      <c r="L14">
        <v>0</v>
      </c>
      <c r="M14" t="s">
        <v>6</v>
      </c>
      <c r="N14" t="s">
        <v>576</v>
      </c>
      <c r="O14" t="s">
        <v>576</v>
      </c>
      <c r="P14" t="s">
        <v>576</v>
      </c>
      <c r="Q14" t="s">
        <v>618</v>
      </c>
    </row>
    <row r="15" spans="1:17">
      <c r="A15">
        <v>7</v>
      </c>
      <c r="B15" t="s">
        <v>539</v>
      </c>
      <c r="C15" t="s">
        <v>17</v>
      </c>
      <c r="E15" s="363">
        <v>44217</v>
      </c>
      <c r="F15" t="s">
        <v>322</v>
      </c>
      <c r="G15" t="s">
        <v>316</v>
      </c>
      <c r="H15" t="s">
        <v>1102</v>
      </c>
      <c r="I15" t="s">
        <v>576</v>
      </c>
      <c r="J15">
        <v>20</v>
      </c>
      <c r="K15">
        <v>0</v>
      </c>
      <c r="L15">
        <v>0</v>
      </c>
      <c r="M15" t="s">
        <v>6</v>
      </c>
      <c r="N15" t="s">
        <v>576</v>
      </c>
      <c r="O15" t="s">
        <v>576</v>
      </c>
      <c r="P15" t="s">
        <v>576</v>
      </c>
      <c r="Q15" t="s">
        <v>618</v>
      </c>
    </row>
    <row r="16" spans="1:17">
      <c r="A16">
        <v>188</v>
      </c>
      <c r="B16" t="s">
        <v>538</v>
      </c>
      <c r="C16" t="s">
        <v>69</v>
      </c>
      <c r="D16" t="s">
        <v>991</v>
      </c>
      <c r="E16" s="363">
        <v>44224</v>
      </c>
      <c r="F16" t="s">
        <v>1109</v>
      </c>
      <c r="G16" t="s">
        <v>267</v>
      </c>
      <c r="H16" t="s">
        <v>1105</v>
      </c>
      <c r="I16" t="s">
        <v>208</v>
      </c>
      <c r="J16">
        <v>1</v>
      </c>
      <c r="K16">
        <v>8000</v>
      </c>
      <c r="L16">
        <v>8000</v>
      </c>
      <c r="M16" t="s">
        <v>6</v>
      </c>
      <c r="N16" s="363">
        <v>44284</v>
      </c>
      <c r="O16" t="s">
        <v>894</v>
      </c>
      <c r="P16" s="363">
        <v>44291</v>
      </c>
      <c r="Q16" t="s">
        <v>892</v>
      </c>
    </row>
    <row r="17" spans="1:13">
      <c r="A17">
        <v>27</v>
      </c>
      <c r="B17" t="s">
        <v>543</v>
      </c>
      <c r="C17" t="s">
        <v>69</v>
      </c>
      <c r="D17" t="s">
        <v>974</v>
      </c>
      <c r="F17" t="s">
        <v>431</v>
      </c>
      <c r="G17" t="s">
        <v>432</v>
      </c>
      <c r="H17" t="s">
        <v>1102</v>
      </c>
      <c r="I17" t="s">
        <v>203</v>
      </c>
      <c r="L17">
        <v>0</v>
      </c>
      <c r="M17" t="s">
        <v>6</v>
      </c>
    </row>
    <row r="18" spans="1:13">
      <c r="A18">
        <v>9</v>
      </c>
      <c r="B18" t="s">
        <v>541</v>
      </c>
      <c r="C18" t="s">
        <v>69</v>
      </c>
      <c r="F18" t="s">
        <v>423</v>
      </c>
      <c r="G18" t="s">
        <v>409</v>
      </c>
      <c r="H18" t="s">
        <v>383</v>
      </c>
      <c r="J18">
        <v>1</v>
      </c>
      <c r="L18">
        <v>0</v>
      </c>
      <c r="M18" t="s">
        <v>410</v>
      </c>
    </row>
    <row r="19" spans="1:13" ht="75">
      <c r="A19">
        <v>10</v>
      </c>
      <c r="B19" t="s">
        <v>541</v>
      </c>
      <c r="C19" t="s">
        <v>69</v>
      </c>
      <c r="F19" s="364" t="s">
        <v>422</v>
      </c>
      <c r="G19" t="s">
        <v>409</v>
      </c>
      <c r="H19" t="s">
        <v>383</v>
      </c>
      <c r="J19" t="s">
        <v>418</v>
      </c>
      <c r="L19">
        <v>0</v>
      </c>
      <c r="M19" t="s">
        <v>410</v>
      </c>
    </row>
    <row r="20" spans="1:13" ht="75">
      <c r="A20">
        <v>11</v>
      </c>
      <c r="B20" t="s">
        <v>541</v>
      </c>
      <c r="C20" t="s">
        <v>69</v>
      </c>
      <c r="F20" s="364" t="s">
        <v>421</v>
      </c>
      <c r="G20" t="s">
        <v>409</v>
      </c>
      <c r="H20" t="s">
        <v>383</v>
      </c>
      <c r="J20">
        <v>1</v>
      </c>
      <c r="L20">
        <v>0</v>
      </c>
      <c r="M20" t="s">
        <v>410</v>
      </c>
    </row>
    <row r="21" spans="1:13" ht="75">
      <c r="A21">
        <v>12</v>
      </c>
      <c r="B21" t="s">
        <v>541</v>
      </c>
      <c r="C21" t="s">
        <v>69</v>
      </c>
      <c r="F21" s="364" t="s">
        <v>420</v>
      </c>
      <c r="G21" t="s">
        <v>409</v>
      </c>
      <c r="H21" t="s">
        <v>383</v>
      </c>
      <c r="J21">
        <v>1</v>
      </c>
      <c r="L21">
        <v>0</v>
      </c>
      <c r="M21" t="s">
        <v>410</v>
      </c>
    </row>
    <row r="22" spans="1:13">
      <c r="A22">
        <v>13</v>
      </c>
      <c r="B22" t="s">
        <v>541</v>
      </c>
      <c r="C22" t="s">
        <v>69</v>
      </c>
      <c r="F22" t="s">
        <v>419</v>
      </c>
      <c r="G22" t="s">
        <v>409</v>
      </c>
      <c r="H22" t="s">
        <v>383</v>
      </c>
      <c r="J22">
        <v>1</v>
      </c>
      <c r="L22">
        <v>0</v>
      </c>
      <c r="M22" t="s">
        <v>410</v>
      </c>
    </row>
    <row r="23" spans="1:13">
      <c r="A23">
        <v>14</v>
      </c>
      <c r="B23" t="s">
        <v>541</v>
      </c>
      <c r="C23" t="s">
        <v>69</v>
      </c>
      <c r="F23" t="s">
        <v>411</v>
      </c>
      <c r="G23" t="s">
        <v>409</v>
      </c>
      <c r="H23" t="s">
        <v>383</v>
      </c>
      <c r="J23">
        <v>30</v>
      </c>
      <c r="L23">
        <v>0</v>
      </c>
      <c r="M23" t="s">
        <v>410</v>
      </c>
    </row>
    <row r="24" spans="1:13">
      <c r="A24">
        <v>15</v>
      </c>
      <c r="B24" t="s">
        <v>541</v>
      </c>
      <c r="C24" t="s">
        <v>69</v>
      </c>
      <c r="F24" t="s">
        <v>412</v>
      </c>
      <c r="G24" t="s">
        <v>409</v>
      </c>
      <c r="H24" t="s">
        <v>383</v>
      </c>
      <c r="J24">
        <v>6</v>
      </c>
      <c r="L24">
        <v>0</v>
      </c>
      <c r="M24" t="s">
        <v>410</v>
      </c>
    </row>
    <row r="25" spans="1:13">
      <c r="A25">
        <v>16</v>
      </c>
      <c r="B25" t="s">
        <v>541</v>
      </c>
      <c r="C25" t="s">
        <v>69</v>
      </c>
      <c r="F25" t="s">
        <v>413</v>
      </c>
      <c r="G25" t="s">
        <v>409</v>
      </c>
      <c r="H25" t="s">
        <v>383</v>
      </c>
      <c r="J25">
        <v>60</v>
      </c>
      <c r="L25">
        <v>0</v>
      </c>
      <c r="M25" t="s">
        <v>410</v>
      </c>
    </row>
    <row r="26" spans="1:13">
      <c r="A26">
        <v>17</v>
      </c>
      <c r="B26" t="s">
        <v>541</v>
      </c>
      <c r="C26" t="s">
        <v>69</v>
      </c>
      <c r="F26" t="s">
        <v>414</v>
      </c>
      <c r="G26" t="s">
        <v>409</v>
      </c>
      <c r="H26" t="s">
        <v>383</v>
      </c>
      <c r="J26">
        <v>84</v>
      </c>
      <c r="L26">
        <v>0</v>
      </c>
      <c r="M26" t="s">
        <v>410</v>
      </c>
    </row>
    <row r="27" spans="1:13">
      <c r="A27">
        <v>18</v>
      </c>
      <c r="B27" t="s">
        <v>541</v>
      </c>
      <c r="C27" t="s">
        <v>69</v>
      </c>
      <c r="F27" t="s">
        <v>415</v>
      </c>
      <c r="G27" t="s">
        <v>409</v>
      </c>
      <c r="H27" t="s">
        <v>383</v>
      </c>
      <c r="J27">
        <v>84</v>
      </c>
      <c r="L27">
        <v>0</v>
      </c>
      <c r="M27" t="s">
        <v>410</v>
      </c>
    </row>
    <row r="28" spans="1:13" ht="90">
      <c r="A28">
        <v>19</v>
      </c>
      <c r="B28" t="s">
        <v>541</v>
      </c>
      <c r="C28" t="s">
        <v>69</v>
      </c>
      <c r="F28" s="364" t="s">
        <v>416</v>
      </c>
      <c r="G28" t="s">
        <v>409</v>
      </c>
      <c r="H28" t="s">
        <v>383</v>
      </c>
      <c r="J28">
        <v>2</v>
      </c>
      <c r="L28">
        <v>0</v>
      </c>
      <c r="M28" t="s">
        <v>410</v>
      </c>
    </row>
    <row r="29" spans="1:13">
      <c r="A29">
        <v>20</v>
      </c>
      <c r="B29" t="s">
        <v>541</v>
      </c>
      <c r="C29" t="s">
        <v>69</v>
      </c>
      <c r="F29" t="s">
        <v>417</v>
      </c>
      <c r="G29" t="s">
        <v>409</v>
      </c>
      <c r="H29" t="s">
        <v>383</v>
      </c>
      <c r="J29">
        <v>1</v>
      </c>
      <c r="L29">
        <v>0</v>
      </c>
      <c r="M29" t="s">
        <v>410</v>
      </c>
    </row>
    <row r="30" spans="1:13">
      <c r="A30">
        <v>8</v>
      </c>
      <c r="B30" t="s">
        <v>540</v>
      </c>
      <c r="C30" t="s">
        <v>69</v>
      </c>
      <c r="F30" t="s">
        <v>440</v>
      </c>
      <c r="G30" t="s">
        <v>385</v>
      </c>
      <c r="H30" t="s">
        <v>1102</v>
      </c>
      <c r="L30">
        <v>0</v>
      </c>
      <c r="M30" t="s">
        <v>6</v>
      </c>
    </row>
    <row r="31" spans="1:13">
      <c r="A31">
        <v>21</v>
      </c>
      <c r="B31" t="s">
        <v>542</v>
      </c>
      <c r="C31" t="s">
        <v>69</v>
      </c>
      <c r="F31" t="s">
        <v>1103</v>
      </c>
      <c r="G31" t="s">
        <v>785</v>
      </c>
      <c r="H31" t="s">
        <v>383</v>
      </c>
      <c r="J31">
        <v>2</v>
      </c>
      <c r="L31">
        <v>0</v>
      </c>
      <c r="M31" t="s">
        <v>410</v>
      </c>
    </row>
    <row r="32" spans="1:13">
      <c r="A32">
        <v>22</v>
      </c>
      <c r="B32" t="s">
        <v>542</v>
      </c>
      <c r="C32" t="s">
        <v>69</v>
      </c>
      <c r="F32" t="s">
        <v>424</v>
      </c>
      <c r="G32" t="s">
        <v>785</v>
      </c>
      <c r="H32" t="s">
        <v>383</v>
      </c>
      <c r="J32">
        <v>310</v>
      </c>
      <c r="L32">
        <v>0</v>
      </c>
      <c r="M32" t="s">
        <v>410</v>
      </c>
    </row>
    <row r="33" spans="1:17">
      <c r="A33">
        <v>23</v>
      </c>
      <c r="B33" t="s">
        <v>542</v>
      </c>
      <c r="C33" t="s">
        <v>69</v>
      </c>
      <c r="F33" t="s">
        <v>425</v>
      </c>
      <c r="G33" t="s">
        <v>785</v>
      </c>
      <c r="H33" t="s">
        <v>383</v>
      </c>
      <c r="J33">
        <v>890</v>
      </c>
      <c r="L33">
        <v>0</v>
      </c>
      <c r="M33" t="s">
        <v>410</v>
      </c>
    </row>
    <row r="34" spans="1:17">
      <c r="A34">
        <v>24</v>
      </c>
      <c r="B34" t="s">
        <v>542</v>
      </c>
      <c r="C34" t="s">
        <v>69</v>
      </c>
      <c r="F34" t="s">
        <v>426</v>
      </c>
      <c r="G34" t="s">
        <v>785</v>
      </c>
      <c r="H34" t="s">
        <v>383</v>
      </c>
      <c r="J34">
        <v>270</v>
      </c>
      <c r="L34">
        <v>0</v>
      </c>
      <c r="M34" t="s">
        <v>410</v>
      </c>
    </row>
    <row r="35" spans="1:17">
      <c r="A35">
        <v>25</v>
      </c>
      <c r="B35" t="s">
        <v>542</v>
      </c>
      <c r="C35" t="s">
        <v>69</v>
      </c>
      <c r="F35" t="s">
        <v>428</v>
      </c>
      <c r="G35" t="s">
        <v>785</v>
      </c>
      <c r="H35" t="s">
        <v>383</v>
      </c>
      <c r="J35">
        <v>31000</v>
      </c>
      <c r="L35">
        <v>0</v>
      </c>
      <c r="M35" t="s">
        <v>410</v>
      </c>
    </row>
    <row r="36" spans="1:17" ht="120">
      <c r="A36">
        <v>26</v>
      </c>
      <c r="B36" t="s">
        <v>542</v>
      </c>
      <c r="C36" t="s">
        <v>69</v>
      </c>
      <c r="F36" s="364" t="s">
        <v>427</v>
      </c>
      <c r="G36" t="s">
        <v>785</v>
      </c>
      <c r="H36" t="s">
        <v>383</v>
      </c>
      <c r="J36">
        <v>8400</v>
      </c>
      <c r="L36">
        <v>0</v>
      </c>
      <c r="M36" t="s">
        <v>410</v>
      </c>
    </row>
    <row r="37" spans="1:17">
      <c r="A37">
        <v>147</v>
      </c>
      <c r="B37" t="s">
        <v>227</v>
      </c>
      <c r="C37" t="s">
        <v>92</v>
      </c>
      <c r="D37" t="s">
        <v>986</v>
      </c>
      <c r="F37" t="s">
        <v>1107</v>
      </c>
      <c r="G37" t="s">
        <v>228</v>
      </c>
      <c r="H37" t="s">
        <v>363</v>
      </c>
      <c r="I37" t="s">
        <v>229</v>
      </c>
      <c r="J37">
        <v>3</v>
      </c>
      <c r="K37">
        <v>1050.1199999999999</v>
      </c>
      <c r="L37">
        <v>3150.3599999999997</v>
      </c>
      <c r="M37" t="s">
        <v>6</v>
      </c>
      <c r="N37" s="363">
        <v>44200</v>
      </c>
      <c r="O37" t="s">
        <v>392</v>
      </c>
      <c r="P37" s="363">
        <v>44229</v>
      </c>
      <c r="Q37" t="s">
        <v>877</v>
      </c>
    </row>
    <row r="38" spans="1:17" ht="409.5">
      <c r="A38">
        <v>240</v>
      </c>
      <c r="B38" t="s">
        <v>227</v>
      </c>
      <c r="C38" t="s">
        <v>92</v>
      </c>
      <c r="D38" t="s">
        <v>986</v>
      </c>
      <c r="E38" s="364" t="s">
        <v>251</v>
      </c>
      <c r="F38" s="364" t="s">
        <v>1133</v>
      </c>
      <c r="G38" t="s">
        <v>1043</v>
      </c>
      <c r="H38" t="s">
        <v>363</v>
      </c>
      <c r="I38" t="s">
        <v>272</v>
      </c>
      <c r="J38">
        <v>1</v>
      </c>
      <c r="K38">
        <v>1050.1199999999999</v>
      </c>
      <c r="L38">
        <v>1050.1199999999999</v>
      </c>
      <c r="M38" t="s">
        <v>6</v>
      </c>
      <c r="N38" s="363">
        <v>44298</v>
      </c>
      <c r="O38" t="s">
        <v>1044</v>
      </c>
      <c r="P38" s="363">
        <v>44309</v>
      </c>
      <c r="Q38" t="s">
        <v>877</v>
      </c>
    </row>
    <row r="39" spans="1:17" ht="195">
      <c r="A39">
        <v>180</v>
      </c>
      <c r="B39" s="364" t="s">
        <v>293</v>
      </c>
      <c r="C39" t="s">
        <v>989</v>
      </c>
      <c r="D39" t="s">
        <v>990</v>
      </c>
      <c r="F39" s="364" t="s">
        <v>294</v>
      </c>
      <c r="G39" t="s">
        <v>295</v>
      </c>
      <c r="H39" t="s">
        <v>363</v>
      </c>
      <c r="I39" t="s">
        <v>296</v>
      </c>
      <c r="J39" t="s">
        <v>297</v>
      </c>
      <c r="K39" t="s">
        <v>298</v>
      </c>
      <c r="L39">
        <v>7248.4632000000001</v>
      </c>
      <c r="M39" t="s">
        <v>6</v>
      </c>
      <c r="N39" s="363">
        <v>44200</v>
      </c>
      <c r="O39" t="s">
        <v>405</v>
      </c>
      <c r="P39" s="363">
        <v>44231</v>
      </c>
      <c r="Q39" t="s">
        <v>877</v>
      </c>
    </row>
    <row r="40" spans="1:17" ht="195">
      <c r="A40">
        <v>181</v>
      </c>
      <c r="B40" s="364" t="s">
        <v>293</v>
      </c>
      <c r="C40" t="s">
        <v>989</v>
      </c>
      <c r="D40" t="s">
        <v>990</v>
      </c>
      <c r="F40" s="364" t="s">
        <v>299</v>
      </c>
      <c r="G40" t="s">
        <v>295</v>
      </c>
      <c r="H40" t="s">
        <v>363</v>
      </c>
      <c r="I40" t="s">
        <v>296</v>
      </c>
      <c r="J40">
        <v>6</v>
      </c>
      <c r="K40">
        <v>559.29610000000002</v>
      </c>
      <c r="L40">
        <v>3355.7766000000001</v>
      </c>
      <c r="M40" t="s">
        <v>6</v>
      </c>
      <c r="N40" s="363">
        <v>44200</v>
      </c>
      <c r="O40" t="s">
        <v>405</v>
      </c>
      <c r="P40" s="363">
        <v>44231</v>
      </c>
      <c r="Q40" t="s">
        <v>877</v>
      </c>
    </row>
    <row r="41" spans="1:17" ht="180">
      <c r="A41">
        <v>182</v>
      </c>
      <c r="B41" s="364" t="s">
        <v>293</v>
      </c>
      <c r="C41" t="s">
        <v>989</v>
      </c>
      <c r="D41" t="s">
        <v>990</v>
      </c>
      <c r="F41" s="364" t="s">
        <v>300</v>
      </c>
      <c r="G41" t="s">
        <v>295</v>
      </c>
      <c r="H41" t="s">
        <v>363</v>
      </c>
      <c r="I41" t="s">
        <v>296</v>
      </c>
      <c r="J41">
        <v>18</v>
      </c>
      <c r="K41">
        <v>324.39109999999999</v>
      </c>
      <c r="L41">
        <v>5839.0397999999996</v>
      </c>
      <c r="M41" t="s">
        <v>6</v>
      </c>
      <c r="N41" s="363">
        <v>44200</v>
      </c>
      <c r="O41" t="s">
        <v>405</v>
      </c>
      <c r="P41" s="363">
        <v>44231</v>
      </c>
      <c r="Q41" t="s">
        <v>877</v>
      </c>
    </row>
    <row r="42" spans="1:17" ht="150">
      <c r="A42">
        <v>183</v>
      </c>
      <c r="B42" s="364" t="s">
        <v>293</v>
      </c>
      <c r="C42" t="s">
        <v>989</v>
      </c>
      <c r="D42" t="s">
        <v>990</v>
      </c>
      <c r="F42" s="364" t="s">
        <v>301</v>
      </c>
      <c r="G42" t="s">
        <v>295</v>
      </c>
      <c r="H42" t="s">
        <v>363</v>
      </c>
      <c r="I42" t="s">
        <v>296</v>
      </c>
      <c r="J42">
        <v>6</v>
      </c>
      <c r="K42">
        <v>813.52</v>
      </c>
      <c r="L42">
        <v>4881.12</v>
      </c>
      <c r="M42" t="s">
        <v>6</v>
      </c>
      <c r="N42" s="363">
        <v>44200</v>
      </c>
      <c r="O42" t="s">
        <v>405</v>
      </c>
      <c r="P42" s="363">
        <v>44231</v>
      </c>
      <c r="Q42" t="s">
        <v>877</v>
      </c>
    </row>
    <row r="43" spans="1:17" ht="45">
      <c r="A43">
        <v>184</v>
      </c>
      <c r="B43" s="364" t="s">
        <v>293</v>
      </c>
      <c r="C43" t="s">
        <v>989</v>
      </c>
      <c r="D43" t="s">
        <v>990</v>
      </c>
      <c r="F43" t="s">
        <v>302</v>
      </c>
      <c r="G43" t="s">
        <v>295</v>
      </c>
      <c r="H43" t="s">
        <v>363</v>
      </c>
      <c r="I43" t="s">
        <v>296</v>
      </c>
      <c r="J43" s="364" t="s">
        <v>303</v>
      </c>
      <c r="K43">
        <v>85.419600000000003</v>
      </c>
      <c r="L43">
        <v>9353.4699999999993</v>
      </c>
      <c r="M43" t="s">
        <v>6</v>
      </c>
      <c r="N43" s="363">
        <v>44200</v>
      </c>
      <c r="O43" t="s">
        <v>405</v>
      </c>
      <c r="P43" s="363">
        <v>44231</v>
      </c>
      <c r="Q43" t="s">
        <v>877</v>
      </c>
    </row>
    <row r="44" spans="1:17" ht="60">
      <c r="A44">
        <v>251</v>
      </c>
      <c r="B44" s="364" t="s">
        <v>293</v>
      </c>
      <c r="C44" t="s">
        <v>989</v>
      </c>
      <c r="D44" t="s">
        <v>990</v>
      </c>
      <c r="F44" s="364" t="s">
        <v>1134</v>
      </c>
      <c r="G44" t="s">
        <v>295</v>
      </c>
      <c r="H44" t="s">
        <v>363</v>
      </c>
      <c r="I44" t="s">
        <v>296</v>
      </c>
      <c r="J44">
        <v>1</v>
      </c>
      <c r="K44">
        <v>10225.950000000001</v>
      </c>
      <c r="L44">
        <v>10225.950000000001</v>
      </c>
      <c r="M44" t="s">
        <v>6</v>
      </c>
      <c r="N44" s="363">
        <v>44305</v>
      </c>
      <c r="O44" t="s">
        <v>1058</v>
      </c>
      <c r="P44" s="363">
        <v>44314</v>
      </c>
      <c r="Q44" t="s">
        <v>877</v>
      </c>
    </row>
    <row r="45" spans="1:17">
      <c r="A45">
        <v>68</v>
      </c>
      <c r="B45" t="s">
        <v>929</v>
      </c>
      <c r="C45" t="s">
        <v>930</v>
      </c>
      <c r="D45" t="s">
        <v>931</v>
      </c>
      <c r="F45" t="s">
        <v>932</v>
      </c>
      <c r="G45" t="s">
        <v>933</v>
      </c>
      <c r="H45" t="s">
        <v>1102</v>
      </c>
      <c r="I45" t="s">
        <v>934</v>
      </c>
      <c r="J45">
        <v>1</v>
      </c>
      <c r="K45">
        <v>16320.11</v>
      </c>
      <c r="L45">
        <v>16320.11</v>
      </c>
      <c r="M45" t="s">
        <v>6</v>
      </c>
      <c r="N45" s="363">
        <v>44284</v>
      </c>
      <c r="O45" t="s">
        <v>935</v>
      </c>
      <c r="P45" s="363">
        <v>44293</v>
      </c>
      <c r="Q45" t="s">
        <v>892</v>
      </c>
    </row>
    <row r="46" spans="1:17" ht="90">
      <c r="A46">
        <v>28</v>
      </c>
      <c r="B46" t="s">
        <v>544</v>
      </c>
      <c r="C46" t="s">
        <v>69</v>
      </c>
      <c r="F46" s="364" t="s">
        <v>434</v>
      </c>
      <c r="H46" t="s">
        <v>1104</v>
      </c>
      <c r="J46">
        <v>180</v>
      </c>
      <c r="L46">
        <v>0</v>
      </c>
      <c r="M46" t="s">
        <v>6</v>
      </c>
    </row>
    <row r="47" spans="1:17">
      <c r="A47">
        <v>29</v>
      </c>
      <c r="B47" t="s">
        <v>544</v>
      </c>
      <c r="C47" t="s">
        <v>69</v>
      </c>
      <c r="F47" t="s">
        <v>435</v>
      </c>
      <c r="H47" t="s">
        <v>1104</v>
      </c>
      <c r="J47">
        <v>180</v>
      </c>
      <c r="L47">
        <v>0</v>
      </c>
      <c r="M47" t="s">
        <v>6</v>
      </c>
    </row>
    <row r="48" spans="1:17" ht="105">
      <c r="A48">
        <v>30</v>
      </c>
      <c r="B48" t="s">
        <v>544</v>
      </c>
      <c r="C48" t="s">
        <v>69</v>
      </c>
      <c r="F48" s="364" t="s">
        <v>433</v>
      </c>
      <c r="H48" t="s">
        <v>1104</v>
      </c>
      <c r="J48">
        <v>50</v>
      </c>
      <c r="L48">
        <v>0</v>
      </c>
      <c r="M48" t="s">
        <v>6</v>
      </c>
    </row>
    <row r="49" spans="1:17" ht="105">
      <c r="A49">
        <v>31</v>
      </c>
      <c r="B49" t="s">
        <v>544</v>
      </c>
      <c r="C49" t="s">
        <v>69</v>
      </c>
      <c r="F49" s="364" t="s">
        <v>436</v>
      </c>
      <c r="H49" t="s">
        <v>1104</v>
      </c>
      <c r="J49">
        <v>50</v>
      </c>
      <c r="L49">
        <v>0</v>
      </c>
      <c r="M49" t="s">
        <v>6</v>
      </c>
    </row>
    <row r="50" spans="1:17" ht="75">
      <c r="A50">
        <v>32</v>
      </c>
      <c r="B50" t="s">
        <v>544</v>
      </c>
      <c r="C50" t="s">
        <v>69</v>
      </c>
      <c r="F50" s="364" t="s">
        <v>437</v>
      </c>
      <c r="H50" t="s">
        <v>1104</v>
      </c>
      <c r="J50">
        <v>60</v>
      </c>
      <c r="L50">
        <v>0</v>
      </c>
      <c r="M50" t="s">
        <v>6</v>
      </c>
    </row>
    <row r="51" spans="1:17" ht="120">
      <c r="A51">
        <v>33</v>
      </c>
      <c r="B51" t="s">
        <v>544</v>
      </c>
      <c r="C51" t="s">
        <v>69</v>
      </c>
      <c r="F51" s="364" t="s">
        <v>438</v>
      </c>
      <c r="H51" t="s">
        <v>1104</v>
      </c>
      <c r="J51">
        <v>60</v>
      </c>
      <c r="L51">
        <v>0</v>
      </c>
      <c r="M51" t="s">
        <v>6</v>
      </c>
    </row>
    <row r="52" spans="1:17">
      <c r="A52">
        <v>34</v>
      </c>
      <c r="B52" t="s">
        <v>545</v>
      </c>
      <c r="C52" t="s">
        <v>17</v>
      </c>
      <c r="F52" t="s">
        <v>439</v>
      </c>
      <c r="H52" t="s">
        <v>1105</v>
      </c>
      <c r="J52">
        <v>1</v>
      </c>
      <c r="L52">
        <v>0</v>
      </c>
      <c r="M52" t="s">
        <v>410</v>
      </c>
    </row>
    <row r="53" spans="1:17">
      <c r="A53">
        <v>35</v>
      </c>
      <c r="B53" t="s">
        <v>546</v>
      </c>
      <c r="C53" t="s">
        <v>82</v>
      </c>
      <c r="D53" t="s">
        <v>455</v>
      </c>
      <c r="F53" t="s">
        <v>453</v>
      </c>
      <c r="G53" t="s">
        <v>451</v>
      </c>
      <c r="H53" t="s">
        <v>383</v>
      </c>
      <c r="I53" t="s">
        <v>454</v>
      </c>
      <c r="J53">
        <v>4400</v>
      </c>
      <c r="K53">
        <v>0.3</v>
      </c>
      <c r="L53">
        <v>1320</v>
      </c>
      <c r="M53" t="s">
        <v>410</v>
      </c>
      <c r="N53" s="363">
        <v>44299</v>
      </c>
      <c r="O53" t="s">
        <v>1009</v>
      </c>
      <c r="P53" s="363">
        <v>44302</v>
      </c>
      <c r="Q53" t="s">
        <v>1004</v>
      </c>
    </row>
    <row r="54" spans="1:17">
      <c r="A54">
        <v>36</v>
      </c>
      <c r="B54" t="s">
        <v>546</v>
      </c>
      <c r="C54" t="s">
        <v>82</v>
      </c>
      <c r="D54" t="s">
        <v>456</v>
      </c>
      <c r="F54" t="s">
        <v>452</v>
      </c>
      <c r="G54" t="s">
        <v>451</v>
      </c>
      <c r="H54" t="s">
        <v>383</v>
      </c>
      <c r="I54" t="s">
        <v>457</v>
      </c>
      <c r="J54">
        <v>360</v>
      </c>
      <c r="K54">
        <v>1.4</v>
      </c>
      <c r="L54">
        <v>503.99999999999994</v>
      </c>
      <c r="M54" t="s">
        <v>410</v>
      </c>
      <c r="N54" s="363">
        <v>44299</v>
      </c>
      <c r="O54" t="s">
        <v>1005</v>
      </c>
      <c r="P54" s="363">
        <v>44302</v>
      </c>
      <c r="Q54" t="s">
        <v>1004</v>
      </c>
    </row>
    <row r="55" spans="1:17">
      <c r="A55">
        <v>37</v>
      </c>
      <c r="B55" t="s">
        <v>546</v>
      </c>
      <c r="C55" t="s">
        <v>82</v>
      </c>
      <c r="D55" t="s">
        <v>459</v>
      </c>
      <c r="F55" t="s">
        <v>458</v>
      </c>
      <c r="G55" t="s">
        <v>451</v>
      </c>
      <c r="H55" t="s">
        <v>383</v>
      </c>
      <c r="I55" t="s">
        <v>460</v>
      </c>
      <c r="J55">
        <v>7800</v>
      </c>
      <c r="K55">
        <v>0.2</v>
      </c>
      <c r="L55">
        <v>1560</v>
      </c>
      <c r="M55" t="s">
        <v>410</v>
      </c>
      <c r="N55" s="363">
        <v>44299</v>
      </c>
      <c r="O55" t="s">
        <v>1013</v>
      </c>
      <c r="P55" s="363">
        <v>44302</v>
      </c>
      <c r="Q55" t="s">
        <v>1004</v>
      </c>
    </row>
    <row r="56" spans="1:17">
      <c r="A56">
        <v>38</v>
      </c>
      <c r="B56" t="s">
        <v>546</v>
      </c>
      <c r="C56" t="s">
        <v>82</v>
      </c>
      <c r="D56" t="s">
        <v>462</v>
      </c>
      <c r="F56" t="s">
        <v>461</v>
      </c>
      <c r="G56" t="s">
        <v>451</v>
      </c>
      <c r="H56" t="s">
        <v>383</v>
      </c>
      <c r="I56" t="s">
        <v>463</v>
      </c>
      <c r="J56">
        <v>100</v>
      </c>
      <c r="K56">
        <v>5.68</v>
      </c>
      <c r="L56">
        <v>568</v>
      </c>
      <c r="M56" t="s">
        <v>410</v>
      </c>
      <c r="N56" s="363">
        <v>44299</v>
      </c>
      <c r="O56" t="s">
        <v>1014</v>
      </c>
      <c r="P56" s="363">
        <v>44302</v>
      </c>
      <c r="Q56" t="s">
        <v>1004</v>
      </c>
    </row>
    <row r="57" spans="1:17">
      <c r="A57">
        <v>39</v>
      </c>
      <c r="B57" t="s">
        <v>546</v>
      </c>
      <c r="C57" t="s">
        <v>82</v>
      </c>
      <c r="D57" t="s">
        <v>466</v>
      </c>
      <c r="F57" t="s">
        <v>464</v>
      </c>
      <c r="G57" t="s">
        <v>451</v>
      </c>
      <c r="H57" t="s">
        <v>383</v>
      </c>
      <c r="I57" t="s">
        <v>465</v>
      </c>
      <c r="J57">
        <v>700</v>
      </c>
      <c r="K57">
        <v>7.71</v>
      </c>
      <c r="L57">
        <v>5397</v>
      </c>
      <c r="M57" t="s">
        <v>410</v>
      </c>
      <c r="N57" s="363">
        <v>44299</v>
      </c>
      <c r="O57" t="s">
        <v>1012</v>
      </c>
      <c r="P57" s="363">
        <v>44302</v>
      </c>
      <c r="Q57" t="s">
        <v>1004</v>
      </c>
    </row>
    <row r="58" spans="1:17">
      <c r="A58">
        <v>40</v>
      </c>
      <c r="B58" t="s">
        <v>546</v>
      </c>
      <c r="C58" t="s">
        <v>82</v>
      </c>
      <c r="D58" t="s">
        <v>469</v>
      </c>
      <c r="F58" t="s">
        <v>467</v>
      </c>
      <c r="G58" t="s">
        <v>451</v>
      </c>
      <c r="H58" t="s">
        <v>383</v>
      </c>
      <c r="I58" t="s">
        <v>468</v>
      </c>
      <c r="J58">
        <v>80</v>
      </c>
      <c r="K58">
        <v>7.84</v>
      </c>
      <c r="L58">
        <v>627.20000000000005</v>
      </c>
      <c r="M58" t="s">
        <v>410</v>
      </c>
      <c r="N58" s="363">
        <v>44299</v>
      </c>
      <c r="O58" t="s">
        <v>1015</v>
      </c>
      <c r="P58" s="363">
        <v>44302</v>
      </c>
      <c r="Q58" t="s">
        <v>1004</v>
      </c>
    </row>
    <row r="59" spans="1:17">
      <c r="A59">
        <v>41</v>
      </c>
      <c r="B59" t="s">
        <v>546</v>
      </c>
      <c r="C59" t="s">
        <v>82</v>
      </c>
      <c r="D59" t="s">
        <v>472</v>
      </c>
      <c r="F59" t="s">
        <v>470</v>
      </c>
      <c r="G59" t="s">
        <v>451</v>
      </c>
      <c r="H59" t="s">
        <v>383</v>
      </c>
      <c r="I59" t="s">
        <v>471</v>
      </c>
      <c r="J59">
        <v>1800</v>
      </c>
      <c r="K59">
        <v>2.4</v>
      </c>
      <c r="L59">
        <v>4320</v>
      </c>
      <c r="M59" t="s">
        <v>410</v>
      </c>
      <c r="N59" s="363">
        <v>44299</v>
      </c>
      <c r="O59" t="s">
        <v>1016</v>
      </c>
      <c r="P59" s="363">
        <v>44302</v>
      </c>
      <c r="Q59" t="s">
        <v>1004</v>
      </c>
    </row>
    <row r="60" spans="1:17">
      <c r="A60">
        <v>42</v>
      </c>
      <c r="B60" t="s">
        <v>546</v>
      </c>
      <c r="C60" t="s">
        <v>82</v>
      </c>
      <c r="D60" t="s">
        <v>474</v>
      </c>
      <c r="F60" t="s">
        <v>473</v>
      </c>
      <c r="G60" t="s">
        <v>451</v>
      </c>
      <c r="H60" t="s">
        <v>383</v>
      </c>
      <c r="I60" t="s">
        <v>471</v>
      </c>
      <c r="J60">
        <v>3600</v>
      </c>
      <c r="K60">
        <v>1.1200000000000001</v>
      </c>
      <c r="L60">
        <v>4032.0000000000005</v>
      </c>
      <c r="M60" t="s">
        <v>410</v>
      </c>
      <c r="N60" s="363">
        <v>44299</v>
      </c>
      <c r="O60" t="s">
        <v>1016</v>
      </c>
      <c r="P60" s="363">
        <v>44302</v>
      </c>
      <c r="Q60" t="s">
        <v>1004</v>
      </c>
    </row>
    <row r="61" spans="1:17">
      <c r="A61">
        <v>43</v>
      </c>
      <c r="B61" t="s">
        <v>546</v>
      </c>
      <c r="C61" t="s">
        <v>82</v>
      </c>
      <c r="D61" t="s">
        <v>462</v>
      </c>
      <c r="F61" t="s">
        <v>475</v>
      </c>
      <c r="G61" t="s">
        <v>451</v>
      </c>
      <c r="H61" t="s">
        <v>383</v>
      </c>
      <c r="I61" t="s">
        <v>478</v>
      </c>
      <c r="J61">
        <v>600</v>
      </c>
      <c r="K61">
        <v>0.43</v>
      </c>
      <c r="L61">
        <v>258</v>
      </c>
      <c r="M61" t="s">
        <v>410</v>
      </c>
      <c r="N61" s="363">
        <v>44299</v>
      </c>
      <c r="O61" t="s">
        <v>1017</v>
      </c>
      <c r="P61" s="363">
        <v>44302</v>
      </c>
      <c r="Q61" t="s">
        <v>1004</v>
      </c>
    </row>
    <row r="62" spans="1:17">
      <c r="A62">
        <v>44</v>
      </c>
      <c r="B62" t="s">
        <v>546</v>
      </c>
      <c r="C62" t="s">
        <v>82</v>
      </c>
      <c r="D62" t="s">
        <v>462</v>
      </c>
      <c r="F62" t="s">
        <v>477</v>
      </c>
      <c r="G62" t="s">
        <v>451</v>
      </c>
      <c r="H62" t="s">
        <v>383</v>
      </c>
      <c r="I62" t="s">
        <v>476</v>
      </c>
      <c r="J62">
        <v>2400</v>
      </c>
      <c r="K62">
        <v>2.59</v>
      </c>
      <c r="L62">
        <v>6216</v>
      </c>
      <c r="M62" t="s">
        <v>410</v>
      </c>
      <c r="N62" s="363">
        <v>44299</v>
      </c>
      <c r="O62" t="s">
        <v>1011</v>
      </c>
      <c r="P62" s="363">
        <v>44302</v>
      </c>
      <c r="Q62" t="s">
        <v>1004</v>
      </c>
    </row>
    <row r="63" spans="1:17">
      <c r="A63">
        <v>45</v>
      </c>
      <c r="B63" t="s">
        <v>546</v>
      </c>
      <c r="C63" t="s">
        <v>82</v>
      </c>
      <c r="D63" t="s">
        <v>472</v>
      </c>
      <c r="F63" t="s">
        <v>479</v>
      </c>
      <c r="G63" t="s">
        <v>451</v>
      </c>
      <c r="H63" t="s">
        <v>383</v>
      </c>
      <c r="I63" t="s">
        <v>480</v>
      </c>
      <c r="J63">
        <v>58500</v>
      </c>
      <c r="K63">
        <v>0.38</v>
      </c>
      <c r="L63">
        <v>22230</v>
      </c>
      <c r="M63" t="s">
        <v>410</v>
      </c>
    </row>
    <row r="64" spans="1:17">
      <c r="A64">
        <v>46</v>
      </c>
      <c r="B64" t="s">
        <v>546</v>
      </c>
      <c r="C64" t="s">
        <v>82</v>
      </c>
      <c r="D64" t="s">
        <v>483</v>
      </c>
      <c r="F64" t="s">
        <v>481</v>
      </c>
      <c r="G64" t="s">
        <v>451</v>
      </c>
      <c r="H64" t="s">
        <v>383</v>
      </c>
      <c r="I64" t="s">
        <v>482</v>
      </c>
      <c r="J64">
        <v>1250</v>
      </c>
      <c r="K64">
        <v>3.65</v>
      </c>
      <c r="L64">
        <v>4562.5</v>
      </c>
      <c r="M64" t="s">
        <v>410</v>
      </c>
      <c r="N64" s="363">
        <v>44299</v>
      </c>
      <c r="O64" t="s">
        <v>1020</v>
      </c>
      <c r="P64" s="363">
        <v>44302</v>
      </c>
      <c r="Q64" t="s">
        <v>1004</v>
      </c>
    </row>
    <row r="65" spans="1:17">
      <c r="A65">
        <v>47</v>
      </c>
      <c r="B65" t="s">
        <v>546</v>
      </c>
      <c r="C65" t="s">
        <v>82</v>
      </c>
      <c r="D65" t="s">
        <v>485</v>
      </c>
      <c r="F65" t="s">
        <v>484</v>
      </c>
      <c r="G65" t="s">
        <v>451</v>
      </c>
      <c r="H65" t="s">
        <v>383</v>
      </c>
      <c r="I65" t="s">
        <v>482</v>
      </c>
      <c r="J65">
        <v>10400</v>
      </c>
      <c r="K65">
        <v>0.9</v>
      </c>
      <c r="L65">
        <v>9360</v>
      </c>
      <c r="M65" t="s">
        <v>410</v>
      </c>
      <c r="N65" s="363">
        <v>44299</v>
      </c>
      <c r="O65" t="s">
        <v>1010</v>
      </c>
      <c r="P65" s="363">
        <v>44302</v>
      </c>
      <c r="Q65" t="s">
        <v>1004</v>
      </c>
    </row>
    <row r="66" spans="1:17">
      <c r="A66">
        <v>48</v>
      </c>
      <c r="B66" t="s">
        <v>546</v>
      </c>
      <c r="C66" t="s">
        <v>82</v>
      </c>
      <c r="D66" t="s">
        <v>488</v>
      </c>
      <c r="F66" t="s">
        <v>486</v>
      </c>
      <c r="G66" t="s">
        <v>451</v>
      </c>
      <c r="H66" t="s">
        <v>383</v>
      </c>
      <c r="I66" t="s">
        <v>487</v>
      </c>
      <c r="J66">
        <v>1800</v>
      </c>
      <c r="K66">
        <v>3</v>
      </c>
      <c r="L66">
        <v>5400</v>
      </c>
      <c r="M66" t="s">
        <v>410</v>
      </c>
      <c r="N66" s="363">
        <v>44299</v>
      </c>
      <c r="O66" t="s">
        <v>1006</v>
      </c>
      <c r="P66" s="363">
        <v>44302</v>
      </c>
      <c r="Q66" t="s">
        <v>1004</v>
      </c>
    </row>
    <row r="67" spans="1:17" ht="75">
      <c r="A67">
        <v>49</v>
      </c>
      <c r="B67" t="s">
        <v>546</v>
      </c>
      <c r="C67" t="s">
        <v>82</v>
      </c>
      <c r="D67" t="s">
        <v>456</v>
      </c>
      <c r="F67" s="364" t="s">
        <v>489</v>
      </c>
      <c r="G67" t="s">
        <v>451</v>
      </c>
      <c r="H67" t="s">
        <v>383</v>
      </c>
      <c r="I67" t="s">
        <v>490</v>
      </c>
      <c r="J67">
        <v>700</v>
      </c>
      <c r="K67">
        <v>3.51</v>
      </c>
      <c r="L67">
        <v>2457</v>
      </c>
      <c r="M67" t="s">
        <v>410</v>
      </c>
      <c r="N67" s="363">
        <v>44299</v>
      </c>
      <c r="O67" t="s">
        <v>1005</v>
      </c>
      <c r="P67" s="363">
        <v>44302</v>
      </c>
      <c r="Q67" t="s">
        <v>1004</v>
      </c>
    </row>
    <row r="68" spans="1:17">
      <c r="A68">
        <v>50</v>
      </c>
      <c r="B68" t="s">
        <v>546</v>
      </c>
      <c r="C68" t="s">
        <v>82</v>
      </c>
      <c r="D68" t="s">
        <v>485</v>
      </c>
      <c r="F68" t="s">
        <v>491</v>
      </c>
      <c r="G68" t="s">
        <v>451</v>
      </c>
      <c r="H68" t="s">
        <v>383</v>
      </c>
      <c r="I68" t="s">
        <v>492</v>
      </c>
      <c r="J68">
        <v>7000</v>
      </c>
      <c r="K68">
        <v>0.5</v>
      </c>
      <c r="L68">
        <v>3500</v>
      </c>
      <c r="M68" t="s">
        <v>410</v>
      </c>
      <c r="N68" s="363">
        <v>44299</v>
      </c>
      <c r="O68" t="s">
        <v>1019</v>
      </c>
      <c r="P68" s="363">
        <v>44302</v>
      </c>
      <c r="Q68" t="s">
        <v>1004</v>
      </c>
    </row>
    <row r="69" spans="1:17">
      <c r="A69">
        <v>51</v>
      </c>
      <c r="B69" t="s">
        <v>546</v>
      </c>
      <c r="C69" t="s">
        <v>82</v>
      </c>
      <c r="D69" t="s">
        <v>494</v>
      </c>
      <c r="F69" t="s">
        <v>493</v>
      </c>
      <c r="G69" t="s">
        <v>451</v>
      </c>
      <c r="H69" t="s">
        <v>383</v>
      </c>
      <c r="I69" t="s">
        <v>487</v>
      </c>
      <c r="J69">
        <v>2400</v>
      </c>
      <c r="K69">
        <v>2.0499999999999998</v>
      </c>
      <c r="L69">
        <v>4920</v>
      </c>
      <c r="M69" t="s">
        <v>410</v>
      </c>
      <c r="N69" s="363">
        <v>44299</v>
      </c>
      <c r="O69" t="s">
        <v>1007</v>
      </c>
      <c r="P69" s="363">
        <v>44302</v>
      </c>
      <c r="Q69" t="s">
        <v>1004</v>
      </c>
    </row>
    <row r="70" spans="1:17">
      <c r="A70">
        <v>52</v>
      </c>
      <c r="B70" t="s">
        <v>546</v>
      </c>
      <c r="C70" t="s">
        <v>82</v>
      </c>
      <c r="D70" t="s">
        <v>462</v>
      </c>
      <c r="F70" t="s">
        <v>495</v>
      </c>
      <c r="G70" t="s">
        <v>451</v>
      </c>
      <c r="H70" t="s">
        <v>383</v>
      </c>
      <c r="I70" t="s">
        <v>496</v>
      </c>
      <c r="J70">
        <v>780</v>
      </c>
      <c r="K70">
        <v>3.25</v>
      </c>
      <c r="L70">
        <v>2535</v>
      </c>
      <c r="M70" t="s">
        <v>410</v>
      </c>
      <c r="N70" s="363">
        <v>44299</v>
      </c>
      <c r="O70" t="s">
        <v>1006</v>
      </c>
      <c r="P70" s="363">
        <v>44302</v>
      </c>
      <c r="Q70" t="s">
        <v>1004</v>
      </c>
    </row>
    <row r="71" spans="1:17">
      <c r="A71">
        <v>53</v>
      </c>
      <c r="B71" t="s">
        <v>546</v>
      </c>
      <c r="C71" t="s">
        <v>82</v>
      </c>
      <c r="D71" t="s">
        <v>500</v>
      </c>
      <c r="F71" t="s">
        <v>497</v>
      </c>
      <c r="G71" t="s">
        <v>451</v>
      </c>
      <c r="H71" t="s">
        <v>383</v>
      </c>
      <c r="I71" t="s">
        <v>463</v>
      </c>
      <c r="J71">
        <v>100</v>
      </c>
      <c r="K71">
        <v>2.59</v>
      </c>
      <c r="L71">
        <v>259</v>
      </c>
      <c r="M71" t="s">
        <v>410</v>
      </c>
    </row>
    <row r="72" spans="1:17">
      <c r="A72">
        <v>54</v>
      </c>
      <c r="B72" t="s">
        <v>546</v>
      </c>
      <c r="C72" t="s">
        <v>82</v>
      </c>
      <c r="D72" t="s">
        <v>501</v>
      </c>
      <c r="F72" t="s">
        <v>498</v>
      </c>
      <c r="G72" t="s">
        <v>451</v>
      </c>
      <c r="H72" t="s">
        <v>383</v>
      </c>
      <c r="I72" t="s">
        <v>499</v>
      </c>
      <c r="J72">
        <v>5900</v>
      </c>
      <c r="K72">
        <v>0.04</v>
      </c>
      <c r="L72">
        <v>236</v>
      </c>
      <c r="M72" t="s">
        <v>410</v>
      </c>
      <c r="N72" s="363">
        <v>44308</v>
      </c>
      <c r="O72" t="s">
        <v>1092</v>
      </c>
      <c r="P72" s="363">
        <v>44320</v>
      </c>
      <c r="Q72" t="s">
        <v>1004</v>
      </c>
    </row>
    <row r="73" spans="1:17">
      <c r="A73">
        <v>55</v>
      </c>
      <c r="B73" t="s">
        <v>546</v>
      </c>
      <c r="C73" t="s">
        <v>82</v>
      </c>
      <c r="D73" t="s">
        <v>469</v>
      </c>
      <c r="F73" t="s">
        <v>502</v>
      </c>
      <c r="G73" t="s">
        <v>451</v>
      </c>
      <c r="H73" t="s">
        <v>383</v>
      </c>
      <c r="I73" t="s">
        <v>503</v>
      </c>
      <c r="J73">
        <v>50</v>
      </c>
      <c r="K73">
        <v>6.06</v>
      </c>
      <c r="L73">
        <v>303</v>
      </c>
      <c r="M73" t="s">
        <v>410</v>
      </c>
      <c r="N73" s="363">
        <v>44299</v>
      </c>
      <c r="O73" t="s">
        <v>1008</v>
      </c>
      <c r="P73" s="363">
        <v>44302</v>
      </c>
      <c r="Q73" t="s">
        <v>1004</v>
      </c>
    </row>
    <row r="74" spans="1:17">
      <c r="A74">
        <v>56</v>
      </c>
      <c r="B74" t="s">
        <v>546</v>
      </c>
      <c r="C74" t="s">
        <v>82</v>
      </c>
      <c r="D74" t="s">
        <v>505</v>
      </c>
      <c r="F74" t="s">
        <v>504</v>
      </c>
      <c r="G74" t="s">
        <v>451</v>
      </c>
      <c r="H74" t="s">
        <v>383</v>
      </c>
      <c r="I74" t="s">
        <v>506</v>
      </c>
      <c r="J74">
        <v>50</v>
      </c>
      <c r="K74">
        <v>6.39</v>
      </c>
      <c r="L74">
        <v>319.5</v>
      </c>
      <c r="M74" t="s">
        <v>410</v>
      </c>
      <c r="N74" s="363">
        <v>44299</v>
      </c>
      <c r="O74" t="s">
        <v>1018</v>
      </c>
      <c r="P74" s="363">
        <v>44302</v>
      </c>
      <c r="Q74" t="s">
        <v>1004</v>
      </c>
    </row>
    <row r="75" spans="1:17">
      <c r="A75">
        <v>76</v>
      </c>
      <c r="B75" t="s">
        <v>200</v>
      </c>
      <c r="C75" t="s">
        <v>69</v>
      </c>
      <c r="D75" t="s">
        <v>974</v>
      </c>
      <c r="F75" t="s">
        <v>975</v>
      </c>
      <c r="G75" t="s">
        <v>976</v>
      </c>
      <c r="H75" t="s">
        <v>1102</v>
      </c>
      <c r="I75" t="s">
        <v>203</v>
      </c>
      <c r="J75">
        <v>1</v>
      </c>
      <c r="K75">
        <v>3890</v>
      </c>
      <c r="L75">
        <v>3890</v>
      </c>
      <c r="M75" t="s">
        <v>6</v>
      </c>
      <c r="N75" s="363">
        <v>44291</v>
      </c>
      <c r="O75" t="s">
        <v>977</v>
      </c>
      <c r="P75" s="363">
        <v>44298</v>
      </c>
      <c r="Q75" t="s">
        <v>877</v>
      </c>
    </row>
    <row r="76" spans="1:17" ht="60">
      <c r="A76">
        <v>77</v>
      </c>
      <c r="B76" t="s">
        <v>200</v>
      </c>
      <c r="C76" t="s">
        <v>69</v>
      </c>
      <c r="D76" t="s">
        <v>978</v>
      </c>
      <c r="F76" s="364" t="s">
        <v>231</v>
      </c>
      <c r="G76" t="s">
        <v>232</v>
      </c>
      <c r="H76" t="s">
        <v>1102</v>
      </c>
      <c r="I76" t="s">
        <v>233</v>
      </c>
      <c r="J76">
        <v>1</v>
      </c>
      <c r="K76">
        <v>4655</v>
      </c>
      <c r="L76">
        <v>4655</v>
      </c>
      <c r="M76" t="s">
        <v>6</v>
      </c>
      <c r="N76" s="363">
        <v>44292</v>
      </c>
      <c r="O76" t="s">
        <v>979</v>
      </c>
      <c r="P76" s="363">
        <v>44298</v>
      </c>
      <c r="Q76" t="s">
        <v>877</v>
      </c>
    </row>
    <row r="77" spans="1:17">
      <c r="A77">
        <v>133</v>
      </c>
      <c r="B77" t="s">
        <v>200</v>
      </c>
      <c r="C77" t="s">
        <v>69</v>
      </c>
      <c r="D77" t="s">
        <v>974</v>
      </c>
      <c r="F77" t="s">
        <v>201</v>
      </c>
      <c r="G77" t="s">
        <v>202</v>
      </c>
      <c r="H77" t="s">
        <v>1102</v>
      </c>
      <c r="I77" t="s">
        <v>203</v>
      </c>
      <c r="J77">
        <v>3</v>
      </c>
      <c r="K77">
        <v>3890</v>
      </c>
      <c r="L77">
        <v>11670</v>
      </c>
      <c r="M77" t="s">
        <v>6</v>
      </c>
      <c r="N77" s="363">
        <v>44200</v>
      </c>
      <c r="O77" t="s">
        <v>396</v>
      </c>
      <c r="P77" s="363">
        <v>44229</v>
      </c>
      <c r="Q77" t="s">
        <v>877</v>
      </c>
    </row>
    <row r="78" spans="1:17">
      <c r="A78">
        <v>69</v>
      </c>
      <c r="B78" t="s">
        <v>936</v>
      </c>
      <c r="C78" t="s">
        <v>930</v>
      </c>
      <c r="D78" t="s">
        <v>937</v>
      </c>
      <c r="F78" t="s">
        <v>938</v>
      </c>
      <c r="G78" t="s">
        <v>933</v>
      </c>
      <c r="H78" t="s">
        <v>1102</v>
      </c>
      <c r="I78" t="s">
        <v>934</v>
      </c>
      <c r="J78">
        <v>1</v>
      </c>
      <c r="K78">
        <v>16320.11</v>
      </c>
      <c r="L78">
        <v>16320.11</v>
      </c>
      <c r="M78" t="s">
        <v>6</v>
      </c>
      <c r="N78" s="363">
        <v>44284</v>
      </c>
      <c r="O78" t="s">
        <v>939</v>
      </c>
      <c r="P78" s="363">
        <v>44293</v>
      </c>
      <c r="Q78" t="s">
        <v>892</v>
      </c>
    </row>
    <row r="79" spans="1:17">
      <c r="A79">
        <v>80</v>
      </c>
      <c r="B79" t="s">
        <v>714</v>
      </c>
      <c r="C79" t="s">
        <v>69</v>
      </c>
      <c r="D79" t="s">
        <v>983</v>
      </c>
      <c r="F79" t="s">
        <v>715</v>
      </c>
      <c r="G79" t="s">
        <v>720</v>
      </c>
      <c r="H79" t="s">
        <v>1102</v>
      </c>
      <c r="I79" t="s">
        <v>728</v>
      </c>
      <c r="L79">
        <v>0</v>
      </c>
      <c r="M79" t="s">
        <v>6</v>
      </c>
    </row>
    <row r="80" spans="1:17">
      <c r="A80">
        <v>81</v>
      </c>
      <c r="B80" t="s">
        <v>714</v>
      </c>
      <c r="C80" t="s">
        <v>69</v>
      </c>
      <c r="D80" t="s">
        <v>983</v>
      </c>
      <c r="F80" t="s">
        <v>716</v>
      </c>
      <c r="G80" t="s">
        <v>720</v>
      </c>
      <c r="H80" t="s">
        <v>1102</v>
      </c>
      <c r="I80" t="s">
        <v>728</v>
      </c>
      <c r="L80">
        <v>0</v>
      </c>
      <c r="M80" t="s">
        <v>6</v>
      </c>
    </row>
    <row r="81" spans="1:17">
      <c r="A81">
        <v>82</v>
      </c>
      <c r="B81" t="s">
        <v>714</v>
      </c>
      <c r="C81" t="s">
        <v>69</v>
      </c>
      <c r="D81" t="s">
        <v>983</v>
      </c>
      <c r="F81" t="s">
        <v>717</v>
      </c>
      <c r="G81" t="s">
        <v>720</v>
      </c>
      <c r="H81" t="s">
        <v>1102</v>
      </c>
      <c r="I81" t="s">
        <v>728</v>
      </c>
      <c r="L81">
        <v>0</v>
      </c>
      <c r="M81" t="s">
        <v>6</v>
      </c>
    </row>
    <row r="82" spans="1:17">
      <c r="A82">
        <v>83</v>
      </c>
      <c r="B82" t="s">
        <v>714</v>
      </c>
      <c r="C82" t="s">
        <v>69</v>
      </c>
      <c r="D82" t="s">
        <v>983</v>
      </c>
      <c r="F82" t="s">
        <v>718</v>
      </c>
      <c r="G82" t="s">
        <v>720</v>
      </c>
      <c r="H82" t="s">
        <v>1102</v>
      </c>
      <c r="I82" t="s">
        <v>728</v>
      </c>
      <c r="L82">
        <v>0</v>
      </c>
      <c r="M82" t="s">
        <v>6</v>
      </c>
    </row>
    <row r="83" spans="1:17">
      <c r="A83">
        <v>84</v>
      </c>
      <c r="B83" t="s">
        <v>714</v>
      </c>
      <c r="C83" t="s">
        <v>69</v>
      </c>
      <c r="D83" t="s">
        <v>983</v>
      </c>
      <c r="F83" t="s">
        <v>719</v>
      </c>
      <c r="G83" t="s">
        <v>720</v>
      </c>
      <c r="H83" t="s">
        <v>1102</v>
      </c>
      <c r="I83" t="s">
        <v>728</v>
      </c>
      <c r="L83">
        <v>0</v>
      </c>
      <c r="M83" t="s">
        <v>6</v>
      </c>
    </row>
    <row r="84" spans="1:17">
      <c r="A84">
        <v>192</v>
      </c>
      <c r="B84" t="s">
        <v>547</v>
      </c>
      <c r="C84" t="s">
        <v>82</v>
      </c>
      <c r="D84" t="s">
        <v>512</v>
      </c>
      <c r="F84" t="s">
        <v>508</v>
      </c>
      <c r="G84" t="s">
        <v>507</v>
      </c>
      <c r="H84" t="s">
        <v>358</v>
      </c>
      <c r="I84" t="s">
        <v>509</v>
      </c>
      <c r="J84">
        <v>900</v>
      </c>
      <c r="K84">
        <v>2</v>
      </c>
      <c r="L84">
        <v>1800</v>
      </c>
      <c r="M84" t="s">
        <v>410</v>
      </c>
      <c r="N84" s="363">
        <v>44283</v>
      </c>
      <c r="O84" t="s">
        <v>891</v>
      </c>
      <c r="P84" s="363">
        <v>44291</v>
      </c>
      <c r="Q84" t="s">
        <v>892</v>
      </c>
    </row>
    <row r="85" spans="1:17" ht="135">
      <c r="A85">
        <v>193</v>
      </c>
      <c r="B85" t="s">
        <v>547</v>
      </c>
      <c r="C85" t="s">
        <v>82</v>
      </c>
      <c r="D85" t="s">
        <v>513</v>
      </c>
      <c r="F85" s="364" t="s">
        <v>532</v>
      </c>
      <c r="G85" t="s">
        <v>507</v>
      </c>
      <c r="H85" t="s">
        <v>358</v>
      </c>
      <c r="I85" t="s">
        <v>510</v>
      </c>
      <c r="J85">
        <v>83</v>
      </c>
      <c r="K85">
        <v>8</v>
      </c>
      <c r="L85">
        <v>664</v>
      </c>
      <c r="M85" t="s">
        <v>410</v>
      </c>
      <c r="N85" t="s">
        <v>576</v>
      </c>
      <c r="O85" t="s">
        <v>576</v>
      </c>
      <c r="P85" t="s">
        <v>576</v>
      </c>
      <c r="Q85" t="s">
        <v>533</v>
      </c>
    </row>
    <row r="86" spans="1:17">
      <c r="A86">
        <v>194</v>
      </c>
      <c r="B86" t="s">
        <v>547</v>
      </c>
      <c r="C86" t="s">
        <v>82</v>
      </c>
      <c r="D86" t="s">
        <v>514</v>
      </c>
      <c r="F86" t="s">
        <v>884</v>
      </c>
      <c r="G86" t="s">
        <v>507</v>
      </c>
      <c r="H86" t="s">
        <v>358</v>
      </c>
      <c r="I86" t="s">
        <v>511</v>
      </c>
      <c r="J86">
        <v>200</v>
      </c>
      <c r="K86">
        <v>2.6</v>
      </c>
      <c r="L86">
        <v>520</v>
      </c>
      <c r="M86" t="s">
        <v>410</v>
      </c>
      <c r="N86" s="363">
        <v>44286</v>
      </c>
      <c r="O86" t="s">
        <v>895</v>
      </c>
      <c r="P86" s="363">
        <v>44291</v>
      </c>
      <c r="Q86" t="s">
        <v>892</v>
      </c>
    </row>
    <row r="87" spans="1:17">
      <c r="A87">
        <v>85</v>
      </c>
      <c r="B87" t="s">
        <v>577</v>
      </c>
      <c r="C87" t="s">
        <v>17</v>
      </c>
      <c r="D87" t="s">
        <v>1098</v>
      </c>
      <c r="F87" t="s">
        <v>721</v>
      </c>
      <c r="G87" t="s">
        <v>725</v>
      </c>
      <c r="H87" t="s">
        <v>1102</v>
      </c>
      <c r="I87" t="s">
        <v>1097</v>
      </c>
      <c r="J87">
        <v>250</v>
      </c>
      <c r="K87">
        <v>35</v>
      </c>
      <c r="L87">
        <v>8750</v>
      </c>
      <c r="M87" t="s">
        <v>6</v>
      </c>
      <c r="N87" t="s">
        <v>1100</v>
      </c>
      <c r="O87" t="s">
        <v>1099</v>
      </c>
      <c r="P87" s="363">
        <v>44320</v>
      </c>
      <c r="Q87" t="s">
        <v>877</v>
      </c>
    </row>
    <row r="88" spans="1:17">
      <c r="A88">
        <v>86</v>
      </c>
      <c r="B88" t="s">
        <v>577</v>
      </c>
      <c r="C88" t="s">
        <v>17</v>
      </c>
      <c r="D88" t="s">
        <v>1098</v>
      </c>
      <c r="F88" t="s">
        <v>722</v>
      </c>
      <c r="G88" t="s">
        <v>725</v>
      </c>
      <c r="H88" t="s">
        <v>1102</v>
      </c>
      <c r="I88" t="s">
        <v>1097</v>
      </c>
      <c r="J88">
        <v>60</v>
      </c>
      <c r="K88">
        <v>35</v>
      </c>
      <c r="L88">
        <v>2100</v>
      </c>
      <c r="M88" t="s">
        <v>6</v>
      </c>
      <c r="N88" t="s">
        <v>1100</v>
      </c>
      <c r="O88" t="s">
        <v>1099</v>
      </c>
      <c r="P88" s="363">
        <v>44320</v>
      </c>
      <c r="Q88" t="s">
        <v>877</v>
      </c>
    </row>
    <row r="89" spans="1:17">
      <c r="A89">
        <v>87</v>
      </c>
      <c r="B89" t="s">
        <v>577</v>
      </c>
      <c r="C89" t="s">
        <v>17</v>
      </c>
      <c r="D89" t="s">
        <v>1098</v>
      </c>
      <c r="F89" t="s">
        <v>723</v>
      </c>
      <c r="G89" t="s">
        <v>725</v>
      </c>
      <c r="H89" t="s">
        <v>1102</v>
      </c>
      <c r="I89" t="s">
        <v>1097</v>
      </c>
      <c r="J89">
        <v>60</v>
      </c>
      <c r="K89">
        <v>46</v>
      </c>
      <c r="L89">
        <v>2760</v>
      </c>
      <c r="M89" t="s">
        <v>6</v>
      </c>
      <c r="N89" t="s">
        <v>1100</v>
      </c>
      <c r="O89" t="s">
        <v>1099</v>
      </c>
      <c r="P89" s="363">
        <v>44320</v>
      </c>
      <c r="Q89" t="s">
        <v>877</v>
      </c>
    </row>
    <row r="90" spans="1:17">
      <c r="A90">
        <v>88</v>
      </c>
      <c r="B90" t="s">
        <v>577</v>
      </c>
      <c r="C90" t="s">
        <v>17</v>
      </c>
      <c r="D90" t="s">
        <v>1098</v>
      </c>
      <c r="F90" t="s">
        <v>724</v>
      </c>
      <c r="G90" t="s">
        <v>725</v>
      </c>
      <c r="H90" t="s">
        <v>1102</v>
      </c>
      <c r="I90" t="s">
        <v>1097</v>
      </c>
      <c r="J90">
        <v>60</v>
      </c>
      <c r="K90">
        <v>46</v>
      </c>
      <c r="L90">
        <v>2760</v>
      </c>
      <c r="M90" t="s">
        <v>6</v>
      </c>
      <c r="N90" t="s">
        <v>1100</v>
      </c>
      <c r="O90" t="s">
        <v>1099</v>
      </c>
      <c r="P90" s="363">
        <v>44320</v>
      </c>
      <c r="Q90" t="s">
        <v>877</v>
      </c>
    </row>
    <row r="91" spans="1:17" ht="75">
      <c r="A91">
        <v>200</v>
      </c>
      <c r="B91" t="s">
        <v>565</v>
      </c>
      <c r="C91" t="s">
        <v>82</v>
      </c>
      <c r="D91" t="s">
        <v>868</v>
      </c>
      <c r="F91" t="s">
        <v>566</v>
      </c>
      <c r="G91" t="s">
        <v>569</v>
      </c>
      <c r="H91" t="s">
        <v>358</v>
      </c>
      <c r="I91" s="364" t="s">
        <v>570</v>
      </c>
      <c r="J91">
        <v>120</v>
      </c>
      <c r="K91">
        <v>1.03</v>
      </c>
      <c r="L91">
        <v>123.60000000000001</v>
      </c>
      <c r="M91" t="s">
        <v>410</v>
      </c>
      <c r="Q91" t="s">
        <v>572</v>
      </c>
    </row>
    <row r="92" spans="1:17">
      <c r="A92">
        <v>201</v>
      </c>
      <c r="B92" t="s">
        <v>565</v>
      </c>
      <c r="C92" t="s">
        <v>82</v>
      </c>
      <c r="D92" t="s">
        <v>869</v>
      </c>
      <c r="F92" t="s">
        <v>567</v>
      </c>
      <c r="G92" t="s">
        <v>569</v>
      </c>
      <c r="H92" t="s">
        <v>358</v>
      </c>
      <c r="I92" t="s">
        <v>571</v>
      </c>
      <c r="J92">
        <v>300</v>
      </c>
      <c r="K92">
        <v>4.9000000000000004</v>
      </c>
      <c r="L92">
        <v>1470</v>
      </c>
      <c r="M92" t="s">
        <v>410</v>
      </c>
      <c r="N92" s="363">
        <v>44283</v>
      </c>
      <c r="O92" t="s">
        <v>893</v>
      </c>
      <c r="P92" s="363">
        <v>44291</v>
      </c>
      <c r="Q92" t="s">
        <v>892</v>
      </c>
    </row>
    <row r="93" spans="1:17">
      <c r="A93">
        <v>202</v>
      </c>
      <c r="B93" t="s">
        <v>565</v>
      </c>
      <c r="C93" t="s">
        <v>82</v>
      </c>
      <c r="D93" t="s">
        <v>870</v>
      </c>
      <c r="F93" t="s">
        <v>568</v>
      </c>
      <c r="G93" t="s">
        <v>569</v>
      </c>
      <c r="H93" t="s">
        <v>358</v>
      </c>
      <c r="I93" t="s">
        <v>526</v>
      </c>
      <c r="J93">
        <v>30</v>
      </c>
      <c r="K93">
        <v>61</v>
      </c>
      <c r="L93">
        <v>1830</v>
      </c>
      <c r="M93" t="s">
        <v>410</v>
      </c>
      <c r="Q93" t="s">
        <v>573</v>
      </c>
    </row>
    <row r="94" spans="1:17">
      <c r="A94">
        <v>57</v>
      </c>
      <c r="B94" t="s">
        <v>548</v>
      </c>
      <c r="C94" t="s">
        <v>82</v>
      </c>
      <c r="D94" t="s">
        <v>515</v>
      </c>
      <c r="F94" t="s">
        <v>519</v>
      </c>
      <c r="G94" t="s">
        <v>524</v>
      </c>
      <c r="H94" t="s">
        <v>358</v>
      </c>
      <c r="I94" t="s">
        <v>525</v>
      </c>
      <c r="J94">
        <v>600</v>
      </c>
      <c r="K94">
        <v>6.3</v>
      </c>
      <c r="L94">
        <v>3780</v>
      </c>
      <c r="M94" t="s">
        <v>410</v>
      </c>
      <c r="N94" s="363">
        <v>44278</v>
      </c>
      <c r="O94" t="s">
        <v>923</v>
      </c>
      <c r="P94" s="363">
        <v>44293</v>
      </c>
      <c r="Q94" t="s">
        <v>892</v>
      </c>
    </row>
    <row r="95" spans="1:17">
      <c r="A95">
        <v>58</v>
      </c>
      <c r="B95" t="s">
        <v>548</v>
      </c>
      <c r="C95" t="s">
        <v>82</v>
      </c>
      <c r="D95" t="s">
        <v>516</v>
      </c>
      <c r="F95" t="s">
        <v>521</v>
      </c>
      <c r="G95" t="s">
        <v>524</v>
      </c>
      <c r="H95" t="s">
        <v>358</v>
      </c>
      <c r="I95" t="s">
        <v>527</v>
      </c>
      <c r="J95">
        <v>120</v>
      </c>
      <c r="K95">
        <v>0.57999999999999996</v>
      </c>
      <c r="L95">
        <v>69.599999999999994</v>
      </c>
      <c r="M95" t="s">
        <v>410</v>
      </c>
      <c r="N95" s="363">
        <v>44278</v>
      </c>
      <c r="O95" t="s">
        <v>922</v>
      </c>
      <c r="P95" s="363">
        <v>44293</v>
      </c>
      <c r="Q95" t="s">
        <v>892</v>
      </c>
    </row>
    <row r="96" spans="1:17">
      <c r="A96">
        <v>59</v>
      </c>
      <c r="B96" t="s">
        <v>548</v>
      </c>
      <c r="C96" t="s">
        <v>82</v>
      </c>
      <c r="D96" t="s">
        <v>517</v>
      </c>
      <c r="F96" t="s">
        <v>522</v>
      </c>
      <c r="G96" t="s">
        <v>524</v>
      </c>
      <c r="H96" t="s">
        <v>358</v>
      </c>
      <c r="I96" t="s">
        <v>527</v>
      </c>
      <c r="J96">
        <v>120</v>
      </c>
      <c r="K96">
        <v>1.89</v>
      </c>
      <c r="L96">
        <v>226.79999999999998</v>
      </c>
      <c r="M96" t="s">
        <v>410</v>
      </c>
      <c r="N96" s="363">
        <v>44278</v>
      </c>
      <c r="O96" t="s">
        <v>922</v>
      </c>
      <c r="P96" s="363">
        <v>44293</v>
      </c>
      <c r="Q96" t="s">
        <v>892</v>
      </c>
    </row>
    <row r="97" spans="1:17">
      <c r="A97">
        <v>60</v>
      </c>
      <c r="B97" t="s">
        <v>548</v>
      </c>
      <c r="C97" t="s">
        <v>82</v>
      </c>
      <c r="D97" t="s">
        <v>518</v>
      </c>
      <c r="F97" t="s">
        <v>523</v>
      </c>
      <c r="G97" t="s">
        <v>524</v>
      </c>
      <c r="H97" t="s">
        <v>358</v>
      </c>
      <c r="I97" t="s">
        <v>526</v>
      </c>
      <c r="J97">
        <v>60</v>
      </c>
      <c r="K97">
        <v>1.66</v>
      </c>
      <c r="L97">
        <v>99.6</v>
      </c>
      <c r="M97" t="s">
        <v>410</v>
      </c>
      <c r="N97" s="363">
        <v>44278</v>
      </c>
      <c r="O97" t="s">
        <v>924</v>
      </c>
      <c r="P97" s="363">
        <v>44293</v>
      </c>
      <c r="Q97" t="s">
        <v>892</v>
      </c>
    </row>
    <row r="98" spans="1:17">
      <c r="A98">
        <v>195</v>
      </c>
      <c r="B98" t="s">
        <v>548</v>
      </c>
      <c r="C98" t="s">
        <v>82</v>
      </c>
      <c r="D98" t="s">
        <v>516</v>
      </c>
      <c r="F98" t="s">
        <v>520</v>
      </c>
      <c r="G98" t="s">
        <v>524</v>
      </c>
      <c r="H98" t="s">
        <v>358</v>
      </c>
      <c r="I98" t="s">
        <v>526</v>
      </c>
      <c r="J98">
        <v>700</v>
      </c>
      <c r="K98">
        <v>0.28999999999999998</v>
      </c>
      <c r="L98">
        <v>203</v>
      </c>
      <c r="M98" t="s">
        <v>410</v>
      </c>
      <c r="N98" t="s">
        <v>576</v>
      </c>
      <c r="O98" t="s">
        <v>576</v>
      </c>
      <c r="P98" t="s">
        <v>576</v>
      </c>
      <c r="Q98" t="s">
        <v>534</v>
      </c>
    </row>
    <row r="99" spans="1:17">
      <c r="A99">
        <v>196</v>
      </c>
      <c r="B99" t="s">
        <v>549</v>
      </c>
      <c r="C99" t="s">
        <v>82</v>
      </c>
      <c r="D99" t="s">
        <v>529</v>
      </c>
      <c r="F99" t="s">
        <v>530</v>
      </c>
      <c r="G99" t="s">
        <v>531</v>
      </c>
      <c r="H99" t="s">
        <v>363</v>
      </c>
      <c r="I99" t="s">
        <v>528</v>
      </c>
      <c r="J99">
        <v>108</v>
      </c>
      <c r="K99">
        <v>64</v>
      </c>
      <c r="L99">
        <v>6912</v>
      </c>
      <c r="M99" t="s">
        <v>410</v>
      </c>
      <c r="N99" s="363">
        <v>44266</v>
      </c>
      <c r="O99" t="s">
        <v>554</v>
      </c>
      <c r="P99" s="363">
        <v>44266</v>
      </c>
      <c r="Q99" t="s">
        <v>877</v>
      </c>
    </row>
    <row r="100" spans="1:17">
      <c r="A100">
        <v>203</v>
      </c>
      <c r="B100" t="s">
        <v>579</v>
      </c>
      <c r="C100" t="s">
        <v>82</v>
      </c>
      <c r="D100" t="s">
        <v>588</v>
      </c>
      <c r="F100" t="s">
        <v>580</v>
      </c>
      <c r="G100" t="s">
        <v>603</v>
      </c>
      <c r="H100" t="s">
        <v>358</v>
      </c>
      <c r="I100" t="s">
        <v>604</v>
      </c>
      <c r="J100">
        <v>51</v>
      </c>
      <c r="K100">
        <v>2.06</v>
      </c>
      <c r="L100">
        <v>105.06</v>
      </c>
      <c r="M100" t="s">
        <v>410</v>
      </c>
      <c r="Q100" t="s">
        <v>618</v>
      </c>
    </row>
    <row r="101" spans="1:17">
      <c r="A101">
        <v>204</v>
      </c>
      <c r="B101" t="s">
        <v>579</v>
      </c>
      <c r="C101" t="s">
        <v>82</v>
      </c>
      <c r="D101" t="s">
        <v>588</v>
      </c>
      <c r="F101" t="s">
        <v>581</v>
      </c>
      <c r="G101" t="s">
        <v>603</v>
      </c>
      <c r="H101" t="s">
        <v>358</v>
      </c>
      <c r="I101" t="s">
        <v>604</v>
      </c>
      <c r="J101">
        <v>12</v>
      </c>
      <c r="K101">
        <v>2.2000000000000002</v>
      </c>
      <c r="L101">
        <v>26.400000000000002</v>
      </c>
      <c r="M101" t="s">
        <v>410</v>
      </c>
      <c r="Q101" t="s">
        <v>618</v>
      </c>
    </row>
    <row r="102" spans="1:17">
      <c r="A102">
        <v>205</v>
      </c>
      <c r="B102" t="s">
        <v>579</v>
      </c>
      <c r="C102" t="s">
        <v>82</v>
      </c>
      <c r="D102" t="s">
        <v>589</v>
      </c>
      <c r="F102" t="s">
        <v>582</v>
      </c>
      <c r="G102" t="s">
        <v>603</v>
      </c>
      <c r="H102" t="s">
        <v>358</v>
      </c>
      <c r="I102" t="s">
        <v>606</v>
      </c>
      <c r="J102" t="s">
        <v>592</v>
      </c>
      <c r="K102" t="s">
        <v>593</v>
      </c>
      <c r="L102">
        <v>785</v>
      </c>
      <c r="M102" t="s">
        <v>410</v>
      </c>
      <c r="Q102" t="s">
        <v>618</v>
      </c>
    </row>
    <row r="103" spans="1:17" ht="90">
      <c r="A103">
        <v>206</v>
      </c>
      <c r="B103" t="s">
        <v>579</v>
      </c>
      <c r="C103" t="s">
        <v>82</v>
      </c>
      <c r="D103" t="s">
        <v>590</v>
      </c>
      <c r="F103" s="364" t="s">
        <v>583</v>
      </c>
      <c r="G103" t="s">
        <v>603</v>
      </c>
      <c r="H103" t="s">
        <v>358</v>
      </c>
      <c r="I103" t="s">
        <v>606</v>
      </c>
      <c r="J103" t="s">
        <v>594</v>
      </c>
      <c r="K103" t="s">
        <v>595</v>
      </c>
      <c r="L103">
        <v>4302</v>
      </c>
      <c r="M103" t="s">
        <v>410</v>
      </c>
      <c r="Q103" t="s">
        <v>618</v>
      </c>
    </row>
    <row r="104" spans="1:17">
      <c r="A104">
        <v>207</v>
      </c>
      <c r="B104" t="s">
        <v>579</v>
      </c>
      <c r="C104" t="s">
        <v>82</v>
      </c>
      <c r="D104" t="s">
        <v>591</v>
      </c>
      <c r="F104" t="s">
        <v>600</v>
      </c>
      <c r="G104" t="s">
        <v>603</v>
      </c>
      <c r="H104" t="s">
        <v>358</v>
      </c>
      <c r="I104" t="s">
        <v>605</v>
      </c>
      <c r="J104" t="s">
        <v>596</v>
      </c>
      <c r="K104" t="s">
        <v>597</v>
      </c>
      <c r="L104">
        <v>58.44</v>
      </c>
      <c r="M104" t="s">
        <v>410</v>
      </c>
      <c r="Q104" t="s">
        <v>618</v>
      </c>
    </row>
    <row r="105" spans="1:17">
      <c r="A105">
        <v>208</v>
      </c>
      <c r="B105" t="s">
        <v>579</v>
      </c>
      <c r="C105" t="s">
        <v>82</v>
      </c>
      <c r="D105" t="s">
        <v>591</v>
      </c>
      <c r="F105" t="s">
        <v>584</v>
      </c>
      <c r="G105" t="s">
        <v>603</v>
      </c>
      <c r="H105" t="s">
        <v>358</v>
      </c>
      <c r="I105" t="s">
        <v>605</v>
      </c>
      <c r="J105" t="s">
        <v>596</v>
      </c>
      <c r="K105" t="s">
        <v>598</v>
      </c>
      <c r="L105">
        <v>168</v>
      </c>
      <c r="M105" t="s">
        <v>410</v>
      </c>
      <c r="Q105" t="s">
        <v>618</v>
      </c>
    </row>
    <row r="106" spans="1:17">
      <c r="A106">
        <v>209</v>
      </c>
      <c r="B106" t="s">
        <v>579</v>
      </c>
      <c r="C106" t="s">
        <v>82</v>
      </c>
      <c r="D106" t="s">
        <v>591</v>
      </c>
      <c r="F106" t="s">
        <v>585</v>
      </c>
      <c r="G106" t="s">
        <v>603</v>
      </c>
      <c r="H106" t="s">
        <v>358</v>
      </c>
      <c r="I106" t="s">
        <v>605</v>
      </c>
      <c r="J106" t="s">
        <v>596</v>
      </c>
      <c r="K106" t="s">
        <v>599</v>
      </c>
      <c r="L106">
        <v>24.839999999999996</v>
      </c>
      <c r="M106" t="s">
        <v>410</v>
      </c>
      <c r="Q106" t="s">
        <v>618</v>
      </c>
    </row>
    <row r="107" spans="1:17">
      <c r="A107">
        <v>210</v>
      </c>
      <c r="B107" t="s">
        <v>579</v>
      </c>
      <c r="C107" t="s">
        <v>82</v>
      </c>
      <c r="D107" t="s">
        <v>591</v>
      </c>
      <c r="F107" t="s">
        <v>586</v>
      </c>
      <c r="G107" t="s">
        <v>603</v>
      </c>
      <c r="H107" t="s">
        <v>358</v>
      </c>
      <c r="I107" t="s">
        <v>605</v>
      </c>
      <c r="J107" t="s">
        <v>596</v>
      </c>
      <c r="K107" t="s">
        <v>601</v>
      </c>
      <c r="L107">
        <v>46.44</v>
      </c>
      <c r="M107" t="s">
        <v>410</v>
      </c>
      <c r="Q107" t="s">
        <v>618</v>
      </c>
    </row>
    <row r="108" spans="1:17">
      <c r="A108">
        <v>211</v>
      </c>
      <c r="B108" t="s">
        <v>579</v>
      </c>
      <c r="C108" t="s">
        <v>82</v>
      </c>
      <c r="D108" t="s">
        <v>591</v>
      </c>
      <c r="F108" t="s">
        <v>587</v>
      </c>
      <c r="G108" t="s">
        <v>603</v>
      </c>
      <c r="H108" t="s">
        <v>358</v>
      </c>
      <c r="I108" t="s">
        <v>605</v>
      </c>
      <c r="J108" t="s">
        <v>596</v>
      </c>
      <c r="K108" t="s">
        <v>602</v>
      </c>
      <c r="L108">
        <v>126</v>
      </c>
      <c r="M108" t="s">
        <v>410</v>
      </c>
      <c r="Q108" t="s">
        <v>618</v>
      </c>
    </row>
    <row r="109" spans="1:17">
      <c r="A109">
        <v>61</v>
      </c>
      <c r="B109" t="s">
        <v>607</v>
      </c>
      <c r="C109" t="s">
        <v>82</v>
      </c>
      <c r="D109" t="s">
        <v>609</v>
      </c>
      <c r="F109" t="s">
        <v>608</v>
      </c>
      <c r="G109" t="s">
        <v>610</v>
      </c>
      <c r="H109" t="s">
        <v>363</v>
      </c>
      <c r="I109" t="s">
        <v>611</v>
      </c>
      <c r="J109">
        <v>5</v>
      </c>
      <c r="K109">
        <v>659</v>
      </c>
      <c r="L109">
        <v>3295</v>
      </c>
      <c r="M109" t="s">
        <v>410</v>
      </c>
    </row>
    <row r="110" spans="1:17">
      <c r="A110">
        <v>89</v>
      </c>
      <c r="B110" t="s">
        <v>726</v>
      </c>
      <c r="C110" t="s">
        <v>82</v>
      </c>
      <c r="D110" t="s">
        <v>761</v>
      </c>
      <c r="F110" t="s">
        <v>727</v>
      </c>
      <c r="G110" t="s">
        <v>785</v>
      </c>
      <c r="H110" t="s">
        <v>383</v>
      </c>
      <c r="I110" t="s">
        <v>786</v>
      </c>
      <c r="J110">
        <v>60</v>
      </c>
      <c r="K110">
        <v>3.3</v>
      </c>
      <c r="L110">
        <v>198</v>
      </c>
      <c r="M110" t="s">
        <v>410</v>
      </c>
      <c r="N110" s="363">
        <v>44301</v>
      </c>
      <c r="O110" t="s">
        <v>1024</v>
      </c>
      <c r="P110" s="363">
        <v>44308</v>
      </c>
      <c r="Q110" t="s">
        <v>1004</v>
      </c>
    </row>
    <row r="111" spans="1:17" ht="60">
      <c r="A111">
        <v>90</v>
      </c>
      <c r="B111" t="s">
        <v>726</v>
      </c>
      <c r="C111" t="s">
        <v>82</v>
      </c>
      <c r="D111" t="s">
        <v>762</v>
      </c>
      <c r="F111" s="364" t="s">
        <v>729</v>
      </c>
      <c r="G111" t="s">
        <v>785</v>
      </c>
      <c r="H111" t="s">
        <v>383</v>
      </c>
      <c r="I111" t="s">
        <v>490</v>
      </c>
      <c r="J111">
        <v>60</v>
      </c>
      <c r="K111">
        <v>6.06</v>
      </c>
      <c r="L111">
        <v>363.59999999999997</v>
      </c>
      <c r="M111" t="s">
        <v>410</v>
      </c>
      <c r="N111" s="363">
        <v>44301</v>
      </c>
      <c r="O111" t="s">
        <v>1022</v>
      </c>
      <c r="P111" s="363">
        <v>44308</v>
      </c>
      <c r="Q111" t="s">
        <v>1004</v>
      </c>
    </row>
    <row r="112" spans="1:17">
      <c r="A112">
        <v>91</v>
      </c>
      <c r="B112" t="s">
        <v>726</v>
      </c>
      <c r="C112" t="s">
        <v>82</v>
      </c>
      <c r="D112" t="s">
        <v>762</v>
      </c>
      <c r="F112" t="s">
        <v>730</v>
      </c>
      <c r="G112" t="s">
        <v>785</v>
      </c>
      <c r="H112" t="s">
        <v>383</v>
      </c>
      <c r="I112" t="s">
        <v>490</v>
      </c>
      <c r="J112">
        <v>150</v>
      </c>
      <c r="K112">
        <v>8.7799999999999994</v>
      </c>
      <c r="L112">
        <v>1317</v>
      </c>
      <c r="M112" t="s">
        <v>410</v>
      </c>
      <c r="N112" s="363">
        <v>44301</v>
      </c>
      <c r="O112" t="s">
        <v>1022</v>
      </c>
      <c r="P112" s="363">
        <v>44308</v>
      </c>
      <c r="Q112" t="s">
        <v>1004</v>
      </c>
    </row>
    <row r="113" spans="1:17">
      <c r="A113">
        <v>92</v>
      </c>
      <c r="B113" t="s">
        <v>726</v>
      </c>
      <c r="C113" t="s">
        <v>82</v>
      </c>
      <c r="D113" t="s">
        <v>763</v>
      </c>
      <c r="F113" t="s">
        <v>731</v>
      </c>
      <c r="G113" t="s">
        <v>785</v>
      </c>
      <c r="H113" t="s">
        <v>383</v>
      </c>
      <c r="I113" t="s">
        <v>787</v>
      </c>
      <c r="J113">
        <v>14000</v>
      </c>
      <c r="K113">
        <v>2.39</v>
      </c>
      <c r="L113">
        <v>33460</v>
      </c>
      <c r="M113" t="s">
        <v>410</v>
      </c>
      <c r="N113" s="363">
        <v>44302</v>
      </c>
      <c r="O113" t="s">
        <v>1034</v>
      </c>
      <c r="P113" s="363">
        <v>44308</v>
      </c>
      <c r="Q113" t="s">
        <v>1004</v>
      </c>
    </row>
    <row r="114" spans="1:17">
      <c r="A114">
        <v>93</v>
      </c>
      <c r="B114" t="s">
        <v>726</v>
      </c>
      <c r="C114" t="s">
        <v>82</v>
      </c>
      <c r="D114" t="s">
        <v>762</v>
      </c>
      <c r="F114" t="s">
        <v>732</v>
      </c>
      <c r="G114" t="s">
        <v>785</v>
      </c>
      <c r="H114" t="s">
        <v>383</v>
      </c>
      <c r="I114" t="s">
        <v>490</v>
      </c>
      <c r="J114">
        <v>1160</v>
      </c>
      <c r="K114">
        <v>19.66</v>
      </c>
      <c r="L114">
        <v>22805.599999999999</v>
      </c>
      <c r="M114" t="s">
        <v>410</v>
      </c>
      <c r="N114" s="363">
        <v>44301</v>
      </c>
      <c r="O114" t="s">
        <v>1022</v>
      </c>
      <c r="P114" s="363">
        <v>44308</v>
      </c>
      <c r="Q114" t="s">
        <v>1004</v>
      </c>
    </row>
    <row r="115" spans="1:17">
      <c r="A115">
        <v>94</v>
      </c>
      <c r="B115" t="s">
        <v>726</v>
      </c>
      <c r="C115" t="s">
        <v>82</v>
      </c>
      <c r="D115" t="s">
        <v>765</v>
      </c>
      <c r="F115" t="s">
        <v>734</v>
      </c>
      <c r="G115" t="s">
        <v>785</v>
      </c>
      <c r="H115" t="s">
        <v>383</v>
      </c>
      <c r="I115" t="s">
        <v>490</v>
      </c>
      <c r="J115">
        <v>120</v>
      </c>
      <c r="K115">
        <v>5.44</v>
      </c>
      <c r="L115">
        <v>652.80000000000007</v>
      </c>
      <c r="M115" t="s">
        <v>410</v>
      </c>
      <c r="N115" s="363">
        <v>44301</v>
      </c>
      <c r="O115" t="s">
        <v>1022</v>
      </c>
      <c r="P115" s="363">
        <v>44308</v>
      </c>
      <c r="Q115" t="s">
        <v>1004</v>
      </c>
    </row>
    <row r="116" spans="1:17">
      <c r="A116">
        <v>95</v>
      </c>
      <c r="B116" t="s">
        <v>726</v>
      </c>
      <c r="C116" t="s">
        <v>82</v>
      </c>
      <c r="D116" t="s">
        <v>766</v>
      </c>
      <c r="F116" t="s">
        <v>735</v>
      </c>
      <c r="G116" t="s">
        <v>785</v>
      </c>
      <c r="H116" t="s">
        <v>383</v>
      </c>
      <c r="I116" t="s">
        <v>787</v>
      </c>
      <c r="J116">
        <v>240</v>
      </c>
      <c r="K116">
        <v>3.19</v>
      </c>
      <c r="L116">
        <v>765.6</v>
      </c>
      <c r="M116" t="s">
        <v>410</v>
      </c>
      <c r="Q116" t="s">
        <v>533</v>
      </c>
    </row>
    <row r="117" spans="1:17">
      <c r="A117">
        <v>96</v>
      </c>
      <c r="B117" t="s">
        <v>726</v>
      </c>
      <c r="C117" t="s">
        <v>82</v>
      </c>
      <c r="D117" t="s">
        <v>767</v>
      </c>
      <c r="F117" t="s">
        <v>736</v>
      </c>
      <c r="G117" t="s">
        <v>785</v>
      </c>
      <c r="H117" t="s">
        <v>383</v>
      </c>
      <c r="I117" t="s">
        <v>788</v>
      </c>
      <c r="J117">
        <v>12480</v>
      </c>
      <c r="K117">
        <v>0.18</v>
      </c>
      <c r="L117">
        <v>2246.4</v>
      </c>
      <c r="M117" t="s">
        <v>410</v>
      </c>
      <c r="N117" s="363">
        <v>44301</v>
      </c>
      <c r="O117" t="s">
        <v>1032</v>
      </c>
      <c r="P117" s="363">
        <v>44308</v>
      </c>
      <c r="Q117" t="s">
        <v>1004</v>
      </c>
    </row>
    <row r="118" spans="1:17">
      <c r="A118">
        <v>97</v>
      </c>
      <c r="B118" t="s">
        <v>726</v>
      </c>
      <c r="C118" t="s">
        <v>82</v>
      </c>
      <c r="D118" t="s">
        <v>768</v>
      </c>
      <c r="F118" t="s">
        <v>737</v>
      </c>
      <c r="G118" t="s">
        <v>785</v>
      </c>
      <c r="H118" t="s">
        <v>383</v>
      </c>
      <c r="I118" t="s">
        <v>490</v>
      </c>
      <c r="J118">
        <v>120</v>
      </c>
      <c r="K118">
        <v>0.7</v>
      </c>
      <c r="L118">
        <v>84</v>
      </c>
      <c r="M118" t="s">
        <v>410</v>
      </c>
      <c r="N118" s="363">
        <v>44301</v>
      </c>
      <c r="O118" t="s">
        <v>1023</v>
      </c>
      <c r="P118" s="363">
        <v>44308</v>
      </c>
      <c r="Q118" t="s">
        <v>1004</v>
      </c>
    </row>
    <row r="119" spans="1:17">
      <c r="A119">
        <v>98</v>
      </c>
      <c r="B119" t="s">
        <v>726</v>
      </c>
      <c r="C119" t="s">
        <v>82</v>
      </c>
      <c r="D119" t="s">
        <v>769</v>
      </c>
      <c r="F119" t="s">
        <v>738</v>
      </c>
      <c r="G119" t="s">
        <v>785</v>
      </c>
      <c r="H119" t="s">
        <v>383</v>
      </c>
      <c r="I119" t="s">
        <v>789</v>
      </c>
      <c r="J119">
        <v>200</v>
      </c>
      <c r="K119">
        <v>23.3</v>
      </c>
      <c r="L119">
        <v>4660</v>
      </c>
      <c r="M119" t="s">
        <v>410</v>
      </c>
      <c r="N119" s="363">
        <v>44301</v>
      </c>
      <c r="O119" t="s">
        <v>1033</v>
      </c>
      <c r="P119" s="363">
        <v>44308</v>
      </c>
      <c r="Q119" t="s">
        <v>1004</v>
      </c>
    </row>
    <row r="120" spans="1:17">
      <c r="A120">
        <v>99</v>
      </c>
      <c r="B120" t="s">
        <v>726</v>
      </c>
      <c r="C120" t="s">
        <v>82</v>
      </c>
      <c r="D120" t="s">
        <v>770</v>
      </c>
      <c r="F120" t="s">
        <v>739</v>
      </c>
      <c r="G120" t="s">
        <v>785</v>
      </c>
      <c r="H120" t="s">
        <v>383</v>
      </c>
      <c r="I120" t="s">
        <v>790</v>
      </c>
      <c r="J120">
        <v>280</v>
      </c>
      <c r="K120">
        <v>7</v>
      </c>
      <c r="L120">
        <v>1960</v>
      </c>
      <c r="M120" t="s">
        <v>410</v>
      </c>
      <c r="N120" s="363">
        <v>44319</v>
      </c>
      <c r="O120" t="s">
        <v>1111</v>
      </c>
      <c r="P120" s="363">
        <v>44322</v>
      </c>
      <c r="Q120" t="s">
        <v>1004</v>
      </c>
    </row>
    <row r="121" spans="1:17">
      <c r="A121">
        <v>100</v>
      </c>
      <c r="B121" t="s">
        <v>726</v>
      </c>
      <c r="C121" t="s">
        <v>82</v>
      </c>
      <c r="D121" t="s">
        <v>771</v>
      </c>
      <c r="F121" t="s">
        <v>741</v>
      </c>
      <c r="G121" t="s">
        <v>785</v>
      </c>
      <c r="H121" t="s">
        <v>383</v>
      </c>
      <c r="I121" t="s">
        <v>792</v>
      </c>
      <c r="J121">
        <v>576</v>
      </c>
      <c r="K121">
        <v>8.36</v>
      </c>
      <c r="L121">
        <v>4815.3599999999997</v>
      </c>
      <c r="M121" t="s">
        <v>410</v>
      </c>
      <c r="N121" s="363">
        <v>44301</v>
      </c>
      <c r="O121" t="s">
        <v>1030</v>
      </c>
      <c r="P121" s="363">
        <v>44308</v>
      </c>
      <c r="Q121" t="s">
        <v>1004</v>
      </c>
    </row>
    <row r="122" spans="1:17">
      <c r="A122">
        <v>101</v>
      </c>
      <c r="B122" t="s">
        <v>726</v>
      </c>
      <c r="C122" t="s">
        <v>82</v>
      </c>
      <c r="D122" t="s">
        <v>772</v>
      </c>
      <c r="F122" t="s">
        <v>742</v>
      </c>
      <c r="G122" t="s">
        <v>785</v>
      </c>
      <c r="H122" t="s">
        <v>383</v>
      </c>
      <c r="I122" t="s">
        <v>490</v>
      </c>
      <c r="J122">
        <v>252</v>
      </c>
      <c r="K122">
        <v>4.9800000000000004</v>
      </c>
      <c r="L122">
        <v>1254.96</v>
      </c>
      <c r="M122" t="s">
        <v>410</v>
      </c>
      <c r="N122" s="363">
        <v>44301</v>
      </c>
      <c r="O122" t="s">
        <v>1023</v>
      </c>
      <c r="P122" s="363">
        <v>44308</v>
      </c>
      <c r="Q122" t="s">
        <v>1004</v>
      </c>
    </row>
    <row r="123" spans="1:17">
      <c r="A123">
        <v>102</v>
      </c>
      <c r="B123" t="s">
        <v>726</v>
      </c>
      <c r="C123" t="s">
        <v>82</v>
      </c>
      <c r="D123" t="s">
        <v>773</v>
      </c>
      <c r="F123" t="s">
        <v>743</v>
      </c>
      <c r="G123" t="s">
        <v>785</v>
      </c>
      <c r="H123" t="s">
        <v>383</v>
      </c>
      <c r="I123" t="s">
        <v>490</v>
      </c>
      <c r="J123" t="s">
        <v>798</v>
      </c>
      <c r="K123" t="s">
        <v>799</v>
      </c>
      <c r="L123">
        <v>1425.6000000000001</v>
      </c>
      <c r="M123" t="s">
        <v>410</v>
      </c>
      <c r="N123" s="363">
        <v>44301</v>
      </c>
      <c r="O123" t="s">
        <v>1023</v>
      </c>
      <c r="P123" s="363">
        <v>44308</v>
      </c>
      <c r="Q123" t="s">
        <v>1004</v>
      </c>
    </row>
    <row r="124" spans="1:17">
      <c r="A124">
        <v>103</v>
      </c>
      <c r="B124" t="s">
        <v>726</v>
      </c>
      <c r="C124" t="s">
        <v>82</v>
      </c>
      <c r="D124" t="s">
        <v>761</v>
      </c>
      <c r="F124" t="s">
        <v>744</v>
      </c>
      <c r="G124" t="s">
        <v>785</v>
      </c>
      <c r="H124" t="s">
        <v>383</v>
      </c>
      <c r="I124" t="s">
        <v>786</v>
      </c>
      <c r="J124">
        <v>24</v>
      </c>
      <c r="K124">
        <v>6.84</v>
      </c>
      <c r="L124">
        <v>164.16</v>
      </c>
      <c r="M124" t="s">
        <v>410</v>
      </c>
      <c r="N124" s="363">
        <v>44301</v>
      </c>
      <c r="O124" t="s">
        <v>1024</v>
      </c>
      <c r="P124" s="363">
        <v>44308</v>
      </c>
      <c r="Q124" t="s">
        <v>1004</v>
      </c>
    </row>
    <row r="125" spans="1:17">
      <c r="A125">
        <v>104</v>
      </c>
      <c r="B125" t="s">
        <v>726</v>
      </c>
      <c r="C125" t="s">
        <v>82</v>
      </c>
      <c r="D125" t="s">
        <v>774</v>
      </c>
      <c r="F125" t="s">
        <v>745</v>
      </c>
      <c r="G125" t="s">
        <v>785</v>
      </c>
      <c r="H125" t="s">
        <v>383</v>
      </c>
      <c r="I125" t="s">
        <v>490</v>
      </c>
      <c r="J125">
        <v>276</v>
      </c>
      <c r="K125">
        <v>78.3</v>
      </c>
      <c r="L125">
        <v>21610.799999999999</v>
      </c>
      <c r="M125" t="s">
        <v>410</v>
      </c>
      <c r="N125" s="363">
        <v>44301</v>
      </c>
      <c r="O125" t="s">
        <v>1022</v>
      </c>
      <c r="P125" s="363">
        <v>44308</v>
      </c>
      <c r="Q125" t="s">
        <v>1004</v>
      </c>
    </row>
    <row r="126" spans="1:17">
      <c r="A126">
        <v>105</v>
      </c>
      <c r="B126" t="s">
        <v>726</v>
      </c>
      <c r="C126" t="s">
        <v>82</v>
      </c>
      <c r="D126" t="s">
        <v>775</v>
      </c>
      <c r="F126" t="s">
        <v>746</v>
      </c>
      <c r="G126" t="s">
        <v>785</v>
      </c>
      <c r="H126" t="s">
        <v>383</v>
      </c>
      <c r="I126" t="s">
        <v>793</v>
      </c>
      <c r="J126">
        <v>9100</v>
      </c>
      <c r="K126">
        <v>1.3</v>
      </c>
      <c r="L126">
        <v>11830</v>
      </c>
      <c r="M126" t="s">
        <v>410</v>
      </c>
      <c r="N126" s="363">
        <v>44301</v>
      </c>
      <c r="O126" t="s">
        <v>1028</v>
      </c>
      <c r="P126" s="363">
        <v>44308</v>
      </c>
      <c r="Q126" t="s">
        <v>1004</v>
      </c>
    </row>
    <row r="127" spans="1:17">
      <c r="A127">
        <v>106</v>
      </c>
      <c r="B127" t="s">
        <v>726</v>
      </c>
      <c r="C127" t="s">
        <v>82</v>
      </c>
      <c r="D127" t="s">
        <v>776</v>
      </c>
      <c r="F127" t="s">
        <v>747</v>
      </c>
      <c r="G127" t="s">
        <v>785</v>
      </c>
      <c r="H127" t="s">
        <v>383</v>
      </c>
      <c r="I127" t="s">
        <v>443</v>
      </c>
      <c r="J127">
        <v>8000</v>
      </c>
      <c r="K127">
        <v>0.23</v>
      </c>
      <c r="L127">
        <v>1840</v>
      </c>
      <c r="M127" t="s">
        <v>410</v>
      </c>
      <c r="N127" s="363">
        <v>44301</v>
      </c>
      <c r="O127" t="s">
        <v>1025</v>
      </c>
      <c r="P127" s="363">
        <v>44308</v>
      </c>
      <c r="Q127" t="s">
        <v>1004</v>
      </c>
    </row>
    <row r="128" spans="1:17">
      <c r="A128">
        <v>107</v>
      </c>
      <c r="B128" t="s">
        <v>726</v>
      </c>
      <c r="C128" t="s">
        <v>82</v>
      </c>
      <c r="D128" t="s">
        <v>776</v>
      </c>
      <c r="F128" t="s">
        <v>748</v>
      </c>
      <c r="G128" t="s">
        <v>785</v>
      </c>
      <c r="H128" t="s">
        <v>383</v>
      </c>
      <c r="I128" t="s">
        <v>443</v>
      </c>
      <c r="J128">
        <v>14400</v>
      </c>
      <c r="K128">
        <v>0.22</v>
      </c>
      <c r="L128">
        <v>3168</v>
      </c>
      <c r="M128" t="s">
        <v>410</v>
      </c>
      <c r="N128" s="363">
        <v>44301</v>
      </c>
      <c r="O128" t="s">
        <v>1025</v>
      </c>
      <c r="P128" s="363">
        <v>44308</v>
      </c>
      <c r="Q128" t="s">
        <v>1004</v>
      </c>
    </row>
    <row r="129" spans="1:17">
      <c r="A129">
        <v>108</v>
      </c>
      <c r="B129" t="s">
        <v>726</v>
      </c>
      <c r="C129" t="s">
        <v>82</v>
      </c>
      <c r="D129" t="s">
        <v>776</v>
      </c>
      <c r="F129" t="s">
        <v>749</v>
      </c>
      <c r="G129" t="s">
        <v>785</v>
      </c>
      <c r="H129" t="s">
        <v>383</v>
      </c>
      <c r="I129" t="s">
        <v>443</v>
      </c>
      <c r="J129">
        <v>3600</v>
      </c>
      <c r="K129">
        <v>0.23</v>
      </c>
      <c r="L129">
        <v>828</v>
      </c>
      <c r="M129" t="s">
        <v>410</v>
      </c>
      <c r="N129" s="363">
        <v>44301</v>
      </c>
      <c r="O129" t="s">
        <v>1025</v>
      </c>
      <c r="P129" s="363">
        <v>44308</v>
      </c>
      <c r="Q129" t="s">
        <v>1004</v>
      </c>
    </row>
    <row r="130" spans="1:17">
      <c r="A130">
        <v>109</v>
      </c>
      <c r="B130" t="s">
        <v>726</v>
      </c>
      <c r="C130" t="s">
        <v>82</v>
      </c>
      <c r="D130" t="s">
        <v>776</v>
      </c>
      <c r="F130" t="s">
        <v>750</v>
      </c>
      <c r="G130" t="s">
        <v>785</v>
      </c>
      <c r="H130" t="s">
        <v>383</v>
      </c>
      <c r="I130" t="s">
        <v>443</v>
      </c>
      <c r="J130">
        <v>16500</v>
      </c>
      <c r="K130">
        <v>0.21</v>
      </c>
      <c r="L130">
        <v>3465</v>
      </c>
      <c r="M130" t="s">
        <v>410</v>
      </c>
      <c r="N130" s="363">
        <v>44301</v>
      </c>
      <c r="O130" t="s">
        <v>1025</v>
      </c>
      <c r="P130" s="363">
        <v>44308</v>
      </c>
      <c r="Q130" t="s">
        <v>1004</v>
      </c>
    </row>
    <row r="131" spans="1:17">
      <c r="A131">
        <v>110</v>
      </c>
      <c r="B131" t="s">
        <v>726</v>
      </c>
      <c r="C131" t="s">
        <v>82</v>
      </c>
      <c r="D131" t="s">
        <v>777</v>
      </c>
      <c r="F131" t="s">
        <v>751</v>
      </c>
      <c r="G131" t="s">
        <v>785</v>
      </c>
      <c r="H131" t="s">
        <v>383</v>
      </c>
      <c r="I131" t="s">
        <v>786</v>
      </c>
      <c r="J131">
        <v>900</v>
      </c>
      <c r="K131">
        <v>7.92</v>
      </c>
      <c r="L131">
        <v>7128</v>
      </c>
      <c r="M131" t="s">
        <v>410</v>
      </c>
      <c r="N131" s="363">
        <v>44301</v>
      </c>
      <c r="O131" t="s">
        <v>1024</v>
      </c>
      <c r="P131" s="363">
        <v>44308</v>
      </c>
      <c r="Q131" t="s">
        <v>1004</v>
      </c>
    </row>
    <row r="132" spans="1:17">
      <c r="A132">
        <v>111</v>
      </c>
      <c r="B132" t="s">
        <v>726</v>
      </c>
      <c r="C132" t="s">
        <v>82</v>
      </c>
      <c r="D132" t="s">
        <v>777</v>
      </c>
      <c r="F132" t="s">
        <v>752</v>
      </c>
      <c r="G132" t="s">
        <v>785</v>
      </c>
      <c r="H132" t="s">
        <v>383</v>
      </c>
      <c r="I132" t="s">
        <v>795</v>
      </c>
      <c r="J132">
        <v>60</v>
      </c>
      <c r="K132">
        <v>4</v>
      </c>
      <c r="L132">
        <v>240</v>
      </c>
      <c r="M132" t="s">
        <v>410</v>
      </c>
      <c r="N132" s="363">
        <v>44301</v>
      </c>
      <c r="O132" t="s">
        <v>1029</v>
      </c>
      <c r="P132" s="363">
        <v>44308</v>
      </c>
      <c r="Q132" t="s">
        <v>1004</v>
      </c>
    </row>
    <row r="133" spans="1:17">
      <c r="A133">
        <v>112</v>
      </c>
      <c r="B133" t="s">
        <v>726</v>
      </c>
      <c r="C133" t="s">
        <v>82</v>
      </c>
      <c r="D133" t="s">
        <v>778</v>
      </c>
      <c r="F133" t="s">
        <v>753</v>
      </c>
      <c r="G133" t="s">
        <v>785</v>
      </c>
      <c r="H133" t="s">
        <v>383</v>
      </c>
      <c r="I133" t="s">
        <v>796</v>
      </c>
      <c r="J133">
        <v>1500</v>
      </c>
      <c r="K133">
        <v>14.5</v>
      </c>
      <c r="L133">
        <v>21750</v>
      </c>
      <c r="M133" t="s">
        <v>410</v>
      </c>
      <c r="N133" s="363">
        <v>44301</v>
      </c>
      <c r="O133" t="s">
        <v>1026</v>
      </c>
      <c r="P133" s="363">
        <v>44308</v>
      </c>
      <c r="Q133" t="s">
        <v>1004</v>
      </c>
    </row>
    <row r="134" spans="1:17">
      <c r="A134">
        <v>113</v>
      </c>
      <c r="B134" t="s">
        <v>726</v>
      </c>
      <c r="C134" t="s">
        <v>82</v>
      </c>
      <c r="D134" t="s">
        <v>779</v>
      </c>
      <c r="F134" t="s">
        <v>754</v>
      </c>
      <c r="G134" t="s">
        <v>785</v>
      </c>
      <c r="H134" t="s">
        <v>383</v>
      </c>
      <c r="I134" t="s">
        <v>446</v>
      </c>
      <c r="J134">
        <v>80</v>
      </c>
      <c r="K134">
        <v>13</v>
      </c>
      <c r="L134">
        <v>1040</v>
      </c>
      <c r="M134" t="s">
        <v>410</v>
      </c>
      <c r="N134" s="363">
        <v>44301</v>
      </c>
      <c r="O134" t="s">
        <v>1027</v>
      </c>
      <c r="P134" s="363">
        <v>44308</v>
      </c>
      <c r="Q134" t="s">
        <v>1004</v>
      </c>
    </row>
    <row r="135" spans="1:17">
      <c r="A135">
        <v>114</v>
      </c>
      <c r="B135" t="s">
        <v>726</v>
      </c>
      <c r="C135" t="s">
        <v>82</v>
      </c>
      <c r="D135" t="s">
        <v>780</v>
      </c>
      <c r="F135" t="s">
        <v>755</v>
      </c>
      <c r="G135" t="s">
        <v>785</v>
      </c>
      <c r="H135" t="s">
        <v>383</v>
      </c>
      <c r="I135" t="s">
        <v>788</v>
      </c>
      <c r="J135">
        <v>3000</v>
      </c>
      <c r="K135">
        <v>0.88</v>
      </c>
      <c r="L135">
        <v>2640</v>
      </c>
      <c r="M135" t="s">
        <v>410</v>
      </c>
      <c r="N135" s="363">
        <v>44301</v>
      </c>
      <c r="O135" t="s">
        <v>1032</v>
      </c>
      <c r="P135" s="363">
        <v>44308</v>
      </c>
      <c r="Q135" t="s">
        <v>1004</v>
      </c>
    </row>
    <row r="136" spans="1:17">
      <c r="A136">
        <v>115</v>
      </c>
      <c r="B136" t="s">
        <v>726</v>
      </c>
      <c r="C136" t="s">
        <v>82</v>
      </c>
      <c r="D136" t="s">
        <v>780</v>
      </c>
      <c r="F136" t="s">
        <v>756</v>
      </c>
      <c r="G136" t="s">
        <v>785</v>
      </c>
      <c r="H136" t="s">
        <v>383</v>
      </c>
      <c r="I136" t="s">
        <v>446</v>
      </c>
      <c r="J136">
        <v>3000</v>
      </c>
      <c r="K136">
        <v>0.16</v>
      </c>
      <c r="L136">
        <v>480</v>
      </c>
      <c r="M136" t="s">
        <v>410</v>
      </c>
      <c r="N136" s="363">
        <v>44301</v>
      </c>
      <c r="O136" t="s">
        <v>1027</v>
      </c>
      <c r="P136" s="363">
        <v>44308</v>
      </c>
      <c r="Q136" t="s">
        <v>1004</v>
      </c>
    </row>
    <row r="137" spans="1:17">
      <c r="A137">
        <v>116</v>
      </c>
      <c r="B137" t="s">
        <v>726</v>
      </c>
      <c r="C137" t="s">
        <v>82</v>
      </c>
      <c r="D137" t="s">
        <v>781</v>
      </c>
      <c r="F137" t="s">
        <v>757</v>
      </c>
      <c r="G137" t="s">
        <v>785</v>
      </c>
      <c r="H137" t="s">
        <v>383</v>
      </c>
      <c r="I137" t="s">
        <v>788</v>
      </c>
      <c r="J137">
        <v>2700</v>
      </c>
      <c r="K137">
        <v>0.25</v>
      </c>
      <c r="L137">
        <v>675</v>
      </c>
      <c r="M137" t="s">
        <v>410</v>
      </c>
      <c r="N137" s="363">
        <v>44301</v>
      </c>
      <c r="O137" t="s">
        <v>1032</v>
      </c>
      <c r="P137" s="363">
        <v>44308</v>
      </c>
      <c r="Q137" t="s">
        <v>1004</v>
      </c>
    </row>
    <row r="138" spans="1:17">
      <c r="A138">
        <v>117</v>
      </c>
      <c r="B138" t="s">
        <v>726</v>
      </c>
      <c r="C138" t="s">
        <v>82</v>
      </c>
      <c r="D138" t="s">
        <v>782</v>
      </c>
      <c r="F138" t="s">
        <v>758</v>
      </c>
      <c r="G138" t="s">
        <v>785</v>
      </c>
      <c r="H138" t="s">
        <v>383</v>
      </c>
      <c r="I138" t="s">
        <v>786</v>
      </c>
      <c r="J138">
        <v>10</v>
      </c>
      <c r="K138">
        <v>13.1</v>
      </c>
      <c r="L138">
        <v>131</v>
      </c>
      <c r="M138" t="s">
        <v>410</v>
      </c>
      <c r="N138" s="363">
        <v>44301</v>
      </c>
      <c r="O138" t="s">
        <v>1024</v>
      </c>
      <c r="P138" s="363">
        <v>44308</v>
      </c>
      <c r="Q138" t="s">
        <v>1004</v>
      </c>
    </row>
    <row r="139" spans="1:17">
      <c r="A139">
        <v>118</v>
      </c>
      <c r="B139" t="s">
        <v>726</v>
      </c>
      <c r="C139" t="s">
        <v>82</v>
      </c>
      <c r="D139" t="s">
        <v>783</v>
      </c>
      <c r="F139" t="s">
        <v>759</v>
      </c>
      <c r="G139" t="s">
        <v>785</v>
      </c>
      <c r="H139" t="s">
        <v>383</v>
      </c>
      <c r="I139" t="s">
        <v>794</v>
      </c>
      <c r="J139">
        <v>10000</v>
      </c>
      <c r="K139">
        <v>0.09</v>
      </c>
      <c r="L139">
        <v>900</v>
      </c>
      <c r="M139" t="s">
        <v>410</v>
      </c>
      <c r="N139" s="363">
        <v>44301</v>
      </c>
      <c r="O139" t="s">
        <v>1031</v>
      </c>
      <c r="P139" s="363">
        <v>44308</v>
      </c>
      <c r="Q139" t="s">
        <v>1004</v>
      </c>
    </row>
    <row r="140" spans="1:17">
      <c r="A140">
        <v>119</v>
      </c>
      <c r="B140" t="s">
        <v>726</v>
      </c>
      <c r="C140" t="s">
        <v>82</v>
      </c>
      <c r="D140" t="s">
        <v>784</v>
      </c>
      <c r="F140" t="s">
        <v>760</v>
      </c>
      <c r="G140" t="s">
        <v>785</v>
      </c>
      <c r="H140" t="s">
        <v>383</v>
      </c>
      <c r="I140" t="s">
        <v>797</v>
      </c>
      <c r="J140">
        <v>3000</v>
      </c>
      <c r="K140">
        <v>0.3</v>
      </c>
      <c r="L140">
        <v>900</v>
      </c>
      <c r="M140" t="s">
        <v>410</v>
      </c>
    </row>
    <row r="141" spans="1:17">
      <c r="A141">
        <v>212</v>
      </c>
      <c r="B141" t="s">
        <v>726</v>
      </c>
      <c r="C141" t="s">
        <v>82</v>
      </c>
      <c r="D141" t="s">
        <v>764</v>
      </c>
      <c r="F141" t="s">
        <v>733</v>
      </c>
      <c r="G141" t="s">
        <v>785</v>
      </c>
      <c r="H141" t="s">
        <v>358</v>
      </c>
      <c r="I141" t="s">
        <v>794</v>
      </c>
      <c r="J141">
        <v>1800</v>
      </c>
      <c r="K141">
        <v>1.96</v>
      </c>
      <c r="L141">
        <v>3528</v>
      </c>
      <c r="M141" t="s">
        <v>410</v>
      </c>
      <c r="Q141" t="s">
        <v>800</v>
      </c>
    </row>
    <row r="142" spans="1:17">
      <c r="A142">
        <v>213</v>
      </c>
      <c r="B142" t="s">
        <v>726</v>
      </c>
      <c r="C142" t="s">
        <v>82</v>
      </c>
      <c r="D142" t="s">
        <v>765</v>
      </c>
      <c r="F142" t="s">
        <v>740</v>
      </c>
      <c r="G142" t="s">
        <v>785</v>
      </c>
      <c r="H142" t="s">
        <v>358</v>
      </c>
      <c r="I142" t="s">
        <v>791</v>
      </c>
      <c r="J142">
        <v>180</v>
      </c>
      <c r="K142">
        <v>4.4000000000000004</v>
      </c>
      <c r="L142">
        <v>792.00000000000011</v>
      </c>
      <c r="M142" t="s">
        <v>410</v>
      </c>
      <c r="Q142" t="s">
        <v>533</v>
      </c>
    </row>
    <row r="143" spans="1:17">
      <c r="A143">
        <v>62</v>
      </c>
      <c r="B143" t="s">
        <v>612</v>
      </c>
      <c r="C143" t="s">
        <v>17</v>
      </c>
      <c r="F143" t="s">
        <v>613</v>
      </c>
      <c r="G143" t="s">
        <v>409</v>
      </c>
      <c r="H143" t="s">
        <v>383</v>
      </c>
      <c r="J143">
        <v>1</v>
      </c>
      <c r="L143">
        <v>0</v>
      </c>
      <c r="M143" t="s">
        <v>410</v>
      </c>
    </row>
    <row r="144" spans="1:17">
      <c r="A144">
        <v>63</v>
      </c>
      <c r="B144" t="s">
        <v>612</v>
      </c>
      <c r="C144" t="s">
        <v>17</v>
      </c>
      <c r="F144" t="s">
        <v>413</v>
      </c>
      <c r="G144" t="s">
        <v>409</v>
      </c>
      <c r="H144" t="s">
        <v>383</v>
      </c>
      <c r="J144">
        <v>15</v>
      </c>
      <c r="L144">
        <v>0</v>
      </c>
      <c r="M144" t="s">
        <v>410</v>
      </c>
    </row>
    <row r="145" spans="1:17">
      <c r="A145">
        <v>64</v>
      </c>
      <c r="B145" t="s">
        <v>612</v>
      </c>
      <c r="C145" t="s">
        <v>17</v>
      </c>
      <c r="F145" t="s">
        <v>614</v>
      </c>
      <c r="G145" t="s">
        <v>409</v>
      </c>
      <c r="H145" t="s">
        <v>383</v>
      </c>
      <c r="J145">
        <v>21</v>
      </c>
      <c r="L145">
        <v>0</v>
      </c>
      <c r="M145" t="s">
        <v>410</v>
      </c>
    </row>
    <row r="146" spans="1:17">
      <c r="A146">
        <v>65</v>
      </c>
      <c r="B146" t="s">
        <v>612</v>
      </c>
      <c r="C146" t="s">
        <v>17</v>
      </c>
      <c r="F146" t="s">
        <v>615</v>
      </c>
      <c r="G146" t="s">
        <v>409</v>
      </c>
      <c r="H146" t="s">
        <v>383</v>
      </c>
      <c r="J146">
        <v>6</v>
      </c>
      <c r="L146">
        <v>0</v>
      </c>
      <c r="M146" t="s">
        <v>410</v>
      </c>
    </row>
    <row r="147" spans="1:17">
      <c r="A147">
        <v>66</v>
      </c>
      <c r="B147" t="s">
        <v>612</v>
      </c>
      <c r="C147" t="s">
        <v>17</v>
      </c>
      <c r="F147" t="s">
        <v>616</v>
      </c>
      <c r="G147" t="s">
        <v>409</v>
      </c>
      <c r="H147" t="s">
        <v>383</v>
      </c>
      <c r="J147">
        <v>21</v>
      </c>
      <c r="L147">
        <v>0</v>
      </c>
      <c r="M147" t="s">
        <v>410</v>
      </c>
    </row>
    <row r="148" spans="1:17" ht="90">
      <c r="A148">
        <v>152</v>
      </c>
      <c r="B148" t="s">
        <v>239</v>
      </c>
      <c r="C148" t="s">
        <v>92</v>
      </c>
      <c r="D148" t="s">
        <v>946</v>
      </c>
      <c r="F148" s="364" t="s">
        <v>240</v>
      </c>
      <c r="G148" t="s">
        <v>241</v>
      </c>
      <c r="H148" t="s">
        <v>363</v>
      </c>
      <c r="I148" t="s">
        <v>242</v>
      </c>
      <c r="J148">
        <v>3</v>
      </c>
      <c r="K148">
        <v>9545</v>
      </c>
      <c r="L148">
        <v>28635</v>
      </c>
      <c r="M148" t="s">
        <v>6</v>
      </c>
      <c r="N148" s="363">
        <v>44200</v>
      </c>
      <c r="O148" t="s">
        <v>389</v>
      </c>
      <c r="P148" s="363">
        <v>44229</v>
      </c>
      <c r="Q148" t="s">
        <v>877</v>
      </c>
    </row>
    <row r="149" spans="1:17" ht="30">
      <c r="A149">
        <v>247</v>
      </c>
      <c r="B149" t="s">
        <v>239</v>
      </c>
      <c r="C149" t="s">
        <v>92</v>
      </c>
      <c r="D149" t="s">
        <v>946</v>
      </c>
      <c r="F149" s="364" t="s">
        <v>1135</v>
      </c>
      <c r="G149" t="s">
        <v>241</v>
      </c>
      <c r="H149" t="s">
        <v>1104</v>
      </c>
      <c r="I149" t="s">
        <v>242</v>
      </c>
      <c r="J149">
        <v>1</v>
      </c>
      <c r="K149">
        <v>9545</v>
      </c>
      <c r="L149">
        <v>9545</v>
      </c>
      <c r="M149" t="s">
        <v>6</v>
      </c>
      <c r="N149" s="363">
        <v>44305</v>
      </c>
      <c r="O149" t="s">
        <v>1054</v>
      </c>
      <c r="P149" s="363">
        <v>44314</v>
      </c>
      <c r="Q149" t="s">
        <v>877</v>
      </c>
    </row>
    <row r="150" spans="1:17">
      <c r="A150">
        <v>219</v>
      </c>
      <c r="B150" t="s">
        <v>949</v>
      </c>
      <c r="C150" t="s">
        <v>17</v>
      </c>
      <c r="F150" t="s">
        <v>950</v>
      </c>
      <c r="G150" t="s">
        <v>957</v>
      </c>
      <c r="H150" t="s">
        <v>1102</v>
      </c>
      <c r="J150">
        <v>1</v>
      </c>
      <c r="L150">
        <v>0</v>
      </c>
    </row>
    <row r="151" spans="1:17" ht="150">
      <c r="A151">
        <v>179</v>
      </c>
      <c r="B151" t="s">
        <v>290</v>
      </c>
      <c r="C151" t="s">
        <v>85</v>
      </c>
      <c r="D151" t="s">
        <v>988</v>
      </c>
      <c r="F151" s="364" t="s">
        <v>291</v>
      </c>
      <c r="G151" t="s">
        <v>202</v>
      </c>
      <c r="H151" t="s">
        <v>1108</v>
      </c>
      <c r="I151" t="s">
        <v>292</v>
      </c>
      <c r="J151">
        <v>3</v>
      </c>
      <c r="K151">
        <v>660</v>
      </c>
      <c r="L151">
        <v>1980</v>
      </c>
      <c r="M151" t="s">
        <v>6</v>
      </c>
      <c r="N151" s="363">
        <v>44200</v>
      </c>
      <c r="O151" t="s">
        <v>404</v>
      </c>
      <c r="P151" s="363">
        <v>44231</v>
      </c>
      <c r="Q151" t="s">
        <v>877</v>
      </c>
    </row>
    <row r="152" spans="1:17" ht="45">
      <c r="A152">
        <v>274</v>
      </c>
      <c r="B152" t="s">
        <v>290</v>
      </c>
      <c r="C152" t="s">
        <v>85</v>
      </c>
      <c r="D152" t="s">
        <v>988</v>
      </c>
      <c r="F152" s="364" t="s">
        <v>1136</v>
      </c>
      <c r="G152" t="s">
        <v>202</v>
      </c>
      <c r="H152" t="s">
        <v>1108</v>
      </c>
      <c r="I152" t="s">
        <v>292</v>
      </c>
      <c r="J152">
        <v>1</v>
      </c>
      <c r="K152">
        <v>660</v>
      </c>
      <c r="L152">
        <v>660</v>
      </c>
      <c r="M152" t="s">
        <v>6</v>
      </c>
      <c r="N152" s="363">
        <v>44306</v>
      </c>
      <c r="O152" t="s">
        <v>1091</v>
      </c>
      <c r="P152" s="363">
        <v>44320</v>
      </c>
      <c r="Q152" t="s">
        <v>877</v>
      </c>
    </row>
    <row r="153" spans="1:17">
      <c r="A153">
        <v>120</v>
      </c>
      <c r="B153" t="s">
        <v>908</v>
      </c>
      <c r="C153" t="s">
        <v>82</v>
      </c>
      <c r="D153" t="s">
        <v>911</v>
      </c>
      <c r="F153" t="s">
        <v>896</v>
      </c>
      <c r="G153" t="s">
        <v>909</v>
      </c>
      <c r="H153" t="s">
        <v>383</v>
      </c>
      <c r="I153" t="s">
        <v>910</v>
      </c>
      <c r="J153">
        <v>100</v>
      </c>
      <c r="K153">
        <v>9.2200000000000006</v>
      </c>
      <c r="L153">
        <v>922.00000000000011</v>
      </c>
      <c r="M153" t="s">
        <v>410</v>
      </c>
    </row>
    <row r="154" spans="1:17">
      <c r="A154">
        <v>121</v>
      </c>
      <c r="B154" t="s">
        <v>908</v>
      </c>
      <c r="C154" t="s">
        <v>82</v>
      </c>
      <c r="D154" t="s">
        <v>912</v>
      </c>
      <c r="F154" t="s">
        <v>897</v>
      </c>
      <c r="G154" t="s">
        <v>909</v>
      </c>
      <c r="H154" t="s">
        <v>383</v>
      </c>
      <c r="I154" t="s">
        <v>910</v>
      </c>
      <c r="J154">
        <v>1</v>
      </c>
      <c r="K154">
        <v>38.89</v>
      </c>
      <c r="L154">
        <v>38.89</v>
      </c>
      <c r="M154" t="s">
        <v>410</v>
      </c>
    </row>
    <row r="155" spans="1:17">
      <c r="A155">
        <v>122</v>
      </c>
      <c r="B155" t="s">
        <v>908</v>
      </c>
      <c r="C155" t="s">
        <v>82</v>
      </c>
      <c r="D155" t="s">
        <v>913</v>
      </c>
      <c r="F155" t="s">
        <v>898</v>
      </c>
      <c r="G155" t="s">
        <v>909</v>
      </c>
      <c r="H155" t="s">
        <v>383</v>
      </c>
      <c r="I155" t="s">
        <v>910</v>
      </c>
      <c r="J155">
        <v>65</v>
      </c>
      <c r="K155">
        <v>26</v>
      </c>
      <c r="L155">
        <v>1690</v>
      </c>
      <c r="M155" t="s">
        <v>410</v>
      </c>
    </row>
    <row r="156" spans="1:17">
      <c r="A156">
        <v>123</v>
      </c>
      <c r="B156" t="s">
        <v>908</v>
      </c>
      <c r="C156" t="s">
        <v>82</v>
      </c>
      <c r="D156" t="s">
        <v>912</v>
      </c>
      <c r="F156" t="s">
        <v>899</v>
      </c>
      <c r="G156" t="s">
        <v>909</v>
      </c>
      <c r="H156" t="s">
        <v>383</v>
      </c>
      <c r="I156" t="s">
        <v>910</v>
      </c>
      <c r="J156">
        <v>60</v>
      </c>
      <c r="K156">
        <v>38.36</v>
      </c>
      <c r="L156">
        <v>2301.6</v>
      </c>
      <c r="M156" t="s">
        <v>410</v>
      </c>
    </row>
    <row r="157" spans="1:17" ht="90">
      <c r="A157">
        <v>124</v>
      </c>
      <c r="B157" t="s">
        <v>908</v>
      </c>
      <c r="C157" t="s">
        <v>82</v>
      </c>
      <c r="D157" t="s">
        <v>914</v>
      </c>
      <c r="F157" s="364" t="s">
        <v>900</v>
      </c>
      <c r="G157" t="s">
        <v>909</v>
      </c>
      <c r="H157" t="s">
        <v>383</v>
      </c>
      <c r="I157" t="s">
        <v>910</v>
      </c>
      <c r="J157">
        <v>4000</v>
      </c>
      <c r="K157">
        <v>0.87</v>
      </c>
      <c r="L157">
        <v>3480</v>
      </c>
      <c r="M157" t="s">
        <v>410</v>
      </c>
    </row>
    <row r="158" spans="1:17">
      <c r="A158">
        <v>125</v>
      </c>
      <c r="B158" t="s">
        <v>908</v>
      </c>
      <c r="C158" t="s">
        <v>82</v>
      </c>
      <c r="D158" t="s">
        <v>915</v>
      </c>
      <c r="F158" t="s">
        <v>901</v>
      </c>
      <c r="G158" t="s">
        <v>909</v>
      </c>
      <c r="H158" t="s">
        <v>383</v>
      </c>
      <c r="I158" t="s">
        <v>910</v>
      </c>
      <c r="J158">
        <v>13500</v>
      </c>
      <c r="K158">
        <v>0.1</v>
      </c>
      <c r="L158">
        <v>1350</v>
      </c>
      <c r="M158" t="s">
        <v>410</v>
      </c>
    </row>
    <row r="159" spans="1:17">
      <c r="A159">
        <v>126</v>
      </c>
      <c r="B159" t="s">
        <v>908</v>
      </c>
      <c r="C159" t="s">
        <v>82</v>
      </c>
      <c r="D159" t="s">
        <v>916</v>
      </c>
      <c r="F159" t="s">
        <v>902</v>
      </c>
      <c r="G159" t="s">
        <v>909</v>
      </c>
      <c r="H159" t="s">
        <v>383</v>
      </c>
      <c r="I159" t="s">
        <v>910</v>
      </c>
      <c r="J159">
        <v>35</v>
      </c>
      <c r="K159">
        <v>45</v>
      </c>
      <c r="L159">
        <v>1575</v>
      </c>
      <c r="M159" t="s">
        <v>410</v>
      </c>
    </row>
    <row r="160" spans="1:17">
      <c r="A160">
        <v>127</v>
      </c>
      <c r="B160" t="s">
        <v>908</v>
      </c>
      <c r="C160" t="s">
        <v>82</v>
      </c>
      <c r="D160" t="s">
        <v>917</v>
      </c>
      <c r="F160" t="s">
        <v>903</v>
      </c>
      <c r="G160" t="s">
        <v>909</v>
      </c>
      <c r="H160" t="s">
        <v>383</v>
      </c>
      <c r="I160" t="s">
        <v>910</v>
      </c>
      <c r="J160">
        <v>12</v>
      </c>
      <c r="K160">
        <v>15.72</v>
      </c>
      <c r="L160">
        <v>188.64000000000001</v>
      </c>
      <c r="M160" t="s">
        <v>410</v>
      </c>
    </row>
    <row r="161" spans="1:17">
      <c r="A161">
        <v>128</v>
      </c>
      <c r="B161" t="s">
        <v>908</v>
      </c>
      <c r="C161" t="s">
        <v>82</v>
      </c>
      <c r="D161" t="s">
        <v>918</v>
      </c>
      <c r="F161" t="s">
        <v>904</v>
      </c>
      <c r="G161" t="s">
        <v>909</v>
      </c>
      <c r="H161" t="s">
        <v>383</v>
      </c>
      <c r="I161" t="s">
        <v>910</v>
      </c>
      <c r="J161">
        <v>12</v>
      </c>
      <c r="K161">
        <v>15</v>
      </c>
      <c r="L161">
        <v>180</v>
      </c>
      <c r="M161" t="s">
        <v>410</v>
      </c>
    </row>
    <row r="162" spans="1:17">
      <c r="A162">
        <v>129</v>
      </c>
      <c r="B162" t="s">
        <v>908</v>
      </c>
      <c r="C162" t="s">
        <v>82</v>
      </c>
      <c r="D162" t="s">
        <v>919</v>
      </c>
      <c r="F162" t="s">
        <v>905</v>
      </c>
      <c r="G162" t="s">
        <v>909</v>
      </c>
      <c r="H162" t="s">
        <v>383</v>
      </c>
      <c r="I162" t="s">
        <v>910</v>
      </c>
      <c r="J162">
        <v>12</v>
      </c>
      <c r="K162">
        <v>26.99</v>
      </c>
      <c r="L162">
        <v>323.88</v>
      </c>
      <c r="M162" t="s">
        <v>410</v>
      </c>
    </row>
    <row r="163" spans="1:17">
      <c r="A163">
        <v>130</v>
      </c>
      <c r="B163" t="s">
        <v>908</v>
      </c>
      <c r="C163" t="s">
        <v>82</v>
      </c>
      <c r="D163" t="s">
        <v>916</v>
      </c>
      <c r="F163" t="s">
        <v>906</v>
      </c>
      <c r="G163" t="s">
        <v>909</v>
      </c>
      <c r="H163" t="s">
        <v>383</v>
      </c>
      <c r="I163" t="s">
        <v>910</v>
      </c>
      <c r="J163">
        <v>17600</v>
      </c>
      <c r="K163">
        <v>0.36</v>
      </c>
      <c r="L163">
        <v>6336</v>
      </c>
      <c r="M163" t="s">
        <v>410</v>
      </c>
    </row>
    <row r="164" spans="1:17" ht="120">
      <c r="A164">
        <v>131</v>
      </c>
      <c r="B164" t="s">
        <v>908</v>
      </c>
      <c r="C164" t="s">
        <v>82</v>
      </c>
      <c r="D164" t="s">
        <v>920</v>
      </c>
      <c r="F164" s="364" t="s">
        <v>907</v>
      </c>
      <c r="G164" t="s">
        <v>909</v>
      </c>
      <c r="H164" t="s">
        <v>383</v>
      </c>
      <c r="I164" t="s">
        <v>910</v>
      </c>
      <c r="J164">
        <v>17600</v>
      </c>
      <c r="K164">
        <v>0.72</v>
      </c>
      <c r="L164">
        <v>12672</v>
      </c>
      <c r="M164" t="s">
        <v>410</v>
      </c>
    </row>
    <row r="165" spans="1:17" ht="45">
      <c r="A165">
        <v>252</v>
      </c>
      <c r="B165" s="364" t="s">
        <v>1059</v>
      </c>
      <c r="C165" t="s">
        <v>69</v>
      </c>
      <c r="F165" t="s">
        <v>1060</v>
      </c>
      <c r="H165" t="s">
        <v>354</v>
      </c>
      <c r="J165">
        <v>2</v>
      </c>
      <c r="L165">
        <v>0</v>
      </c>
      <c r="M165" t="s">
        <v>6</v>
      </c>
    </row>
    <row r="166" spans="1:17" ht="45">
      <c r="A166">
        <v>253</v>
      </c>
      <c r="B166" s="364" t="s">
        <v>1059</v>
      </c>
      <c r="C166" t="s">
        <v>69</v>
      </c>
      <c r="F166" t="s">
        <v>1061</v>
      </c>
      <c r="H166" t="s">
        <v>354</v>
      </c>
      <c r="J166">
        <v>3</v>
      </c>
      <c r="L166">
        <v>0</v>
      </c>
      <c r="M166" t="s">
        <v>6</v>
      </c>
    </row>
    <row r="167" spans="1:17" ht="45">
      <c r="A167">
        <v>254</v>
      </c>
      <c r="B167" s="364" t="s">
        <v>1059</v>
      </c>
      <c r="C167" t="s">
        <v>69</v>
      </c>
      <c r="F167" t="s">
        <v>1062</v>
      </c>
      <c r="H167" t="s">
        <v>354</v>
      </c>
      <c r="J167">
        <v>13</v>
      </c>
      <c r="L167">
        <v>0</v>
      </c>
      <c r="M167" t="s">
        <v>6</v>
      </c>
    </row>
    <row r="168" spans="1:17" ht="45">
      <c r="A168">
        <v>255</v>
      </c>
      <c r="B168" s="364" t="s">
        <v>1059</v>
      </c>
      <c r="C168" t="s">
        <v>69</v>
      </c>
      <c r="F168" t="s">
        <v>1063</v>
      </c>
      <c r="H168" t="s">
        <v>354</v>
      </c>
      <c r="J168">
        <v>13</v>
      </c>
      <c r="L168">
        <v>0</v>
      </c>
      <c r="M168" t="s">
        <v>6</v>
      </c>
    </row>
    <row r="169" spans="1:17" ht="45">
      <c r="A169">
        <v>256</v>
      </c>
      <c r="B169" s="364" t="s">
        <v>1059</v>
      </c>
      <c r="C169" t="s">
        <v>69</v>
      </c>
      <c r="F169" t="s">
        <v>1064</v>
      </c>
      <c r="H169" t="s">
        <v>354</v>
      </c>
      <c r="J169">
        <v>1</v>
      </c>
      <c r="L169">
        <v>0</v>
      </c>
      <c r="M169" t="s">
        <v>6</v>
      </c>
    </row>
    <row r="170" spans="1:17" ht="45">
      <c r="A170">
        <v>257</v>
      </c>
      <c r="B170" s="364" t="s">
        <v>1059</v>
      </c>
      <c r="C170" t="s">
        <v>69</v>
      </c>
      <c r="F170" t="s">
        <v>1065</v>
      </c>
      <c r="H170" t="s">
        <v>354</v>
      </c>
      <c r="J170">
        <v>1</v>
      </c>
      <c r="L170">
        <v>0</v>
      </c>
      <c r="M170" t="s">
        <v>6</v>
      </c>
    </row>
    <row r="171" spans="1:17">
      <c r="A171">
        <v>218</v>
      </c>
      <c r="B171" t="s">
        <v>944</v>
      </c>
      <c r="C171" t="s">
        <v>92</v>
      </c>
      <c r="D171" t="s">
        <v>946</v>
      </c>
      <c r="F171" t="s">
        <v>947</v>
      </c>
      <c r="G171" t="s">
        <v>948</v>
      </c>
      <c r="H171" t="s">
        <v>1104</v>
      </c>
      <c r="I171" t="s">
        <v>242</v>
      </c>
      <c r="L171">
        <v>0</v>
      </c>
    </row>
    <row r="172" spans="1:17" ht="150">
      <c r="A172">
        <v>159</v>
      </c>
      <c r="B172" t="s">
        <v>248</v>
      </c>
      <c r="C172" t="s">
        <v>69</v>
      </c>
      <c r="D172" t="s">
        <v>983</v>
      </c>
      <c r="F172" s="364" t="s">
        <v>1085</v>
      </c>
      <c r="G172" t="s">
        <v>250</v>
      </c>
      <c r="H172" t="s">
        <v>1102</v>
      </c>
      <c r="I172" t="s">
        <v>728</v>
      </c>
      <c r="J172">
        <v>2079.46</v>
      </c>
      <c r="K172">
        <v>10.29</v>
      </c>
      <c r="L172">
        <v>21397.643399999997</v>
      </c>
      <c r="M172" t="s">
        <v>6</v>
      </c>
      <c r="N172" s="363">
        <v>44200</v>
      </c>
      <c r="O172" t="s">
        <v>386</v>
      </c>
      <c r="P172" s="363">
        <v>44231</v>
      </c>
      <c r="Q172" t="s">
        <v>877</v>
      </c>
    </row>
    <row r="173" spans="1:17" ht="165">
      <c r="A173">
        <v>160</v>
      </c>
      <c r="B173" t="s">
        <v>248</v>
      </c>
      <c r="C173" t="s">
        <v>69</v>
      </c>
      <c r="D173" t="s">
        <v>983</v>
      </c>
      <c r="F173" s="364" t="s">
        <v>1086</v>
      </c>
      <c r="G173" t="s">
        <v>250</v>
      </c>
      <c r="H173" t="s">
        <v>1102</v>
      </c>
      <c r="I173" t="s">
        <v>728</v>
      </c>
      <c r="J173">
        <v>2574</v>
      </c>
      <c r="K173">
        <v>7.9</v>
      </c>
      <c r="L173">
        <v>20334.600000000002</v>
      </c>
      <c r="M173" t="s">
        <v>6</v>
      </c>
      <c r="N173" s="363">
        <v>44200</v>
      </c>
      <c r="O173" t="s">
        <v>386</v>
      </c>
      <c r="P173" s="363">
        <v>44231</v>
      </c>
      <c r="Q173" t="s">
        <v>877</v>
      </c>
    </row>
    <row r="174" spans="1:17" ht="165">
      <c r="A174">
        <v>161</v>
      </c>
      <c r="B174" t="s">
        <v>248</v>
      </c>
      <c r="C174" t="s">
        <v>69</v>
      </c>
      <c r="D174" t="s">
        <v>983</v>
      </c>
      <c r="F174" s="364" t="s">
        <v>252</v>
      </c>
      <c r="G174" t="s">
        <v>250</v>
      </c>
      <c r="H174" t="s">
        <v>1102</v>
      </c>
      <c r="I174" t="s">
        <v>728</v>
      </c>
      <c r="J174">
        <v>5212.8419999999996</v>
      </c>
      <c r="K174">
        <v>2.83</v>
      </c>
      <c r="L174">
        <v>14752.342859999999</v>
      </c>
      <c r="M174" t="s">
        <v>6</v>
      </c>
      <c r="N174" s="363">
        <v>44200</v>
      </c>
      <c r="O174" t="s">
        <v>386</v>
      </c>
      <c r="P174" s="363">
        <v>44231</v>
      </c>
      <c r="Q174" t="s">
        <v>877</v>
      </c>
    </row>
    <row r="175" spans="1:17" ht="180">
      <c r="A175">
        <v>162</v>
      </c>
      <c r="B175" t="s">
        <v>248</v>
      </c>
      <c r="C175" t="s">
        <v>69</v>
      </c>
      <c r="D175" t="s">
        <v>983</v>
      </c>
      <c r="F175" s="364" t="s">
        <v>253</v>
      </c>
      <c r="G175" t="s">
        <v>250</v>
      </c>
      <c r="H175" t="s">
        <v>1102</v>
      </c>
      <c r="I175" t="s">
        <v>728</v>
      </c>
      <c r="J175">
        <v>3184.84</v>
      </c>
      <c r="K175">
        <v>5.66</v>
      </c>
      <c r="L175">
        <v>18026.1944</v>
      </c>
      <c r="M175" t="s">
        <v>6</v>
      </c>
      <c r="N175" s="363">
        <v>44200</v>
      </c>
      <c r="O175" t="s">
        <v>386</v>
      </c>
      <c r="P175" s="363">
        <v>44231</v>
      </c>
      <c r="Q175" t="s">
        <v>877</v>
      </c>
    </row>
    <row r="176" spans="1:17" ht="240">
      <c r="A176">
        <v>163</v>
      </c>
      <c r="B176" t="s">
        <v>248</v>
      </c>
      <c r="C176" t="s">
        <v>69</v>
      </c>
      <c r="D176" t="s">
        <v>983</v>
      </c>
      <c r="F176" s="364" t="s">
        <v>254</v>
      </c>
      <c r="G176" t="s">
        <v>250</v>
      </c>
      <c r="H176" t="s">
        <v>1102</v>
      </c>
      <c r="I176" t="s">
        <v>728</v>
      </c>
      <c r="J176">
        <v>940.64</v>
      </c>
      <c r="K176">
        <v>0.11</v>
      </c>
      <c r="L176">
        <v>103.4704</v>
      </c>
      <c r="M176" t="s">
        <v>6</v>
      </c>
      <c r="N176" s="363">
        <v>44200</v>
      </c>
      <c r="O176" t="s">
        <v>386</v>
      </c>
      <c r="P176" s="363">
        <v>44231</v>
      </c>
      <c r="Q176" t="s">
        <v>877</v>
      </c>
    </row>
    <row r="177" spans="1:17" ht="409.5">
      <c r="A177">
        <v>234</v>
      </c>
      <c r="B177" t="s">
        <v>248</v>
      </c>
      <c r="C177" t="s">
        <v>69</v>
      </c>
      <c r="D177" t="s">
        <v>983</v>
      </c>
      <c r="E177" s="364" t="s">
        <v>249</v>
      </c>
      <c r="F177" s="364" t="s">
        <v>1036</v>
      </c>
      <c r="G177" t="s">
        <v>250</v>
      </c>
      <c r="H177" t="s">
        <v>1102</v>
      </c>
      <c r="I177" t="s">
        <v>728</v>
      </c>
      <c r="J177">
        <v>622.82000000000005</v>
      </c>
      <c r="K177">
        <v>10.29</v>
      </c>
      <c r="L177">
        <v>6408.8177999999998</v>
      </c>
      <c r="M177" t="s">
        <v>6</v>
      </c>
      <c r="N177" s="363">
        <v>44295</v>
      </c>
      <c r="O177" t="s">
        <v>1040</v>
      </c>
      <c r="P177" s="363">
        <v>44309</v>
      </c>
      <c r="Q177" t="s">
        <v>1041</v>
      </c>
    </row>
    <row r="178" spans="1:17" ht="409.5">
      <c r="A178">
        <v>235</v>
      </c>
      <c r="B178" t="s">
        <v>248</v>
      </c>
      <c r="C178" t="s">
        <v>69</v>
      </c>
      <c r="D178" t="s">
        <v>983</v>
      </c>
      <c r="E178" s="364" t="s">
        <v>251</v>
      </c>
      <c r="F178" t="s">
        <v>1088</v>
      </c>
      <c r="G178" t="s">
        <v>250</v>
      </c>
      <c r="H178" t="s">
        <v>1102</v>
      </c>
      <c r="I178" t="s">
        <v>728</v>
      </c>
      <c r="J178">
        <v>772.5</v>
      </c>
      <c r="K178">
        <v>7.9</v>
      </c>
      <c r="L178">
        <v>6102.75</v>
      </c>
      <c r="M178" t="s">
        <v>6</v>
      </c>
      <c r="N178" s="363">
        <v>44295</v>
      </c>
      <c r="O178" t="s">
        <v>1040</v>
      </c>
      <c r="P178" s="363">
        <v>44309</v>
      </c>
      <c r="Q178" t="s">
        <v>1041</v>
      </c>
    </row>
    <row r="179" spans="1:17" ht="409.5">
      <c r="A179">
        <v>236</v>
      </c>
      <c r="B179" t="s">
        <v>248</v>
      </c>
      <c r="C179" t="s">
        <v>69</v>
      </c>
      <c r="D179" t="s">
        <v>983</v>
      </c>
      <c r="E179" s="364" t="s">
        <v>252</v>
      </c>
      <c r="F179" s="364" t="s">
        <v>1037</v>
      </c>
      <c r="G179" t="s">
        <v>250</v>
      </c>
      <c r="H179" t="s">
        <v>1102</v>
      </c>
      <c r="I179" t="s">
        <v>728</v>
      </c>
      <c r="J179">
        <v>1564.73</v>
      </c>
      <c r="K179">
        <v>2.83</v>
      </c>
      <c r="L179">
        <v>4428.1859000000004</v>
      </c>
      <c r="M179" t="s">
        <v>6</v>
      </c>
      <c r="N179" s="363">
        <v>44295</v>
      </c>
      <c r="O179" t="s">
        <v>1040</v>
      </c>
      <c r="P179" s="363">
        <v>44309</v>
      </c>
      <c r="Q179" t="s">
        <v>1041</v>
      </c>
    </row>
    <row r="180" spans="1:17" ht="409.5">
      <c r="A180">
        <v>237</v>
      </c>
      <c r="B180" t="s">
        <v>248</v>
      </c>
      <c r="C180" t="s">
        <v>69</v>
      </c>
      <c r="D180" t="s">
        <v>983</v>
      </c>
      <c r="E180" s="364" t="s">
        <v>253</v>
      </c>
      <c r="F180" s="364" t="s">
        <v>1038</v>
      </c>
      <c r="G180" t="s">
        <v>250</v>
      </c>
      <c r="H180" t="s">
        <v>1102</v>
      </c>
      <c r="I180" t="s">
        <v>728</v>
      </c>
      <c r="J180">
        <v>956.45</v>
      </c>
      <c r="K180">
        <v>5.66</v>
      </c>
      <c r="L180">
        <v>5413.5070000000005</v>
      </c>
      <c r="M180" t="s">
        <v>6</v>
      </c>
      <c r="N180" s="363">
        <v>44295</v>
      </c>
      <c r="O180" t="s">
        <v>1040</v>
      </c>
      <c r="P180" s="363">
        <v>44309</v>
      </c>
      <c r="Q180" t="s">
        <v>1041</v>
      </c>
    </row>
    <row r="181" spans="1:17" ht="409.5">
      <c r="A181">
        <v>238</v>
      </c>
      <c r="B181" t="s">
        <v>248</v>
      </c>
      <c r="C181" t="s">
        <v>69</v>
      </c>
      <c r="D181" t="s">
        <v>983</v>
      </c>
      <c r="E181" s="364" t="s">
        <v>254</v>
      </c>
      <c r="F181" s="364" t="s">
        <v>1039</v>
      </c>
      <c r="G181" t="s">
        <v>250</v>
      </c>
      <c r="H181" t="s">
        <v>1102</v>
      </c>
      <c r="I181" t="s">
        <v>728</v>
      </c>
      <c r="J181">
        <v>282.25</v>
      </c>
      <c r="K181">
        <v>0.11</v>
      </c>
      <c r="L181">
        <v>31.047499999999999</v>
      </c>
      <c r="M181" t="s">
        <v>6</v>
      </c>
      <c r="N181" s="363">
        <v>44295</v>
      </c>
      <c r="O181" t="s">
        <v>1040</v>
      </c>
      <c r="P181" s="363">
        <v>44309</v>
      </c>
      <c r="Q181" t="s">
        <v>1041</v>
      </c>
    </row>
    <row r="182" spans="1:17" ht="409.5">
      <c r="A182">
        <v>239</v>
      </c>
      <c r="B182" t="s">
        <v>248</v>
      </c>
      <c r="C182" t="s">
        <v>69</v>
      </c>
      <c r="D182" t="s">
        <v>983</v>
      </c>
      <c r="E182" s="364" t="s">
        <v>249</v>
      </c>
      <c r="F182" s="364" t="s">
        <v>1137</v>
      </c>
      <c r="G182" t="s">
        <v>250</v>
      </c>
      <c r="H182" t="s">
        <v>1102</v>
      </c>
      <c r="I182" t="s">
        <v>728</v>
      </c>
      <c r="J182">
        <v>1</v>
      </c>
      <c r="K182">
        <v>14922.84</v>
      </c>
      <c r="L182">
        <v>14922.84</v>
      </c>
      <c r="M182" t="s">
        <v>6</v>
      </c>
      <c r="N182" s="363">
        <v>44298</v>
      </c>
      <c r="O182" t="s">
        <v>1042</v>
      </c>
      <c r="P182" s="363">
        <v>44309</v>
      </c>
      <c r="Q182" t="s">
        <v>877</v>
      </c>
    </row>
    <row r="183" spans="1:17" ht="30">
      <c r="A183">
        <v>280</v>
      </c>
      <c r="B183" t="s">
        <v>248</v>
      </c>
      <c r="C183" t="s">
        <v>69</v>
      </c>
      <c r="D183" t="s">
        <v>983</v>
      </c>
      <c r="F183" s="364" t="s">
        <v>1138</v>
      </c>
      <c r="G183" t="s">
        <v>250</v>
      </c>
      <c r="H183" t="s">
        <v>1102</v>
      </c>
      <c r="I183" t="s">
        <v>728</v>
      </c>
      <c r="J183">
        <v>1</v>
      </c>
      <c r="K183">
        <v>37307.120000000003</v>
      </c>
      <c r="L183">
        <v>37307.120000000003</v>
      </c>
      <c r="M183" t="s">
        <v>6</v>
      </c>
      <c r="N183" s="363">
        <v>44298</v>
      </c>
      <c r="O183" t="s">
        <v>1110</v>
      </c>
      <c r="P183" s="363">
        <v>44321</v>
      </c>
      <c r="Q183" t="s">
        <v>1041</v>
      </c>
    </row>
    <row r="184" spans="1:17" ht="60">
      <c r="A184">
        <v>148</v>
      </c>
      <c r="B184" t="s">
        <v>230</v>
      </c>
      <c r="C184" t="s">
        <v>69</v>
      </c>
      <c r="D184" t="s">
        <v>978</v>
      </c>
      <c r="F184" s="364" t="s">
        <v>231</v>
      </c>
      <c r="G184" t="s">
        <v>232</v>
      </c>
      <c r="H184" t="s">
        <v>1102</v>
      </c>
      <c r="I184" t="s">
        <v>233</v>
      </c>
      <c r="J184">
        <v>3</v>
      </c>
      <c r="K184">
        <v>4655</v>
      </c>
      <c r="L184">
        <v>13965</v>
      </c>
      <c r="M184" t="s">
        <v>6</v>
      </c>
      <c r="N184" s="363">
        <v>44200</v>
      </c>
      <c r="O184" t="s">
        <v>391</v>
      </c>
      <c r="P184" s="363">
        <v>44229</v>
      </c>
      <c r="Q184" t="s">
        <v>877</v>
      </c>
    </row>
    <row r="185" spans="1:17">
      <c r="A185">
        <v>214</v>
      </c>
      <c r="B185" t="s">
        <v>945</v>
      </c>
      <c r="C185" t="s">
        <v>17</v>
      </c>
      <c r="D185" t="s">
        <v>247</v>
      </c>
      <c r="F185" t="s">
        <v>210</v>
      </c>
      <c r="G185" t="s">
        <v>211</v>
      </c>
      <c r="H185" t="s">
        <v>1102</v>
      </c>
      <c r="I185" t="s">
        <v>212</v>
      </c>
      <c r="L185">
        <v>0</v>
      </c>
    </row>
    <row r="186" spans="1:17">
      <c r="A186">
        <v>215</v>
      </c>
      <c r="B186" t="s">
        <v>945</v>
      </c>
      <c r="C186" t="s">
        <v>17</v>
      </c>
      <c r="D186" t="s">
        <v>247</v>
      </c>
      <c r="F186" t="s">
        <v>213</v>
      </c>
      <c r="G186" t="s">
        <v>211</v>
      </c>
      <c r="H186" t="s">
        <v>1102</v>
      </c>
      <c r="I186" t="s">
        <v>212</v>
      </c>
      <c r="L186">
        <v>0</v>
      </c>
    </row>
    <row r="187" spans="1:17">
      <c r="A187">
        <v>216</v>
      </c>
      <c r="B187" t="s">
        <v>945</v>
      </c>
      <c r="C187" t="s">
        <v>17</v>
      </c>
      <c r="D187" t="s">
        <v>247</v>
      </c>
      <c r="F187" t="s">
        <v>214</v>
      </c>
      <c r="G187" t="s">
        <v>211</v>
      </c>
      <c r="H187" t="s">
        <v>1102</v>
      </c>
      <c r="I187" t="s">
        <v>212</v>
      </c>
      <c r="L187">
        <v>0</v>
      </c>
    </row>
    <row r="188" spans="1:17">
      <c r="A188">
        <v>217</v>
      </c>
      <c r="B188" t="s">
        <v>945</v>
      </c>
      <c r="C188" t="s">
        <v>17</v>
      </c>
      <c r="D188" t="s">
        <v>247</v>
      </c>
      <c r="F188" t="s">
        <v>215</v>
      </c>
      <c r="G188" t="s">
        <v>211</v>
      </c>
      <c r="H188" t="s">
        <v>1102</v>
      </c>
      <c r="I188" t="s">
        <v>212</v>
      </c>
      <c r="L188">
        <v>0</v>
      </c>
    </row>
    <row r="189" spans="1:17">
      <c r="A189">
        <v>220</v>
      </c>
      <c r="B189" t="s">
        <v>951</v>
      </c>
      <c r="C189" t="s">
        <v>85</v>
      </c>
      <c r="F189" t="s">
        <v>952</v>
      </c>
      <c r="G189" t="s">
        <v>956</v>
      </c>
      <c r="H189" t="s">
        <v>1108</v>
      </c>
      <c r="I189" t="s">
        <v>245</v>
      </c>
      <c r="J189">
        <v>780</v>
      </c>
      <c r="K189">
        <v>167.2</v>
      </c>
      <c r="L189">
        <v>130415.99999999999</v>
      </c>
    </row>
    <row r="190" spans="1:17">
      <c r="A190">
        <v>221</v>
      </c>
      <c r="B190" t="s">
        <v>951</v>
      </c>
      <c r="C190" t="s">
        <v>85</v>
      </c>
      <c r="F190" t="s">
        <v>953</v>
      </c>
      <c r="G190" t="s">
        <v>956</v>
      </c>
      <c r="H190" t="s">
        <v>1108</v>
      </c>
      <c r="I190" t="s">
        <v>245</v>
      </c>
      <c r="J190">
        <v>780</v>
      </c>
      <c r="K190">
        <v>17.2</v>
      </c>
      <c r="L190">
        <v>13416</v>
      </c>
    </row>
    <row r="191" spans="1:17">
      <c r="A191">
        <v>222</v>
      </c>
      <c r="B191" t="s">
        <v>951</v>
      </c>
      <c r="C191" t="s">
        <v>85</v>
      </c>
      <c r="F191" t="s">
        <v>954</v>
      </c>
      <c r="G191" t="s">
        <v>956</v>
      </c>
      <c r="H191" t="s">
        <v>1108</v>
      </c>
      <c r="I191" t="s">
        <v>245</v>
      </c>
      <c r="J191">
        <v>180</v>
      </c>
      <c r="K191">
        <v>265</v>
      </c>
      <c r="L191">
        <v>47700</v>
      </c>
    </row>
    <row r="192" spans="1:17">
      <c r="A192">
        <v>223</v>
      </c>
      <c r="B192" t="s">
        <v>951</v>
      </c>
      <c r="C192" t="s">
        <v>85</v>
      </c>
      <c r="F192" t="s">
        <v>955</v>
      </c>
      <c r="G192" t="s">
        <v>956</v>
      </c>
      <c r="H192" t="s">
        <v>1108</v>
      </c>
      <c r="I192" t="s">
        <v>245</v>
      </c>
      <c r="J192">
        <v>600</v>
      </c>
      <c r="K192">
        <v>640</v>
      </c>
      <c r="L192">
        <v>384000</v>
      </c>
    </row>
    <row r="193" spans="1:17">
      <c r="A193">
        <v>224</v>
      </c>
      <c r="B193" t="s">
        <v>998</v>
      </c>
      <c r="C193" t="s">
        <v>17</v>
      </c>
      <c r="F193" t="s">
        <v>999</v>
      </c>
      <c r="G193" t="s">
        <v>909</v>
      </c>
      <c r="H193" t="s">
        <v>383</v>
      </c>
      <c r="J193">
        <v>12</v>
      </c>
      <c r="L193">
        <v>0</v>
      </c>
    </row>
    <row r="194" spans="1:17">
      <c r="A194">
        <v>225</v>
      </c>
      <c r="B194" t="s">
        <v>998</v>
      </c>
      <c r="C194" t="s">
        <v>17</v>
      </c>
      <c r="F194" t="s">
        <v>1000</v>
      </c>
      <c r="G194" t="s">
        <v>909</v>
      </c>
      <c r="H194" t="s">
        <v>383</v>
      </c>
      <c r="J194">
        <v>5000</v>
      </c>
      <c r="L194">
        <v>0</v>
      </c>
    </row>
    <row r="195" spans="1:17">
      <c r="A195">
        <v>226</v>
      </c>
      <c r="B195" t="s">
        <v>998</v>
      </c>
      <c r="C195" t="s">
        <v>17</v>
      </c>
      <c r="F195" t="s">
        <v>1001</v>
      </c>
      <c r="G195" t="s">
        <v>909</v>
      </c>
      <c r="H195" t="s">
        <v>383</v>
      </c>
      <c r="J195">
        <v>40</v>
      </c>
      <c r="L195">
        <v>0</v>
      </c>
    </row>
    <row r="196" spans="1:17">
      <c r="A196">
        <v>227</v>
      </c>
      <c r="B196" t="s">
        <v>998</v>
      </c>
      <c r="C196" t="s">
        <v>17</v>
      </c>
      <c r="F196" t="s">
        <v>1002</v>
      </c>
      <c r="G196" t="s">
        <v>909</v>
      </c>
      <c r="H196" t="s">
        <v>383</v>
      </c>
      <c r="J196">
        <v>4</v>
      </c>
      <c r="L196">
        <v>0</v>
      </c>
    </row>
    <row r="197" spans="1:17" ht="45">
      <c r="A197">
        <v>228</v>
      </c>
      <c r="B197" t="s">
        <v>998</v>
      </c>
      <c r="C197" t="s">
        <v>17</v>
      </c>
      <c r="F197" t="s">
        <v>1089</v>
      </c>
      <c r="G197" t="s">
        <v>909</v>
      </c>
      <c r="H197" t="s">
        <v>383</v>
      </c>
      <c r="J197">
        <v>30</v>
      </c>
      <c r="L197">
        <v>0</v>
      </c>
      <c r="Q197" s="364" t="s">
        <v>1090</v>
      </c>
    </row>
    <row r="198" spans="1:17">
      <c r="A198">
        <v>229</v>
      </c>
      <c r="B198" t="s">
        <v>998</v>
      </c>
      <c r="C198" t="s">
        <v>17</v>
      </c>
      <c r="F198" t="s">
        <v>1003</v>
      </c>
      <c r="G198" t="s">
        <v>909</v>
      </c>
      <c r="H198" t="s">
        <v>383</v>
      </c>
      <c r="J198">
        <v>2000</v>
      </c>
      <c r="L198">
        <v>0</v>
      </c>
    </row>
    <row r="199" spans="1:17" ht="90">
      <c r="A199">
        <v>230</v>
      </c>
      <c r="B199" t="s">
        <v>1035</v>
      </c>
      <c r="C199" t="s">
        <v>92</v>
      </c>
      <c r="D199" t="s">
        <v>984</v>
      </c>
      <c r="F199" s="364" t="s">
        <v>235</v>
      </c>
      <c r="G199" t="s">
        <v>1046</v>
      </c>
      <c r="H199" t="s">
        <v>1102</v>
      </c>
      <c r="I199" t="s">
        <v>237</v>
      </c>
      <c r="L199">
        <v>0</v>
      </c>
    </row>
    <row r="200" spans="1:17">
      <c r="A200">
        <v>231</v>
      </c>
      <c r="B200" t="s">
        <v>1035</v>
      </c>
      <c r="C200" t="s">
        <v>92</v>
      </c>
      <c r="D200" t="s">
        <v>984</v>
      </c>
      <c r="F200" t="s">
        <v>1078</v>
      </c>
      <c r="G200" t="s">
        <v>1046</v>
      </c>
      <c r="H200" t="s">
        <v>1102</v>
      </c>
      <c r="I200" t="s">
        <v>237</v>
      </c>
      <c r="L200">
        <v>0</v>
      </c>
    </row>
    <row r="201" spans="1:17">
      <c r="A201">
        <v>232</v>
      </c>
      <c r="B201" t="s">
        <v>1035</v>
      </c>
      <c r="C201" t="s">
        <v>92</v>
      </c>
      <c r="D201" t="s">
        <v>984</v>
      </c>
      <c r="F201" t="s">
        <v>238</v>
      </c>
      <c r="G201" t="s">
        <v>1046</v>
      </c>
      <c r="H201" t="s">
        <v>1102</v>
      </c>
      <c r="I201" t="s">
        <v>237</v>
      </c>
      <c r="L201">
        <v>0</v>
      </c>
    </row>
    <row r="202" spans="1:17">
      <c r="A202">
        <v>233</v>
      </c>
      <c r="B202" t="s">
        <v>1035</v>
      </c>
      <c r="C202" t="s">
        <v>92</v>
      </c>
      <c r="D202" t="s">
        <v>946</v>
      </c>
      <c r="F202" t="s">
        <v>1087</v>
      </c>
      <c r="G202" t="s">
        <v>241</v>
      </c>
      <c r="H202" t="s">
        <v>1104</v>
      </c>
      <c r="I202" t="s">
        <v>242</v>
      </c>
      <c r="L202">
        <v>0</v>
      </c>
    </row>
    <row r="203" spans="1:17" ht="45">
      <c r="A203">
        <v>258</v>
      </c>
      <c r="B203" s="364" t="s">
        <v>1067</v>
      </c>
      <c r="C203" t="s">
        <v>69</v>
      </c>
      <c r="D203" t="s">
        <v>968</v>
      </c>
      <c r="F203" t="s">
        <v>217</v>
      </c>
      <c r="H203" t="s">
        <v>1105</v>
      </c>
      <c r="J203">
        <v>10</v>
      </c>
      <c r="L203">
        <v>0</v>
      </c>
      <c r="M203" t="s">
        <v>6</v>
      </c>
    </row>
    <row r="204" spans="1:17" ht="45">
      <c r="A204">
        <v>259</v>
      </c>
      <c r="B204" s="364" t="s">
        <v>1067</v>
      </c>
      <c r="C204" t="s">
        <v>69</v>
      </c>
      <c r="D204" t="s">
        <v>968</v>
      </c>
      <c r="F204" t="s">
        <v>220</v>
      </c>
      <c r="H204" t="s">
        <v>1105</v>
      </c>
      <c r="J204">
        <v>10</v>
      </c>
      <c r="L204">
        <v>0</v>
      </c>
      <c r="M204" t="s">
        <v>6</v>
      </c>
    </row>
    <row r="205" spans="1:17" ht="45">
      <c r="A205">
        <v>260</v>
      </c>
      <c r="B205" s="364" t="s">
        <v>1067</v>
      </c>
      <c r="C205" t="s">
        <v>69</v>
      </c>
      <c r="D205" t="s">
        <v>968</v>
      </c>
      <c r="F205" t="s">
        <v>221</v>
      </c>
      <c r="H205" t="s">
        <v>1105</v>
      </c>
      <c r="J205">
        <v>10</v>
      </c>
      <c r="L205">
        <v>0</v>
      </c>
      <c r="M205" t="s">
        <v>6</v>
      </c>
    </row>
    <row r="206" spans="1:17" ht="45">
      <c r="A206">
        <v>261</v>
      </c>
      <c r="B206" s="364" t="s">
        <v>1067</v>
      </c>
      <c r="C206" t="s">
        <v>69</v>
      </c>
      <c r="D206" t="s">
        <v>968</v>
      </c>
      <c r="F206" t="s">
        <v>222</v>
      </c>
      <c r="H206" t="s">
        <v>1105</v>
      </c>
      <c r="J206">
        <v>10</v>
      </c>
      <c r="L206">
        <v>0</v>
      </c>
      <c r="M206" t="s">
        <v>6</v>
      </c>
    </row>
    <row r="207" spans="1:17" ht="45">
      <c r="A207">
        <v>262</v>
      </c>
      <c r="B207" s="364" t="s">
        <v>1067</v>
      </c>
      <c r="C207" t="s">
        <v>69</v>
      </c>
      <c r="D207" t="s">
        <v>968</v>
      </c>
      <c r="F207" t="s">
        <v>223</v>
      </c>
      <c r="H207" t="s">
        <v>1105</v>
      </c>
      <c r="J207">
        <v>10</v>
      </c>
      <c r="L207">
        <v>0</v>
      </c>
      <c r="M207" t="s">
        <v>6</v>
      </c>
    </row>
    <row r="208" spans="1:17" ht="45">
      <c r="A208">
        <v>263</v>
      </c>
      <c r="B208" s="364" t="s">
        <v>1067</v>
      </c>
      <c r="C208" t="s">
        <v>69</v>
      </c>
      <c r="D208" t="s">
        <v>968</v>
      </c>
      <c r="F208" t="s">
        <v>224</v>
      </c>
      <c r="H208" t="s">
        <v>1105</v>
      </c>
      <c r="J208">
        <v>10</v>
      </c>
      <c r="L208">
        <v>0</v>
      </c>
      <c r="M208" t="s">
        <v>6</v>
      </c>
    </row>
    <row r="209" spans="1:17" ht="45">
      <c r="A209">
        <v>264</v>
      </c>
      <c r="B209" s="364" t="s">
        <v>1067</v>
      </c>
      <c r="C209" t="s">
        <v>69</v>
      </c>
      <c r="D209" t="s">
        <v>968</v>
      </c>
      <c r="F209" t="s">
        <v>225</v>
      </c>
      <c r="H209" t="s">
        <v>1105</v>
      </c>
      <c r="J209">
        <v>10</v>
      </c>
      <c r="L209">
        <v>0</v>
      </c>
      <c r="M209" t="s">
        <v>6</v>
      </c>
    </row>
    <row r="210" spans="1:17" ht="45">
      <c r="A210">
        <v>265</v>
      </c>
      <c r="B210" s="364" t="s">
        <v>1067</v>
      </c>
      <c r="C210" t="s">
        <v>69</v>
      </c>
      <c r="D210" t="s">
        <v>968</v>
      </c>
      <c r="F210" t="s">
        <v>226</v>
      </c>
      <c r="H210" t="s">
        <v>1105</v>
      </c>
      <c r="J210">
        <v>10</v>
      </c>
      <c r="L210">
        <v>0</v>
      </c>
      <c r="M210" t="s">
        <v>6</v>
      </c>
    </row>
    <row r="211" spans="1:17">
      <c r="A211">
        <v>281</v>
      </c>
      <c r="B211" t="s">
        <v>1112</v>
      </c>
      <c r="C211" t="s">
        <v>92</v>
      </c>
      <c r="D211" t="s">
        <v>987</v>
      </c>
      <c r="F211" t="s">
        <v>1113</v>
      </c>
      <c r="G211" t="s">
        <v>218</v>
      </c>
      <c r="H211" t="s">
        <v>1105</v>
      </c>
      <c r="I211" t="s">
        <v>288</v>
      </c>
      <c r="L211">
        <v>0</v>
      </c>
    </row>
    <row r="212" spans="1:17">
      <c r="A212">
        <v>282</v>
      </c>
      <c r="B212" t="s">
        <v>1112</v>
      </c>
      <c r="C212" t="s">
        <v>92</v>
      </c>
      <c r="D212" t="s">
        <v>987</v>
      </c>
      <c r="F212" t="s">
        <v>1114</v>
      </c>
      <c r="G212" t="s">
        <v>218</v>
      </c>
      <c r="H212" t="s">
        <v>1105</v>
      </c>
      <c r="I212" t="s">
        <v>288</v>
      </c>
      <c r="L212">
        <v>0</v>
      </c>
    </row>
    <row r="213" spans="1:17" ht="45">
      <c r="A213">
        <v>266</v>
      </c>
      <c r="B213" s="364" t="s">
        <v>1066</v>
      </c>
      <c r="C213" t="s">
        <v>69</v>
      </c>
      <c r="F213" t="s">
        <v>1068</v>
      </c>
      <c r="H213" t="s">
        <v>1102</v>
      </c>
      <c r="L213">
        <v>0</v>
      </c>
      <c r="M213" t="s">
        <v>6</v>
      </c>
    </row>
    <row r="214" spans="1:17">
      <c r="A214">
        <v>134</v>
      </c>
      <c r="B214" t="s">
        <v>204</v>
      </c>
      <c r="C214" t="s">
        <v>69</v>
      </c>
      <c r="D214" t="s">
        <v>991</v>
      </c>
      <c r="F214" t="s">
        <v>206</v>
      </c>
      <c r="G214" t="s">
        <v>207</v>
      </c>
      <c r="H214" t="s">
        <v>1105</v>
      </c>
      <c r="I214" t="s">
        <v>208</v>
      </c>
      <c r="J214">
        <v>3</v>
      </c>
      <c r="K214">
        <v>8000</v>
      </c>
      <c r="L214">
        <v>24000</v>
      </c>
      <c r="M214" t="s">
        <v>6</v>
      </c>
      <c r="N214" s="363">
        <v>44200</v>
      </c>
      <c r="O214" t="s">
        <v>395</v>
      </c>
      <c r="P214" s="363">
        <v>44229</v>
      </c>
      <c r="Q214" t="s">
        <v>877</v>
      </c>
    </row>
    <row r="215" spans="1:17" ht="45">
      <c r="A215">
        <v>267</v>
      </c>
      <c r="B215" s="364" t="s">
        <v>1069</v>
      </c>
      <c r="C215" t="s">
        <v>69</v>
      </c>
      <c r="F215" t="s">
        <v>1070</v>
      </c>
      <c r="H215" t="s">
        <v>1102</v>
      </c>
      <c r="J215">
        <v>600</v>
      </c>
      <c r="L215">
        <v>0</v>
      </c>
      <c r="M215" t="s">
        <v>6</v>
      </c>
    </row>
    <row r="216" spans="1:17" ht="45">
      <c r="A216">
        <v>268</v>
      </c>
      <c r="B216" s="364" t="s">
        <v>1069</v>
      </c>
      <c r="C216" t="s">
        <v>69</v>
      </c>
      <c r="F216" t="s">
        <v>1071</v>
      </c>
      <c r="H216" t="s">
        <v>1102</v>
      </c>
      <c r="J216">
        <v>100</v>
      </c>
      <c r="L216">
        <v>0</v>
      </c>
      <c r="M216" t="s">
        <v>6</v>
      </c>
    </row>
    <row r="217" spans="1:17" ht="45">
      <c r="A217">
        <v>269</v>
      </c>
      <c r="B217" s="364" t="s">
        <v>1069</v>
      </c>
      <c r="C217" t="s">
        <v>69</v>
      </c>
      <c r="F217" t="s">
        <v>1072</v>
      </c>
      <c r="H217" t="s">
        <v>1102</v>
      </c>
      <c r="J217">
        <v>20</v>
      </c>
      <c r="L217">
        <v>0</v>
      </c>
      <c r="M217" t="s">
        <v>6</v>
      </c>
    </row>
    <row r="218" spans="1:17" ht="45">
      <c r="A218">
        <v>270</v>
      </c>
      <c r="B218" s="364" t="s">
        <v>1069</v>
      </c>
      <c r="C218" t="s">
        <v>69</v>
      </c>
      <c r="F218" t="s">
        <v>1073</v>
      </c>
      <c r="H218" t="s">
        <v>1102</v>
      </c>
      <c r="J218">
        <v>100</v>
      </c>
      <c r="L218">
        <v>0</v>
      </c>
      <c r="M218" t="s">
        <v>6</v>
      </c>
    </row>
    <row r="219" spans="1:17" ht="45">
      <c r="A219">
        <v>271</v>
      </c>
      <c r="B219" s="364" t="s">
        <v>1069</v>
      </c>
      <c r="C219" t="s">
        <v>69</v>
      </c>
      <c r="F219" t="s">
        <v>1074</v>
      </c>
      <c r="H219" t="s">
        <v>1102</v>
      </c>
      <c r="J219">
        <v>18</v>
      </c>
      <c r="L219">
        <v>0</v>
      </c>
      <c r="M219" t="s">
        <v>6</v>
      </c>
    </row>
    <row r="220" spans="1:17" ht="45">
      <c r="A220">
        <v>272</v>
      </c>
      <c r="B220" s="364" t="s">
        <v>1069</v>
      </c>
      <c r="C220" t="s">
        <v>69</v>
      </c>
      <c r="F220" t="s">
        <v>1075</v>
      </c>
      <c r="H220" t="s">
        <v>1102</v>
      </c>
      <c r="J220">
        <v>120</v>
      </c>
      <c r="L220">
        <v>0</v>
      </c>
      <c r="M220" t="s">
        <v>6</v>
      </c>
    </row>
    <row r="221" spans="1:17" ht="45">
      <c r="A221">
        <v>273</v>
      </c>
      <c r="B221" s="364" t="s">
        <v>1069</v>
      </c>
      <c r="C221" t="s">
        <v>69</v>
      </c>
      <c r="F221" t="s">
        <v>1076</v>
      </c>
      <c r="H221" t="s">
        <v>1102</v>
      </c>
      <c r="J221">
        <v>30</v>
      </c>
      <c r="L221">
        <v>0</v>
      </c>
      <c r="M221" t="s">
        <v>6</v>
      </c>
    </row>
    <row r="222" spans="1:17">
      <c r="A222">
        <v>283</v>
      </c>
      <c r="B222" t="s">
        <v>1116</v>
      </c>
      <c r="C222" t="s">
        <v>69</v>
      </c>
      <c r="D222" t="s">
        <v>978</v>
      </c>
      <c r="F222" t="s">
        <v>1115</v>
      </c>
      <c r="G222" t="s">
        <v>232</v>
      </c>
      <c r="H222" t="s">
        <v>1102</v>
      </c>
      <c r="I222" t="s">
        <v>233</v>
      </c>
      <c r="L222">
        <v>0</v>
      </c>
    </row>
    <row r="223" spans="1:17">
      <c r="A223">
        <v>135</v>
      </c>
      <c r="B223" t="s">
        <v>209</v>
      </c>
      <c r="C223" t="s">
        <v>17</v>
      </c>
      <c r="D223" t="s">
        <v>247</v>
      </c>
      <c r="F223" t="s">
        <v>210</v>
      </c>
      <c r="G223" t="s">
        <v>211</v>
      </c>
      <c r="H223" t="s">
        <v>1102</v>
      </c>
      <c r="I223" t="s">
        <v>212</v>
      </c>
      <c r="J223">
        <v>6000</v>
      </c>
      <c r="K223">
        <v>0.1578</v>
      </c>
      <c r="L223">
        <v>946.8</v>
      </c>
      <c r="M223" t="s">
        <v>6</v>
      </c>
      <c r="N223" s="363">
        <v>44200</v>
      </c>
      <c r="O223" t="s">
        <v>394</v>
      </c>
      <c r="P223" s="363">
        <v>44229</v>
      </c>
      <c r="Q223" t="s">
        <v>877</v>
      </c>
    </row>
    <row r="224" spans="1:17">
      <c r="A224">
        <v>136</v>
      </c>
      <c r="B224" t="s">
        <v>209</v>
      </c>
      <c r="C224" t="s">
        <v>17</v>
      </c>
      <c r="D224" t="s">
        <v>247</v>
      </c>
      <c r="F224" t="s">
        <v>213</v>
      </c>
      <c r="G224" t="s">
        <v>211</v>
      </c>
      <c r="H224" t="s">
        <v>1102</v>
      </c>
      <c r="I224" t="s">
        <v>212</v>
      </c>
      <c r="J224">
        <v>1500</v>
      </c>
      <c r="K224">
        <v>0.98419999999999996</v>
      </c>
      <c r="L224">
        <v>1476.3</v>
      </c>
      <c r="M224" t="s">
        <v>6</v>
      </c>
      <c r="N224" s="363">
        <v>44200</v>
      </c>
      <c r="O224" t="s">
        <v>394</v>
      </c>
      <c r="P224" s="363">
        <v>44229</v>
      </c>
      <c r="Q224" t="s">
        <v>877</v>
      </c>
    </row>
    <row r="225" spans="1:17">
      <c r="A225">
        <v>137</v>
      </c>
      <c r="B225" t="s">
        <v>209</v>
      </c>
      <c r="C225" t="s">
        <v>17</v>
      </c>
      <c r="D225" t="s">
        <v>247</v>
      </c>
      <c r="F225" t="s">
        <v>214</v>
      </c>
      <c r="G225" t="s">
        <v>211</v>
      </c>
      <c r="H225" t="s">
        <v>1102</v>
      </c>
      <c r="I225" t="s">
        <v>212</v>
      </c>
      <c r="J225">
        <v>600</v>
      </c>
      <c r="K225">
        <v>0.98419999999999996</v>
      </c>
      <c r="L225">
        <v>590.52</v>
      </c>
      <c r="M225" t="s">
        <v>6</v>
      </c>
      <c r="N225" s="363">
        <v>44200</v>
      </c>
      <c r="O225" t="s">
        <v>394</v>
      </c>
      <c r="P225" s="363">
        <v>44229</v>
      </c>
      <c r="Q225" t="s">
        <v>877</v>
      </c>
    </row>
    <row r="226" spans="1:17">
      <c r="A226">
        <v>138</v>
      </c>
      <c r="B226" t="s">
        <v>209</v>
      </c>
      <c r="C226" t="s">
        <v>17</v>
      </c>
      <c r="D226" t="s">
        <v>247</v>
      </c>
      <c r="F226" t="s">
        <v>215</v>
      </c>
      <c r="G226" t="s">
        <v>211</v>
      </c>
      <c r="H226" t="s">
        <v>1102</v>
      </c>
      <c r="I226" t="s">
        <v>212</v>
      </c>
      <c r="J226">
        <v>3750.05</v>
      </c>
      <c r="K226">
        <v>0.35749999999999998</v>
      </c>
      <c r="L226">
        <v>1340.642875</v>
      </c>
      <c r="M226" t="s">
        <v>6</v>
      </c>
      <c r="N226" s="363">
        <v>44200</v>
      </c>
      <c r="O226" t="s">
        <v>394</v>
      </c>
      <c r="P226" s="363">
        <v>44229</v>
      </c>
      <c r="Q226" t="s">
        <v>877</v>
      </c>
    </row>
    <row r="227" spans="1:17">
      <c r="A227">
        <v>284</v>
      </c>
      <c r="B227" t="s">
        <v>1117</v>
      </c>
      <c r="C227" t="s">
        <v>82</v>
      </c>
      <c r="D227" t="s">
        <v>1126</v>
      </c>
      <c r="F227" t="s">
        <v>1089</v>
      </c>
      <c r="G227" t="s">
        <v>1119</v>
      </c>
      <c r="H227" t="s">
        <v>383</v>
      </c>
      <c r="I227" t="s">
        <v>1120</v>
      </c>
      <c r="J227" t="s">
        <v>1122</v>
      </c>
      <c r="K227" t="s">
        <v>1124</v>
      </c>
      <c r="L227">
        <v>510</v>
      </c>
    </row>
    <row r="228" spans="1:17" ht="45">
      <c r="A228">
        <v>285</v>
      </c>
      <c r="B228" t="s">
        <v>1117</v>
      </c>
      <c r="C228" t="s">
        <v>82</v>
      </c>
      <c r="D228" t="s">
        <v>1127</v>
      </c>
      <c r="F228" t="s">
        <v>1118</v>
      </c>
      <c r="G228" t="s">
        <v>1119</v>
      </c>
      <c r="H228" t="s">
        <v>383</v>
      </c>
      <c r="I228" s="364" t="s">
        <v>1121</v>
      </c>
      <c r="J228" t="s">
        <v>1123</v>
      </c>
      <c r="K228" t="s">
        <v>1125</v>
      </c>
      <c r="L228">
        <v>860</v>
      </c>
    </row>
    <row r="229" spans="1:17" ht="120">
      <c r="A229">
        <v>177</v>
      </c>
      <c r="B229" t="s">
        <v>286</v>
      </c>
      <c r="C229" t="s">
        <v>92</v>
      </c>
      <c r="D229" t="s">
        <v>987</v>
      </c>
      <c r="F229" s="364" t="s">
        <v>287</v>
      </c>
      <c r="G229" t="s">
        <v>218</v>
      </c>
      <c r="H229" t="s">
        <v>1105</v>
      </c>
      <c r="I229" t="s">
        <v>288</v>
      </c>
      <c r="J229">
        <v>21</v>
      </c>
      <c r="K229">
        <v>400</v>
      </c>
      <c r="L229">
        <v>8400</v>
      </c>
      <c r="M229" t="s">
        <v>6</v>
      </c>
      <c r="N229" s="363">
        <v>44200</v>
      </c>
      <c r="O229" t="s">
        <v>403</v>
      </c>
      <c r="P229" s="363">
        <v>44231</v>
      </c>
      <c r="Q229" t="s">
        <v>561</v>
      </c>
    </row>
    <row r="230" spans="1:17" ht="135">
      <c r="A230">
        <v>178</v>
      </c>
      <c r="B230" t="s">
        <v>286</v>
      </c>
      <c r="C230" t="s">
        <v>92</v>
      </c>
      <c r="D230" t="s">
        <v>987</v>
      </c>
      <c r="F230" s="364" t="s">
        <v>289</v>
      </c>
      <c r="G230" t="s">
        <v>218</v>
      </c>
      <c r="H230" t="s">
        <v>1105</v>
      </c>
      <c r="I230" t="s">
        <v>288</v>
      </c>
      <c r="J230">
        <v>75</v>
      </c>
      <c r="K230">
        <v>350</v>
      </c>
      <c r="L230">
        <v>26250</v>
      </c>
      <c r="M230" t="s">
        <v>6</v>
      </c>
      <c r="N230" s="363">
        <v>44200</v>
      </c>
      <c r="O230" t="s">
        <v>403</v>
      </c>
      <c r="P230" s="363">
        <v>44231</v>
      </c>
      <c r="Q230" t="s">
        <v>561</v>
      </c>
    </row>
    <row r="231" spans="1:17" ht="45">
      <c r="A231">
        <v>244</v>
      </c>
      <c r="B231" t="s">
        <v>286</v>
      </c>
      <c r="C231" t="s">
        <v>92</v>
      </c>
      <c r="D231" t="s">
        <v>987</v>
      </c>
      <c r="F231" s="364" t="s">
        <v>1139</v>
      </c>
      <c r="G231" t="s">
        <v>218</v>
      </c>
      <c r="H231" t="s">
        <v>1105</v>
      </c>
      <c r="I231" t="s">
        <v>288</v>
      </c>
      <c r="J231">
        <v>1</v>
      </c>
      <c r="K231">
        <v>23100</v>
      </c>
      <c r="L231">
        <v>23100</v>
      </c>
      <c r="M231" t="s">
        <v>6</v>
      </c>
      <c r="N231" s="363">
        <v>44302</v>
      </c>
      <c r="O231" t="s">
        <v>1047</v>
      </c>
      <c r="P231" s="363">
        <v>44314</v>
      </c>
      <c r="Q231" t="s">
        <v>561</v>
      </c>
    </row>
    <row r="232" spans="1:17" ht="180">
      <c r="A232">
        <v>70</v>
      </c>
      <c r="B232" t="s">
        <v>234</v>
      </c>
      <c r="C232" t="s">
        <v>92</v>
      </c>
      <c r="D232" t="s">
        <v>984</v>
      </c>
      <c r="F232" s="364" t="s">
        <v>940</v>
      </c>
      <c r="G232" t="s">
        <v>236</v>
      </c>
      <c r="H232" t="s">
        <v>1102</v>
      </c>
      <c r="I232" t="s">
        <v>237</v>
      </c>
      <c r="J232">
        <v>1</v>
      </c>
      <c r="K232">
        <v>46433.279999999999</v>
      </c>
      <c r="L232">
        <v>46433.279999999999</v>
      </c>
      <c r="M232" t="s">
        <v>6</v>
      </c>
      <c r="N232" s="363">
        <v>44291</v>
      </c>
      <c r="O232" t="s">
        <v>941</v>
      </c>
      <c r="P232" s="363">
        <v>44293</v>
      </c>
      <c r="Q232" t="s">
        <v>892</v>
      </c>
    </row>
    <row r="233" spans="1:17">
      <c r="A233">
        <v>149</v>
      </c>
      <c r="B233" t="s">
        <v>234</v>
      </c>
      <c r="C233" t="s">
        <v>92</v>
      </c>
      <c r="D233" t="s">
        <v>984</v>
      </c>
      <c r="F233" t="s">
        <v>1077</v>
      </c>
      <c r="G233" t="s">
        <v>236</v>
      </c>
      <c r="H233" t="s">
        <v>1102</v>
      </c>
      <c r="I233" t="s">
        <v>237</v>
      </c>
      <c r="J233">
        <v>6</v>
      </c>
      <c r="K233">
        <v>9218.7900000000009</v>
      </c>
      <c r="L233">
        <v>42913467.450000003</v>
      </c>
      <c r="M233" t="s">
        <v>6</v>
      </c>
      <c r="N233" s="363">
        <v>44200</v>
      </c>
      <c r="O233" t="s">
        <v>390</v>
      </c>
      <c r="P233" s="363">
        <v>44229</v>
      </c>
      <c r="Q233" t="s">
        <v>877</v>
      </c>
    </row>
    <row r="234" spans="1:17">
      <c r="A234">
        <v>150</v>
      </c>
      <c r="B234" t="s">
        <v>234</v>
      </c>
      <c r="C234" t="s">
        <v>92</v>
      </c>
      <c r="D234" t="s">
        <v>984</v>
      </c>
      <c r="F234" t="s">
        <v>1078</v>
      </c>
      <c r="G234" t="s">
        <v>236</v>
      </c>
      <c r="H234" t="s">
        <v>1102</v>
      </c>
      <c r="I234" t="s">
        <v>237</v>
      </c>
      <c r="J234">
        <v>3</v>
      </c>
      <c r="K234">
        <v>4861.9799999999996</v>
      </c>
      <c r="L234">
        <v>44821572.604199998</v>
      </c>
      <c r="M234" t="s">
        <v>6</v>
      </c>
      <c r="N234" s="363">
        <v>44200</v>
      </c>
      <c r="O234" t="s">
        <v>390</v>
      </c>
      <c r="P234" s="363">
        <v>44229</v>
      </c>
      <c r="Q234" t="s">
        <v>877</v>
      </c>
    </row>
    <row r="235" spans="1:17">
      <c r="A235">
        <v>151</v>
      </c>
      <c r="B235" t="s">
        <v>234</v>
      </c>
      <c r="C235" t="s">
        <v>92</v>
      </c>
      <c r="D235" t="s">
        <v>984</v>
      </c>
      <c r="F235" t="s">
        <v>238</v>
      </c>
      <c r="G235" t="s">
        <v>236</v>
      </c>
      <c r="H235" t="s">
        <v>1102</v>
      </c>
      <c r="I235" t="s">
        <v>237</v>
      </c>
      <c r="J235">
        <v>6</v>
      </c>
      <c r="K235">
        <v>11566.86</v>
      </c>
      <c r="L235">
        <v>56237841.982799999</v>
      </c>
      <c r="M235" t="s">
        <v>6</v>
      </c>
      <c r="N235" s="363">
        <v>44200</v>
      </c>
      <c r="O235" t="s">
        <v>390</v>
      </c>
      <c r="P235" s="363">
        <v>44229</v>
      </c>
      <c r="Q235" t="s">
        <v>877</v>
      </c>
    </row>
    <row r="236" spans="1:17" ht="30">
      <c r="A236">
        <v>73</v>
      </c>
      <c r="B236" t="s">
        <v>255</v>
      </c>
      <c r="C236" t="s">
        <v>69</v>
      </c>
      <c r="D236" t="s">
        <v>962</v>
      </c>
      <c r="F236" t="s">
        <v>963</v>
      </c>
      <c r="G236" s="364" t="s">
        <v>256</v>
      </c>
      <c r="H236" t="s">
        <v>1104</v>
      </c>
      <c r="I236" t="s">
        <v>257</v>
      </c>
      <c r="J236">
        <v>1</v>
      </c>
      <c r="K236">
        <v>13700</v>
      </c>
      <c r="L236">
        <v>13700</v>
      </c>
      <c r="M236" t="s">
        <v>6</v>
      </c>
      <c r="N236" s="363">
        <v>44291</v>
      </c>
      <c r="O236" t="s">
        <v>965</v>
      </c>
      <c r="P236" s="363">
        <v>44298</v>
      </c>
      <c r="Q236" t="s">
        <v>877</v>
      </c>
    </row>
    <row r="237" spans="1:17">
      <c r="A237">
        <v>74</v>
      </c>
      <c r="B237" t="s">
        <v>255</v>
      </c>
      <c r="C237" t="s">
        <v>69</v>
      </c>
      <c r="D237" t="s">
        <v>962</v>
      </c>
      <c r="F237" t="s">
        <v>966</v>
      </c>
      <c r="G237" t="s">
        <v>260</v>
      </c>
      <c r="H237" t="s">
        <v>1104</v>
      </c>
      <c r="I237" t="s">
        <v>257</v>
      </c>
      <c r="J237">
        <v>1</v>
      </c>
      <c r="K237">
        <v>5600</v>
      </c>
      <c r="L237">
        <v>5600</v>
      </c>
      <c r="M237" t="s">
        <v>6</v>
      </c>
      <c r="N237" s="363">
        <v>44291</v>
      </c>
      <c r="O237" t="s">
        <v>967</v>
      </c>
      <c r="P237" s="363">
        <v>44298</v>
      </c>
      <c r="Q237" t="s">
        <v>877</v>
      </c>
    </row>
    <row r="238" spans="1:17" ht="30">
      <c r="A238">
        <v>164</v>
      </c>
      <c r="B238" t="s">
        <v>255</v>
      </c>
      <c r="C238" t="s">
        <v>69</v>
      </c>
      <c r="D238" t="s">
        <v>962</v>
      </c>
      <c r="F238" t="s">
        <v>963</v>
      </c>
      <c r="G238" s="364" t="s">
        <v>256</v>
      </c>
      <c r="H238" t="s">
        <v>1104</v>
      </c>
      <c r="I238" t="s">
        <v>257</v>
      </c>
      <c r="J238">
        <v>1</v>
      </c>
      <c r="K238">
        <v>20550</v>
      </c>
      <c r="L238">
        <v>20550</v>
      </c>
      <c r="M238" t="s">
        <v>6</v>
      </c>
      <c r="N238" s="363">
        <v>44200</v>
      </c>
      <c r="O238" t="s">
        <v>258</v>
      </c>
      <c r="P238" s="363">
        <v>44231</v>
      </c>
      <c r="Q238" t="s">
        <v>877</v>
      </c>
    </row>
    <row r="239" spans="1:17">
      <c r="A239">
        <v>165</v>
      </c>
      <c r="B239" t="s">
        <v>255</v>
      </c>
      <c r="C239" t="s">
        <v>69</v>
      </c>
      <c r="D239" t="s">
        <v>962</v>
      </c>
      <c r="F239" t="s">
        <v>964</v>
      </c>
      <c r="G239" t="s">
        <v>259</v>
      </c>
      <c r="H239" t="s">
        <v>1104</v>
      </c>
      <c r="I239" t="s">
        <v>257</v>
      </c>
      <c r="J239">
        <v>1</v>
      </c>
      <c r="K239">
        <v>20550</v>
      </c>
      <c r="L239">
        <v>20550</v>
      </c>
      <c r="M239" t="s">
        <v>6</v>
      </c>
      <c r="N239" s="363">
        <v>44200</v>
      </c>
      <c r="O239" t="s">
        <v>258</v>
      </c>
      <c r="P239" s="363">
        <v>44231</v>
      </c>
      <c r="Q239" t="s">
        <v>877</v>
      </c>
    </row>
    <row r="240" spans="1:17">
      <c r="A240">
        <v>166</v>
      </c>
      <c r="B240" t="s">
        <v>255</v>
      </c>
      <c r="C240" t="s">
        <v>69</v>
      </c>
      <c r="D240" t="s">
        <v>962</v>
      </c>
      <c r="F240" t="s">
        <v>966</v>
      </c>
      <c r="G240" t="s">
        <v>260</v>
      </c>
      <c r="H240" t="s">
        <v>1104</v>
      </c>
      <c r="I240" t="s">
        <v>257</v>
      </c>
      <c r="J240">
        <v>1</v>
      </c>
      <c r="K240">
        <v>16800</v>
      </c>
      <c r="L240">
        <v>16800</v>
      </c>
      <c r="M240" t="s">
        <v>6</v>
      </c>
      <c r="N240" s="363">
        <v>44200</v>
      </c>
      <c r="O240" t="s">
        <v>261</v>
      </c>
      <c r="P240" s="363">
        <v>44231</v>
      </c>
      <c r="Q240" t="s">
        <v>877</v>
      </c>
    </row>
    <row r="241" spans="1:17">
      <c r="A241">
        <v>67</v>
      </c>
      <c r="B241" t="s">
        <v>617</v>
      </c>
      <c r="C241" t="s">
        <v>82</v>
      </c>
      <c r="D241" t="s">
        <v>925</v>
      </c>
      <c r="F241" t="s">
        <v>1021</v>
      </c>
      <c r="G241" t="s">
        <v>926</v>
      </c>
      <c r="H241" t="s">
        <v>1104</v>
      </c>
      <c r="I241" t="s">
        <v>927</v>
      </c>
      <c r="J241">
        <v>320</v>
      </c>
      <c r="K241">
        <v>484.5</v>
      </c>
      <c r="L241">
        <v>155040</v>
      </c>
      <c r="M241" t="s">
        <v>6</v>
      </c>
      <c r="N241" s="363">
        <v>44279</v>
      </c>
      <c r="O241" t="s">
        <v>928</v>
      </c>
      <c r="P241" s="363">
        <v>44293</v>
      </c>
      <c r="Q241" t="s">
        <v>892</v>
      </c>
    </row>
    <row r="242" spans="1:17">
      <c r="A242">
        <v>245</v>
      </c>
      <c r="B242" t="s">
        <v>102</v>
      </c>
      <c r="C242" t="s">
        <v>69</v>
      </c>
      <c r="D242" t="s">
        <v>1048</v>
      </c>
      <c r="F242" t="s">
        <v>1140</v>
      </c>
      <c r="G242" t="s">
        <v>1049</v>
      </c>
      <c r="H242" t="s">
        <v>338</v>
      </c>
      <c r="I242" t="s">
        <v>1050</v>
      </c>
      <c r="J242">
        <v>332</v>
      </c>
      <c r="K242">
        <v>315.89999999999998</v>
      </c>
      <c r="L242">
        <v>104878.79999999999</v>
      </c>
      <c r="M242" t="s">
        <v>1051</v>
      </c>
      <c r="N242" s="363">
        <v>44305</v>
      </c>
      <c r="O242" t="s">
        <v>1052</v>
      </c>
      <c r="P242" s="363">
        <v>44314</v>
      </c>
      <c r="Q242" t="s">
        <v>1004</v>
      </c>
    </row>
    <row r="243" spans="1:17">
      <c r="A243">
        <v>72</v>
      </c>
      <c r="B243" t="s">
        <v>276</v>
      </c>
      <c r="C243" t="s">
        <v>17</v>
      </c>
      <c r="D243" t="s">
        <v>960</v>
      </c>
      <c r="F243" t="s">
        <v>959</v>
      </c>
      <c r="G243" t="s">
        <v>958</v>
      </c>
      <c r="H243" t="s">
        <v>1102</v>
      </c>
      <c r="I243" t="s">
        <v>278</v>
      </c>
      <c r="J243">
        <v>2</v>
      </c>
      <c r="K243">
        <v>314.66000000000003</v>
      </c>
      <c r="L243">
        <v>629.32000000000005</v>
      </c>
      <c r="M243" t="s">
        <v>410</v>
      </c>
      <c r="N243" s="363">
        <v>44291</v>
      </c>
      <c r="O243" t="s">
        <v>961</v>
      </c>
      <c r="P243" s="363">
        <v>44298</v>
      </c>
      <c r="Q243" t="s">
        <v>877</v>
      </c>
    </row>
    <row r="244" spans="1:17">
      <c r="A244">
        <v>172</v>
      </c>
      <c r="B244" t="s">
        <v>276</v>
      </c>
      <c r="C244" t="s">
        <v>17</v>
      </c>
      <c r="D244" t="s">
        <v>960</v>
      </c>
      <c r="F244" t="s">
        <v>277</v>
      </c>
      <c r="G244" t="s">
        <v>958</v>
      </c>
      <c r="H244" t="s">
        <v>1102</v>
      </c>
      <c r="I244" t="s">
        <v>278</v>
      </c>
      <c r="J244">
        <v>2</v>
      </c>
      <c r="K244">
        <v>314.66000000000003</v>
      </c>
      <c r="L244">
        <v>629.32000000000005</v>
      </c>
      <c r="M244" t="s">
        <v>6</v>
      </c>
      <c r="N244" s="363">
        <v>44200</v>
      </c>
      <c r="O244" t="s">
        <v>401</v>
      </c>
      <c r="P244" s="363">
        <v>44231</v>
      </c>
      <c r="Q244" t="s">
        <v>877</v>
      </c>
    </row>
    <row r="245" spans="1:17" ht="45">
      <c r="A245">
        <v>185</v>
      </c>
      <c r="B245" t="s">
        <v>304</v>
      </c>
      <c r="C245" t="s">
        <v>85</v>
      </c>
      <c r="D245" t="s">
        <v>985</v>
      </c>
      <c r="F245" t="s">
        <v>305</v>
      </c>
      <c r="G245" s="364" t="s">
        <v>306</v>
      </c>
      <c r="H245" t="s">
        <v>1102</v>
      </c>
      <c r="I245" t="s">
        <v>307</v>
      </c>
      <c r="J245">
        <v>12.0001</v>
      </c>
      <c r="K245">
        <v>333.33300000000003</v>
      </c>
      <c r="L245">
        <v>4000.0293333000004</v>
      </c>
      <c r="M245" t="s">
        <v>6</v>
      </c>
      <c r="N245" s="363">
        <v>44200</v>
      </c>
      <c r="O245" t="s">
        <v>406</v>
      </c>
      <c r="P245" s="363">
        <v>44231</v>
      </c>
      <c r="Q245" t="s">
        <v>877</v>
      </c>
    </row>
    <row r="246" spans="1:17" ht="45">
      <c r="A246">
        <v>246</v>
      </c>
      <c r="B246" t="s">
        <v>304</v>
      </c>
      <c r="C246" t="s">
        <v>85</v>
      </c>
      <c r="D246" t="s">
        <v>985</v>
      </c>
      <c r="F246" s="364" t="s">
        <v>1141</v>
      </c>
      <c r="G246" s="364" t="s">
        <v>306</v>
      </c>
      <c r="H246" t="s">
        <v>1102</v>
      </c>
      <c r="I246" t="s">
        <v>307</v>
      </c>
      <c r="J246">
        <v>1</v>
      </c>
      <c r="K246">
        <v>800</v>
      </c>
      <c r="L246">
        <v>800</v>
      </c>
      <c r="M246" t="s">
        <v>6</v>
      </c>
      <c r="N246" s="363">
        <v>44305</v>
      </c>
      <c r="O246" t="s">
        <v>1053</v>
      </c>
      <c r="P246" s="363">
        <v>44314</v>
      </c>
      <c r="Q246" t="s">
        <v>877</v>
      </c>
    </row>
    <row r="247" spans="1:17" ht="45">
      <c r="A247">
        <v>278</v>
      </c>
      <c r="B247" t="s">
        <v>304</v>
      </c>
      <c r="C247" t="s">
        <v>85</v>
      </c>
      <c r="D247" t="s">
        <v>985</v>
      </c>
      <c r="F247" s="364" t="s">
        <v>1141</v>
      </c>
      <c r="G247" s="364" t="s">
        <v>306</v>
      </c>
      <c r="H247" t="s">
        <v>1102</v>
      </c>
      <c r="I247" t="s">
        <v>307</v>
      </c>
      <c r="J247">
        <v>1</v>
      </c>
      <c r="K247">
        <v>400</v>
      </c>
      <c r="L247">
        <v>400</v>
      </c>
      <c r="M247" t="s">
        <v>6</v>
      </c>
      <c r="N247" s="363">
        <v>44315</v>
      </c>
      <c r="O247" t="s">
        <v>1096</v>
      </c>
      <c r="P247" s="363">
        <v>44320</v>
      </c>
      <c r="Q247" t="s">
        <v>877</v>
      </c>
    </row>
    <row r="248" spans="1:17" ht="150">
      <c r="A248">
        <v>197</v>
      </c>
      <c r="B248" t="s">
        <v>96</v>
      </c>
      <c r="C248" t="s">
        <v>69</v>
      </c>
      <c r="D248" t="s">
        <v>550</v>
      </c>
      <c r="F248" t="s">
        <v>551</v>
      </c>
      <c r="G248" t="s">
        <v>552</v>
      </c>
      <c r="H248" t="s">
        <v>383</v>
      </c>
      <c r="I248" t="s">
        <v>553</v>
      </c>
      <c r="J248">
        <v>240</v>
      </c>
      <c r="K248">
        <v>6.89</v>
      </c>
      <c r="L248">
        <v>1653.6</v>
      </c>
      <c r="M248" t="s">
        <v>410</v>
      </c>
      <c r="N248" s="363">
        <v>44263</v>
      </c>
      <c r="O248" t="s">
        <v>554</v>
      </c>
      <c r="P248" s="363">
        <v>44270</v>
      </c>
      <c r="Q248" s="364" t="s">
        <v>562</v>
      </c>
    </row>
    <row r="249" spans="1:17" ht="150">
      <c r="A249">
        <v>198</v>
      </c>
      <c r="B249" t="s">
        <v>96</v>
      </c>
      <c r="C249" t="s">
        <v>69</v>
      </c>
      <c r="D249" t="s">
        <v>550</v>
      </c>
      <c r="F249" t="s">
        <v>563</v>
      </c>
      <c r="G249" t="s">
        <v>552</v>
      </c>
      <c r="H249" t="s">
        <v>383</v>
      </c>
      <c r="I249" t="s">
        <v>446</v>
      </c>
      <c r="J249" t="s">
        <v>555</v>
      </c>
      <c r="K249" t="s">
        <v>556</v>
      </c>
      <c r="L249">
        <v>478.8</v>
      </c>
      <c r="M249" t="s">
        <v>410</v>
      </c>
      <c r="N249" s="363">
        <v>44263</v>
      </c>
      <c r="O249" t="s">
        <v>557</v>
      </c>
      <c r="P249" s="363">
        <v>44270</v>
      </c>
      <c r="Q249" s="364" t="s">
        <v>562</v>
      </c>
    </row>
    <row r="250" spans="1:17" ht="150">
      <c r="A250">
        <v>199</v>
      </c>
      <c r="B250" t="s">
        <v>96</v>
      </c>
      <c r="C250" t="s">
        <v>69</v>
      </c>
      <c r="D250" t="s">
        <v>550</v>
      </c>
      <c r="F250" t="s">
        <v>564</v>
      </c>
      <c r="G250" t="s">
        <v>552</v>
      </c>
      <c r="H250" t="s">
        <v>383</v>
      </c>
      <c r="I250" t="s">
        <v>559</v>
      </c>
      <c r="J250">
        <v>20000</v>
      </c>
      <c r="K250">
        <v>0.1</v>
      </c>
      <c r="L250">
        <v>2000</v>
      </c>
      <c r="M250" t="s">
        <v>410</v>
      </c>
      <c r="N250" s="363">
        <v>44265</v>
      </c>
      <c r="O250" t="s">
        <v>558</v>
      </c>
      <c r="P250" s="363">
        <v>44270</v>
      </c>
      <c r="Q250" s="364" t="s">
        <v>562</v>
      </c>
    </row>
    <row r="251" spans="1:17">
      <c r="A251">
        <v>187</v>
      </c>
      <c r="B251" t="s">
        <v>56</v>
      </c>
      <c r="C251" t="s">
        <v>994</v>
      </c>
      <c r="D251" t="s">
        <v>995</v>
      </c>
      <c r="F251" t="s">
        <v>312</v>
      </c>
      <c r="G251" t="s">
        <v>313</v>
      </c>
      <c r="H251" t="s">
        <v>1104</v>
      </c>
      <c r="I251" t="s">
        <v>314</v>
      </c>
      <c r="J251">
        <v>1260</v>
      </c>
      <c r="K251">
        <v>4.7</v>
      </c>
      <c r="L251">
        <v>5922</v>
      </c>
      <c r="M251" t="s">
        <v>6</v>
      </c>
      <c r="N251" s="363">
        <v>44200</v>
      </c>
      <c r="O251" t="s">
        <v>408</v>
      </c>
      <c r="P251" s="363">
        <v>44231</v>
      </c>
      <c r="Q251" t="s">
        <v>877</v>
      </c>
    </row>
    <row r="252" spans="1:17" ht="30">
      <c r="A252">
        <v>275</v>
      </c>
      <c r="B252" t="s">
        <v>56</v>
      </c>
      <c r="C252" t="s">
        <v>994</v>
      </c>
      <c r="D252" t="s">
        <v>995</v>
      </c>
      <c r="F252" s="364" t="s">
        <v>1142</v>
      </c>
      <c r="G252" t="s">
        <v>313</v>
      </c>
      <c r="H252" t="s">
        <v>1104</v>
      </c>
      <c r="I252" t="s">
        <v>314</v>
      </c>
      <c r="J252">
        <v>1</v>
      </c>
      <c r="K252">
        <v>5922</v>
      </c>
      <c r="L252">
        <v>5922</v>
      </c>
      <c r="M252" t="s">
        <v>6</v>
      </c>
      <c r="N252" s="363">
        <v>44309</v>
      </c>
      <c r="O252" t="s">
        <v>1093</v>
      </c>
      <c r="P252" s="363">
        <v>44320</v>
      </c>
      <c r="Q252" t="s">
        <v>877</v>
      </c>
    </row>
    <row r="253" spans="1:17">
      <c r="A253">
        <v>71</v>
      </c>
      <c r="B253" t="s">
        <v>279</v>
      </c>
      <c r="C253" t="s">
        <v>17</v>
      </c>
      <c r="D253" t="s">
        <v>993</v>
      </c>
      <c r="F253" t="s">
        <v>942</v>
      </c>
      <c r="G253" t="s">
        <v>281</v>
      </c>
      <c r="H253" t="s">
        <v>1102</v>
      </c>
      <c r="I253" t="s">
        <v>282</v>
      </c>
      <c r="J253">
        <v>1</v>
      </c>
      <c r="K253">
        <v>1014.26</v>
      </c>
      <c r="L253">
        <v>1014.26</v>
      </c>
      <c r="M253" t="s">
        <v>6</v>
      </c>
      <c r="N253" s="363">
        <v>44291</v>
      </c>
      <c r="O253" t="s">
        <v>943</v>
      </c>
      <c r="P253" s="363">
        <v>44293</v>
      </c>
      <c r="Q253" t="s">
        <v>877</v>
      </c>
    </row>
    <row r="254" spans="1:17" ht="150">
      <c r="A254">
        <v>173</v>
      </c>
      <c r="B254" t="s">
        <v>279</v>
      </c>
      <c r="C254" t="s">
        <v>17</v>
      </c>
      <c r="D254" t="s">
        <v>993</v>
      </c>
      <c r="F254" s="364" t="s">
        <v>280</v>
      </c>
      <c r="G254" t="s">
        <v>281</v>
      </c>
      <c r="H254" t="s">
        <v>1102</v>
      </c>
      <c r="I254" t="s">
        <v>282</v>
      </c>
      <c r="J254">
        <v>1241.97</v>
      </c>
      <c r="K254">
        <v>0.6</v>
      </c>
      <c r="L254">
        <v>745.18200000000002</v>
      </c>
      <c r="M254" t="s">
        <v>6</v>
      </c>
      <c r="N254" s="363">
        <v>44200</v>
      </c>
      <c r="O254" t="s">
        <v>402</v>
      </c>
      <c r="P254" s="363">
        <v>44231</v>
      </c>
      <c r="Q254" t="s">
        <v>877</v>
      </c>
    </row>
    <row r="255" spans="1:17">
      <c r="A255">
        <v>174</v>
      </c>
      <c r="B255" t="s">
        <v>279</v>
      </c>
      <c r="C255" t="s">
        <v>17</v>
      </c>
      <c r="D255" t="s">
        <v>993</v>
      </c>
      <c r="F255" t="s">
        <v>283</v>
      </c>
      <c r="G255" t="s">
        <v>281</v>
      </c>
      <c r="H255" t="s">
        <v>1102</v>
      </c>
      <c r="I255" t="s">
        <v>282</v>
      </c>
      <c r="J255">
        <v>1241.94</v>
      </c>
      <c r="K255">
        <v>0.5</v>
      </c>
      <c r="L255">
        <v>620.97</v>
      </c>
      <c r="M255" t="s">
        <v>6</v>
      </c>
      <c r="N255" s="363">
        <v>44200</v>
      </c>
      <c r="O255" t="s">
        <v>402</v>
      </c>
      <c r="P255" s="363">
        <v>44231</v>
      </c>
      <c r="Q255" t="s">
        <v>877</v>
      </c>
    </row>
    <row r="256" spans="1:17" ht="150">
      <c r="A256">
        <v>175</v>
      </c>
      <c r="B256" t="s">
        <v>279</v>
      </c>
      <c r="C256" t="s">
        <v>17</v>
      </c>
      <c r="D256" t="s">
        <v>993</v>
      </c>
      <c r="F256" s="364" t="s">
        <v>284</v>
      </c>
      <c r="G256" t="s">
        <v>281</v>
      </c>
      <c r="H256" t="s">
        <v>1102</v>
      </c>
      <c r="I256" t="s">
        <v>282</v>
      </c>
      <c r="J256">
        <v>1241.94</v>
      </c>
      <c r="K256">
        <v>0.5</v>
      </c>
      <c r="L256">
        <v>620.97</v>
      </c>
      <c r="M256" t="s">
        <v>6</v>
      </c>
      <c r="N256" s="363">
        <v>44200</v>
      </c>
      <c r="O256" t="s">
        <v>402</v>
      </c>
      <c r="P256" s="363">
        <v>44231</v>
      </c>
      <c r="Q256" t="s">
        <v>877</v>
      </c>
    </row>
    <row r="257" spans="1:17" ht="150">
      <c r="A257">
        <v>176</v>
      </c>
      <c r="B257" t="s">
        <v>279</v>
      </c>
      <c r="C257" t="s">
        <v>17</v>
      </c>
      <c r="D257" t="s">
        <v>993</v>
      </c>
      <c r="F257" s="364" t="s">
        <v>285</v>
      </c>
      <c r="G257" t="s">
        <v>281</v>
      </c>
      <c r="H257" t="s">
        <v>1102</v>
      </c>
      <c r="I257" t="s">
        <v>282</v>
      </c>
      <c r="J257">
        <v>1241.953</v>
      </c>
      <c r="K257">
        <v>0.85</v>
      </c>
      <c r="L257">
        <v>1055.66005</v>
      </c>
      <c r="M257" t="s">
        <v>6</v>
      </c>
      <c r="N257" s="363">
        <v>44200</v>
      </c>
      <c r="O257" t="s">
        <v>402</v>
      </c>
      <c r="P257" s="363">
        <v>44231</v>
      </c>
      <c r="Q257" t="s">
        <v>877</v>
      </c>
    </row>
    <row r="258" spans="1:17">
      <c r="A258">
        <v>189</v>
      </c>
      <c r="B258" t="s">
        <v>574</v>
      </c>
      <c r="C258" t="s">
        <v>69</v>
      </c>
      <c r="D258" t="s">
        <v>441</v>
      </c>
      <c r="F258" t="s">
        <v>442</v>
      </c>
      <c r="G258" t="s">
        <v>409</v>
      </c>
      <c r="H258" t="s">
        <v>383</v>
      </c>
      <c r="I258" t="s">
        <v>443</v>
      </c>
      <c r="J258">
        <v>3600</v>
      </c>
      <c r="K258">
        <v>0.9</v>
      </c>
      <c r="L258">
        <v>3240</v>
      </c>
      <c r="M258" t="s">
        <v>410</v>
      </c>
      <c r="N258" s="363">
        <v>44245</v>
      </c>
      <c r="O258" t="s">
        <v>444</v>
      </c>
      <c r="P258" s="363">
        <v>44271</v>
      </c>
      <c r="Q258" t="s">
        <v>877</v>
      </c>
    </row>
    <row r="259" spans="1:17">
      <c r="A259">
        <v>190</v>
      </c>
      <c r="B259" t="s">
        <v>574</v>
      </c>
      <c r="C259" t="s">
        <v>69</v>
      </c>
      <c r="D259" t="s">
        <v>441</v>
      </c>
      <c r="F259" t="s">
        <v>445</v>
      </c>
      <c r="G259" t="s">
        <v>409</v>
      </c>
      <c r="H259" t="s">
        <v>383</v>
      </c>
      <c r="I259" t="s">
        <v>446</v>
      </c>
      <c r="J259">
        <v>360</v>
      </c>
      <c r="K259">
        <v>9.5</v>
      </c>
      <c r="L259">
        <v>3420</v>
      </c>
      <c r="M259" t="s">
        <v>410</v>
      </c>
      <c r="N259" s="363">
        <v>44245</v>
      </c>
      <c r="O259" t="s">
        <v>447</v>
      </c>
      <c r="P259" s="363">
        <v>44271</v>
      </c>
      <c r="Q259" t="s">
        <v>877</v>
      </c>
    </row>
    <row r="260" spans="1:17">
      <c r="A260">
        <v>191</v>
      </c>
      <c r="B260" t="s">
        <v>574</v>
      </c>
      <c r="C260" t="s">
        <v>69</v>
      </c>
      <c r="D260" t="s">
        <v>441</v>
      </c>
      <c r="F260" t="s">
        <v>449</v>
      </c>
      <c r="G260" t="s">
        <v>448</v>
      </c>
      <c r="H260" t="s">
        <v>383</v>
      </c>
      <c r="I260" t="s">
        <v>446</v>
      </c>
      <c r="J260">
        <v>48</v>
      </c>
      <c r="K260">
        <v>297.5</v>
      </c>
      <c r="L260">
        <v>14280</v>
      </c>
      <c r="M260" t="s">
        <v>410</v>
      </c>
      <c r="N260" s="363">
        <v>44245</v>
      </c>
      <c r="O260" t="s">
        <v>450</v>
      </c>
      <c r="P260" s="363">
        <v>44271</v>
      </c>
      <c r="Q260" t="s">
        <v>877</v>
      </c>
    </row>
    <row r="261" spans="1:17" ht="135">
      <c r="A261">
        <v>75</v>
      </c>
      <c r="B261" t="s">
        <v>216</v>
      </c>
      <c r="C261" t="s">
        <v>69</v>
      </c>
      <c r="D261" t="s">
        <v>969</v>
      </c>
      <c r="F261" s="364" t="s">
        <v>971</v>
      </c>
      <c r="G261" t="s">
        <v>972</v>
      </c>
      <c r="H261" t="s">
        <v>1105</v>
      </c>
      <c r="I261" t="s">
        <v>970</v>
      </c>
      <c r="J261">
        <v>1</v>
      </c>
      <c r="K261">
        <v>2355</v>
      </c>
      <c r="L261">
        <v>2355</v>
      </c>
      <c r="M261" t="s">
        <v>6</v>
      </c>
      <c r="N261" s="363">
        <v>44291</v>
      </c>
      <c r="O261" t="s">
        <v>973</v>
      </c>
      <c r="P261" s="363">
        <v>44298</v>
      </c>
      <c r="Q261" t="s">
        <v>877</v>
      </c>
    </row>
    <row r="262" spans="1:17">
      <c r="A262">
        <v>139</v>
      </c>
      <c r="B262" t="s">
        <v>216</v>
      </c>
      <c r="C262" t="s">
        <v>69</v>
      </c>
      <c r="D262" t="s">
        <v>968</v>
      </c>
      <c r="F262" t="s">
        <v>217</v>
      </c>
      <c r="G262" t="s">
        <v>218</v>
      </c>
      <c r="H262" t="s">
        <v>1105</v>
      </c>
      <c r="I262" t="s">
        <v>219</v>
      </c>
      <c r="J262">
        <v>30</v>
      </c>
      <c r="K262">
        <v>28</v>
      </c>
      <c r="L262">
        <v>840</v>
      </c>
      <c r="M262" t="s">
        <v>6</v>
      </c>
      <c r="N262" s="363">
        <v>44200</v>
      </c>
      <c r="O262" t="s">
        <v>393</v>
      </c>
      <c r="P262" s="363">
        <v>44229</v>
      </c>
      <c r="Q262" t="s">
        <v>877</v>
      </c>
    </row>
    <row r="263" spans="1:17">
      <c r="A263">
        <v>140</v>
      </c>
      <c r="B263" t="s">
        <v>216</v>
      </c>
      <c r="C263" t="s">
        <v>69</v>
      </c>
      <c r="D263" t="s">
        <v>968</v>
      </c>
      <c r="F263" t="s">
        <v>220</v>
      </c>
      <c r="G263" t="s">
        <v>218</v>
      </c>
      <c r="H263" t="s">
        <v>1105</v>
      </c>
      <c r="I263" t="s">
        <v>219</v>
      </c>
      <c r="J263">
        <v>30</v>
      </c>
      <c r="K263">
        <v>32</v>
      </c>
      <c r="L263">
        <v>960</v>
      </c>
      <c r="M263" t="s">
        <v>6</v>
      </c>
      <c r="N263" s="363">
        <v>44200</v>
      </c>
      <c r="O263" t="s">
        <v>393</v>
      </c>
      <c r="P263" s="363">
        <v>44229</v>
      </c>
      <c r="Q263" t="s">
        <v>877</v>
      </c>
    </row>
    <row r="264" spans="1:17">
      <c r="A264">
        <v>141</v>
      </c>
      <c r="B264" t="s">
        <v>216</v>
      </c>
      <c r="C264" t="s">
        <v>69</v>
      </c>
      <c r="D264" t="s">
        <v>968</v>
      </c>
      <c r="F264" t="s">
        <v>221</v>
      </c>
      <c r="G264" t="s">
        <v>218</v>
      </c>
      <c r="H264" t="s">
        <v>1105</v>
      </c>
      <c r="I264" t="s">
        <v>219</v>
      </c>
      <c r="J264">
        <v>30</v>
      </c>
      <c r="K264">
        <v>44.5</v>
      </c>
      <c r="L264">
        <v>1335</v>
      </c>
      <c r="M264" t="s">
        <v>6</v>
      </c>
      <c r="N264" s="363">
        <v>44200</v>
      </c>
      <c r="O264" t="s">
        <v>393</v>
      </c>
      <c r="P264" s="363">
        <v>44229</v>
      </c>
      <c r="Q264" t="s">
        <v>877</v>
      </c>
    </row>
    <row r="265" spans="1:17">
      <c r="A265">
        <v>142</v>
      </c>
      <c r="B265" t="s">
        <v>216</v>
      </c>
      <c r="C265" t="s">
        <v>69</v>
      </c>
      <c r="D265" t="s">
        <v>968</v>
      </c>
      <c r="F265" t="s">
        <v>222</v>
      </c>
      <c r="G265" t="s">
        <v>218</v>
      </c>
      <c r="H265" t="s">
        <v>1105</v>
      </c>
      <c r="I265" t="s">
        <v>219</v>
      </c>
      <c r="J265">
        <v>30</v>
      </c>
      <c r="K265">
        <v>26</v>
      </c>
      <c r="L265">
        <v>780</v>
      </c>
      <c r="M265" t="s">
        <v>6</v>
      </c>
      <c r="N265" s="363">
        <v>44200</v>
      </c>
      <c r="O265" t="s">
        <v>393</v>
      </c>
      <c r="P265" s="363">
        <v>44229</v>
      </c>
      <c r="Q265" t="s">
        <v>877</v>
      </c>
    </row>
    <row r="266" spans="1:17">
      <c r="A266">
        <v>143</v>
      </c>
      <c r="B266" t="s">
        <v>216</v>
      </c>
      <c r="C266" t="s">
        <v>69</v>
      </c>
      <c r="D266" t="s">
        <v>968</v>
      </c>
      <c r="F266" t="s">
        <v>223</v>
      </c>
      <c r="G266" t="s">
        <v>218</v>
      </c>
      <c r="H266" t="s">
        <v>1105</v>
      </c>
      <c r="I266" t="s">
        <v>219</v>
      </c>
      <c r="J266">
        <v>30</v>
      </c>
      <c r="K266">
        <v>25</v>
      </c>
      <c r="L266">
        <v>750</v>
      </c>
      <c r="M266" t="s">
        <v>6</v>
      </c>
      <c r="N266" s="363">
        <v>44200</v>
      </c>
      <c r="O266" t="s">
        <v>393</v>
      </c>
      <c r="P266" s="363">
        <v>44229</v>
      </c>
      <c r="Q266" t="s">
        <v>877</v>
      </c>
    </row>
    <row r="267" spans="1:17">
      <c r="A267">
        <v>144</v>
      </c>
      <c r="B267" t="s">
        <v>216</v>
      </c>
      <c r="C267" t="s">
        <v>69</v>
      </c>
      <c r="D267" t="s">
        <v>968</v>
      </c>
      <c r="F267" t="s">
        <v>224</v>
      </c>
      <c r="G267" t="s">
        <v>218</v>
      </c>
      <c r="H267" t="s">
        <v>1105</v>
      </c>
      <c r="I267" t="s">
        <v>219</v>
      </c>
      <c r="J267">
        <v>30</v>
      </c>
      <c r="K267">
        <v>32</v>
      </c>
      <c r="L267">
        <v>960</v>
      </c>
      <c r="M267" t="s">
        <v>6</v>
      </c>
      <c r="N267" s="363">
        <v>44200</v>
      </c>
      <c r="O267" t="s">
        <v>393</v>
      </c>
      <c r="P267" s="363">
        <v>44229</v>
      </c>
      <c r="Q267" t="s">
        <v>877</v>
      </c>
    </row>
    <row r="268" spans="1:17">
      <c r="A268">
        <v>145</v>
      </c>
      <c r="B268" t="s">
        <v>216</v>
      </c>
      <c r="C268" t="s">
        <v>69</v>
      </c>
      <c r="D268" t="s">
        <v>968</v>
      </c>
      <c r="F268" t="s">
        <v>225</v>
      </c>
      <c r="G268" t="s">
        <v>218</v>
      </c>
      <c r="H268" t="s">
        <v>1105</v>
      </c>
      <c r="I268" t="s">
        <v>219</v>
      </c>
      <c r="J268">
        <v>30</v>
      </c>
      <c r="K268">
        <v>23</v>
      </c>
      <c r="L268">
        <v>690</v>
      </c>
      <c r="M268" t="s">
        <v>6</v>
      </c>
      <c r="N268" s="363">
        <v>44200</v>
      </c>
      <c r="O268" t="s">
        <v>393</v>
      </c>
      <c r="P268" s="363">
        <v>44229</v>
      </c>
      <c r="Q268" t="s">
        <v>877</v>
      </c>
    </row>
    <row r="269" spans="1:17">
      <c r="A269">
        <v>146</v>
      </c>
      <c r="B269" t="s">
        <v>216</v>
      </c>
      <c r="C269" t="s">
        <v>69</v>
      </c>
      <c r="D269" t="s">
        <v>968</v>
      </c>
      <c r="F269" t="s">
        <v>226</v>
      </c>
      <c r="G269" t="s">
        <v>218</v>
      </c>
      <c r="H269" t="s">
        <v>1105</v>
      </c>
      <c r="I269" t="s">
        <v>219</v>
      </c>
      <c r="J269">
        <v>30</v>
      </c>
      <c r="K269">
        <v>25</v>
      </c>
      <c r="L269">
        <v>750</v>
      </c>
      <c r="M269" t="s">
        <v>6</v>
      </c>
      <c r="N269" s="363">
        <v>44200</v>
      </c>
      <c r="O269" t="s">
        <v>393</v>
      </c>
      <c r="P269" s="363">
        <v>44229</v>
      </c>
      <c r="Q269" t="s">
        <v>877</v>
      </c>
    </row>
    <row r="270" spans="1:17">
      <c r="A270">
        <v>153</v>
      </c>
      <c r="B270" t="s">
        <v>243</v>
      </c>
      <c r="C270" t="s">
        <v>85</v>
      </c>
      <c r="D270" t="s">
        <v>205</v>
      </c>
      <c r="F270" t="s">
        <v>1079</v>
      </c>
      <c r="G270" t="s">
        <v>244</v>
      </c>
      <c r="H270" t="s">
        <v>1108</v>
      </c>
      <c r="I270" t="s">
        <v>245</v>
      </c>
      <c r="J270">
        <v>108</v>
      </c>
      <c r="K270">
        <v>17.2</v>
      </c>
      <c r="L270">
        <v>1857.6</v>
      </c>
      <c r="M270" t="s">
        <v>6</v>
      </c>
      <c r="N270" s="363">
        <v>44200</v>
      </c>
      <c r="O270" t="s">
        <v>388</v>
      </c>
      <c r="P270" s="363">
        <v>44229</v>
      </c>
      <c r="Q270" t="s">
        <v>877</v>
      </c>
    </row>
    <row r="271" spans="1:17">
      <c r="A271">
        <v>154</v>
      </c>
      <c r="B271" t="s">
        <v>243</v>
      </c>
      <c r="C271" t="s">
        <v>85</v>
      </c>
      <c r="D271" t="s">
        <v>205</v>
      </c>
      <c r="F271" t="s">
        <v>1080</v>
      </c>
      <c r="G271" t="s">
        <v>244</v>
      </c>
      <c r="H271" t="s">
        <v>1108</v>
      </c>
      <c r="I271" t="s">
        <v>245</v>
      </c>
      <c r="J271">
        <v>108</v>
      </c>
      <c r="K271">
        <v>640</v>
      </c>
      <c r="L271">
        <v>69120</v>
      </c>
      <c r="M271" t="s">
        <v>6</v>
      </c>
      <c r="N271" s="363">
        <v>44200</v>
      </c>
      <c r="O271" t="s">
        <v>388</v>
      </c>
      <c r="P271" s="363">
        <v>44229</v>
      </c>
      <c r="Q271" t="s">
        <v>877</v>
      </c>
    </row>
    <row r="272" spans="1:17">
      <c r="A272">
        <v>155</v>
      </c>
      <c r="B272" t="s">
        <v>243</v>
      </c>
      <c r="C272" t="s">
        <v>85</v>
      </c>
      <c r="D272" t="s">
        <v>205</v>
      </c>
      <c r="F272" t="s">
        <v>1081</v>
      </c>
      <c r="G272" t="s">
        <v>244</v>
      </c>
      <c r="H272" t="s">
        <v>1108</v>
      </c>
      <c r="I272" t="s">
        <v>245</v>
      </c>
      <c r="J272">
        <v>108</v>
      </c>
      <c r="K272">
        <v>167.2</v>
      </c>
      <c r="L272">
        <v>18057.599999999999</v>
      </c>
      <c r="M272" t="s">
        <v>6</v>
      </c>
      <c r="N272" s="363">
        <v>44200</v>
      </c>
      <c r="O272" t="s">
        <v>388</v>
      </c>
      <c r="P272" s="363">
        <v>44229</v>
      </c>
      <c r="Q272" t="s">
        <v>877</v>
      </c>
    </row>
    <row r="273" spans="1:17">
      <c r="A273">
        <v>186</v>
      </c>
      <c r="B273" t="s">
        <v>308</v>
      </c>
      <c r="C273" t="s">
        <v>69</v>
      </c>
      <c r="D273" t="s">
        <v>992</v>
      </c>
      <c r="F273" t="s">
        <v>309</v>
      </c>
      <c r="G273" t="s">
        <v>310</v>
      </c>
      <c r="H273" t="s">
        <v>1102</v>
      </c>
      <c r="I273" t="s">
        <v>311</v>
      </c>
      <c r="J273">
        <v>11730</v>
      </c>
      <c r="K273">
        <v>2.75</v>
      </c>
      <c r="L273">
        <v>32257.5</v>
      </c>
      <c r="M273" t="s">
        <v>6</v>
      </c>
      <c r="N273" s="363">
        <v>44200</v>
      </c>
      <c r="O273" t="s">
        <v>407</v>
      </c>
      <c r="P273" s="363">
        <v>44231</v>
      </c>
      <c r="Q273" t="s">
        <v>877</v>
      </c>
    </row>
    <row r="274" spans="1:17" ht="30">
      <c r="A274">
        <v>250</v>
      </c>
      <c r="B274" t="s">
        <v>308</v>
      </c>
      <c r="C274" t="s">
        <v>69</v>
      </c>
      <c r="D274" t="s">
        <v>992</v>
      </c>
      <c r="F274" s="364" t="s">
        <v>1143</v>
      </c>
      <c r="G274" t="s">
        <v>310</v>
      </c>
      <c r="H274" t="s">
        <v>1102</v>
      </c>
      <c r="I274" t="s">
        <v>311</v>
      </c>
      <c r="J274">
        <v>1</v>
      </c>
      <c r="K274">
        <v>10752.5</v>
      </c>
      <c r="L274">
        <v>10752.5</v>
      </c>
      <c r="M274" t="s">
        <v>6</v>
      </c>
      <c r="N274" s="363">
        <v>44305</v>
      </c>
      <c r="O274" t="s">
        <v>1057</v>
      </c>
      <c r="P274" s="363">
        <v>44314</v>
      </c>
      <c r="Q274" t="s">
        <v>877</v>
      </c>
    </row>
    <row r="275" spans="1:17">
      <c r="A275">
        <v>156</v>
      </c>
      <c r="B275" t="s">
        <v>246</v>
      </c>
      <c r="C275" t="s">
        <v>85</v>
      </c>
      <c r="D275" t="s">
        <v>996</v>
      </c>
      <c r="F275" t="s">
        <v>1082</v>
      </c>
      <c r="G275" t="s">
        <v>244</v>
      </c>
      <c r="H275" t="s">
        <v>1108</v>
      </c>
      <c r="I275" t="s">
        <v>245</v>
      </c>
      <c r="J275">
        <v>45</v>
      </c>
      <c r="K275">
        <v>17.2</v>
      </c>
      <c r="L275">
        <v>774</v>
      </c>
      <c r="M275" t="s">
        <v>6</v>
      </c>
      <c r="N275" s="363">
        <v>44200</v>
      </c>
      <c r="O275" t="s">
        <v>387</v>
      </c>
      <c r="P275" s="363">
        <v>44229</v>
      </c>
      <c r="Q275" t="s">
        <v>877</v>
      </c>
    </row>
    <row r="276" spans="1:17">
      <c r="A276">
        <v>157</v>
      </c>
      <c r="B276" t="s">
        <v>246</v>
      </c>
      <c r="C276" t="s">
        <v>85</v>
      </c>
      <c r="D276" t="s">
        <v>996</v>
      </c>
      <c r="F276" t="s">
        <v>1083</v>
      </c>
      <c r="G276" t="s">
        <v>244</v>
      </c>
      <c r="H276" t="s">
        <v>1108</v>
      </c>
      <c r="I276" t="s">
        <v>245</v>
      </c>
      <c r="J276">
        <v>45</v>
      </c>
      <c r="K276">
        <v>167.2</v>
      </c>
      <c r="L276">
        <v>7523.9999999999991</v>
      </c>
      <c r="M276" t="s">
        <v>6</v>
      </c>
      <c r="N276" s="363">
        <v>44200</v>
      </c>
      <c r="O276" t="s">
        <v>387</v>
      </c>
      <c r="P276" s="363">
        <v>44229</v>
      </c>
      <c r="Q276" t="s">
        <v>877</v>
      </c>
    </row>
    <row r="277" spans="1:17">
      <c r="A277">
        <v>158</v>
      </c>
      <c r="B277" t="s">
        <v>246</v>
      </c>
      <c r="C277" t="s">
        <v>85</v>
      </c>
      <c r="D277" t="s">
        <v>996</v>
      </c>
      <c r="F277" t="s">
        <v>1084</v>
      </c>
      <c r="G277" t="s">
        <v>244</v>
      </c>
      <c r="H277" t="s">
        <v>1108</v>
      </c>
      <c r="I277" t="s">
        <v>245</v>
      </c>
      <c r="J277">
        <v>45</v>
      </c>
      <c r="K277">
        <v>265</v>
      </c>
      <c r="L277">
        <v>11925</v>
      </c>
      <c r="M277" t="s">
        <v>6</v>
      </c>
      <c r="N277" s="363">
        <v>44200</v>
      </c>
      <c r="O277" t="s">
        <v>387</v>
      </c>
      <c r="P277" s="363">
        <v>44229</v>
      </c>
      <c r="Q277" t="s">
        <v>877</v>
      </c>
    </row>
    <row r="278" spans="1:17" ht="45">
      <c r="A278">
        <v>248</v>
      </c>
      <c r="B278" t="s">
        <v>246</v>
      </c>
      <c r="C278" t="s">
        <v>85</v>
      </c>
      <c r="D278" t="s">
        <v>996</v>
      </c>
      <c r="F278" s="364" t="s">
        <v>1144</v>
      </c>
      <c r="G278" t="s">
        <v>244</v>
      </c>
      <c r="H278" t="s">
        <v>1108</v>
      </c>
      <c r="I278" t="s">
        <v>245</v>
      </c>
      <c r="J278">
        <v>1</v>
      </c>
      <c r="K278">
        <v>6741</v>
      </c>
      <c r="L278">
        <v>6741</v>
      </c>
      <c r="M278" t="s">
        <v>6</v>
      </c>
      <c r="N278" s="363">
        <v>44305</v>
      </c>
      <c r="O278" t="s">
        <v>1055</v>
      </c>
      <c r="P278" s="363">
        <v>44314</v>
      </c>
      <c r="Q278" t="s">
        <v>877</v>
      </c>
    </row>
    <row r="279" spans="1:17" ht="45">
      <c r="A279">
        <v>249</v>
      </c>
      <c r="B279" t="s">
        <v>246</v>
      </c>
      <c r="C279" t="s">
        <v>85</v>
      </c>
      <c r="D279" t="s">
        <v>205</v>
      </c>
      <c r="F279" s="364" t="s">
        <v>1145</v>
      </c>
      <c r="G279" t="s">
        <v>244</v>
      </c>
      <c r="H279" t="s">
        <v>1108</v>
      </c>
      <c r="I279" t="s">
        <v>245</v>
      </c>
      <c r="J279">
        <v>1</v>
      </c>
      <c r="K279">
        <v>29678.400000000001</v>
      </c>
      <c r="L279">
        <v>29678.400000000001</v>
      </c>
      <c r="M279" t="s">
        <v>6</v>
      </c>
      <c r="N279" s="363">
        <v>44305</v>
      </c>
      <c r="O279" t="s">
        <v>1056</v>
      </c>
      <c r="P279" s="363">
        <v>44314</v>
      </c>
      <c r="Q279" t="s">
        <v>877</v>
      </c>
    </row>
    <row r="280" spans="1:17" ht="105">
      <c r="A280">
        <v>170</v>
      </c>
      <c r="B280" t="s">
        <v>269</v>
      </c>
      <c r="C280" t="s">
        <v>92</v>
      </c>
      <c r="D280" t="s">
        <v>996</v>
      </c>
      <c r="F280" s="364" t="s">
        <v>270</v>
      </c>
      <c r="G280" t="s">
        <v>271</v>
      </c>
      <c r="H280" t="s">
        <v>363</v>
      </c>
      <c r="I280" t="s">
        <v>272</v>
      </c>
      <c r="J280">
        <v>2</v>
      </c>
      <c r="K280">
        <v>4032.37</v>
      </c>
      <c r="L280">
        <v>8064.74</v>
      </c>
      <c r="M280" t="s">
        <v>6</v>
      </c>
      <c r="N280" s="363">
        <v>44200</v>
      </c>
      <c r="O280" t="s">
        <v>399</v>
      </c>
      <c r="P280" s="363">
        <v>44231</v>
      </c>
      <c r="Q280" t="s">
        <v>877</v>
      </c>
    </row>
    <row r="281" spans="1:17" ht="30">
      <c r="A281">
        <v>276</v>
      </c>
      <c r="B281" t="s">
        <v>269</v>
      </c>
      <c r="C281" t="s">
        <v>92</v>
      </c>
      <c r="D281" t="s">
        <v>996</v>
      </c>
      <c r="F281" s="364" t="s">
        <v>1146</v>
      </c>
      <c r="G281" t="s">
        <v>271</v>
      </c>
      <c r="H281" t="s">
        <v>363</v>
      </c>
      <c r="I281" t="s">
        <v>272</v>
      </c>
      <c r="J281">
        <v>1</v>
      </c>
      <c r="K281" s="361">
        <v>4032.37</v>
      </c>
      <c r="L281">
        <v>4032.37</v>
      </c>
      <c r="M281" t="s">
        <v>6</v>
      </c>
      <c r="N281" s="363">
        <v>44312</v>
      </c>
      <c r="O281" t="s">
        <v>1094</v>
      </c>
      <c r="P281" s="363">
        <v>44320</v>
      </c>
      <c r="Q281" t="s">
        <v>877</v>
      </c>
    </row>
    <row r="282" spans="1:17">
      <c r="A282">
        <v>171</v>
      </c>
      <c r="B282" t="s">
        <v>273</v>
      </c>
      <c r="C282" t="s">
        <v>92</v>
      </c>
      <c r="D282" t="s">
        <v>997</v>
      </c>
      <c r="F282" t="s">
        <v>274</v>
      </c>
      <c r="G282" t="s">
        <v>275</v>
      </c>
      <c r="H282" t="s">
        <v>363</v>
      </c>
      <c r="I282" t="s">
        <v>272</v>
      </c>
      <c r="J282">
        <v>60.265099999999997</v>
      </c>
      <c r="K282">
        <v>107.54</v>
      </c>
      <c r="L282">
        <v>6480.9088540000002</v>
      </c>
      <c r="M282" t="s">
        <v>6</v>
      </c>
      <c r="N282" s="363">
        <v>44200</v>
      </c>
      <c r="O282" t="s">
        <v>400</v>
      </c>
      <c r="P282" s="363">
        <v>44231</v>
      </c>
      <c r="Q282" t="s">
        <v>877</v>
      </c>
    </row>
    <row r="283" spans="1:17" ht="409.5">
      <c r="A283">
        <v>241</v>
      </c>
      <c r="B283" t="s">
        <v>273</v>
      </c>
      <c r="C283" t="s">
        <v>92</v>
      </c>
      <c r="D283" t="s">
        <v>997</v>
      </c>
      <c r="E283" s="364" t="s">
        <v>252</v>
      </c>
      <c r="F283" s="364" t="s">
        <v>1147</v>
      </c>
      <c r="G283" t="s">
        <v>275</v>
      </c>
      <c r="H283" t="s">
        <v>363</v>
      </c>
      <c r="I283" t="s">
        <v>272</v>
      </c>
      <c r="J283">
        <v>1</v>
      </c>
      <c r="K283">
        <v>2160.3000000000002</v>
      </c>
      <c r="L283">
        <v>2160.3000000000002</v>
      </c>
      <c r="M283" t="s">
        <v>6</v>
      </c>
      <c r="N283" s="363">
        <v>44298</v>
      </c>
      <c r="O283" t="s">
        <v>1045</v>
      </c>
      <c r="P283" s="363">
        <v>44309</v>
      </c>
      <c r="Q283" t="s">
        <v>877</v>
      </c>
    </row>
  </sheetData>
  <pageMargins left="0.511811024" right="0.511811024" top="0.78740157499999996" bottom="0.78740157499999996" header="0.31496062000000002" footer="0.31496062000000002"/>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42"/>
  <sheetViews>
    <sheetView tabSelected="1" view="pageBreakPreview" zoomScale="40" zoomScaleNormal="40" zoomScaleSheetLayoutView="40" zoomScalePageLayoutView="35" workbookViewId="0">
      <selection activeCell="H20" sqref="H20"/>
    </sheetView>
  </sheetViews>
  <sheetFormatPr defaultColWidth="9" defaultRowHeight="46.5" customHeight="1"/>
  <cols>
    <col min="1" max="1" width="15.7109375" style="70" customWidth="1"/>
    <col min="2" max="2" width="45.7109375" style="70" customWidth="1"/>
    <col min="3" max="3" width="30.7109375" style="374" customWidth="1"/>
    <col min="4" max="4" width="30.7109375" style="376" customWidth="1"/>
    <col min="5" max="5" width="110.7109375" style="384" customWidth="1"/>
    <col min="6" max="6" width="70.7109375" style="152" customWidth="1"/>
    <col min="7" max="7" width="20.7109375" style="71" customWidth="1"/>
    <col min="8" max="8" width="30.7109375" style="375" customWidth="1"/>
    <col min="9" max="9" width="40.7109375" style="386" customWidth="1"/>
    <col min="10" max="10" width="30.7109375" style="152" customWidth="1"/>
    <col min="11" max="11" width="60.7109375" style="152" customWidth="1"/>
    <col min="12" max="12" width="35.7109375" style="372" customWidth="1"/>
    <col min="13" max="13" width="40.7109375" style="373" customWidth="1"/>
    <col min="14" max="14" width="80.7109375" style="381" customWidth="1"/>
    <col min="15" max="16384" width="9" style="371"/>
  </cols>
  <sheetData>
    <row r="1" spans="1:14" ht="46.5" customHeight="1">
      <c r="A1" s="430" t="s">
        <v>1207</v>
      </c>
      <c r="B1" s="430"/>
      <c r="C1" s="430"/>
      <c r="D1" s="430"/>
      <c r="E1" s="430"/>
      <c r="F1" s="430"/>
      <c r="G1" s="430"/>
      <c r="H1" s="430"/>
      <c r="I1" s="430"/>
      <c r="J1" s="430"/>
      <c r="K1" s="430"/>
      <c r="L1" s="430"/>
      <c r="M1" s="430"/>
      <c r="N1" s="430"/>
    </row>
    <row r="2" spans="1:14" s="382" customFormat="1" ht="46.5" customHeight="1">
      <c r="A2" s="430" t="s">
        <v>1161</v>
      </c>
      <c r="B2" s="430"/>
      <c r="C2" s="430"/>
      <c r="D2" s="430"/>
      <c r="E2" s="430"/>
      <c r="F2" s="430"/>
      <c r="G2" s="430"/>
      <c r="H2" s="430"/>
      <c r="I2" s="430"/>
      <c r="J2" s="430"/>
      <c r="K2" s="430"/>
      <c r="L2" s="430"/>
      <c r="M2" s="430"/>
      <c r="N2" s="430"/>
    </row>
    <row r="3" spans="1:14" s="382" customFormat="1" ht="46.5" customHeight="1">
      <c r="A3" s="430" t="s">
        <v>1162</v>
      </c>
      <c r="B3" s="430"/>
      <c r="C3" s="430"/>
      <c r="D3" s="430"/>
      <c r="E3" s="430"/>
      <c r="F3" s="430"/>
      <c r="G3" s="430"/>
      <c r="H3" s="430"/>
      <c r="I3" s="430"/>
      <c r="J3" s="430"/>
      <c r="K3" s="430"/>
      <c r="L3" s="430"/>
      <c r="M3" s="430"/>
      <c r="N3" s="430"/>
    </row>
    <row r="4" spans="1:14" s="382" customFormat="1" ht="46.5" customHeight="1">
      <c r="A4" s="430" t="s">
        <v>1163</v>
      </c>
      <c r="B4" s="430"/>
      <c r="C4" s="430"/>
      <c r="D4" s="430"/>
      <c r="E4" s="430"/>
      <c r="F4" s="430"/>
      <c r="G4" s="430"/>
      <c r="H4" s="430"/>
      <c r="I4" s="430"/>
      <c r="J4" s="430"/>
      <c r="K4" s="430"/>
      <c r="L4" s="430"/>
      <c r="M4" s="430"/>
      <c r="N4" s="430"/>
    </row>
    <row r="5" spans="1:14" s="382" customFormat="1" ht="46.5" customHeight="1">
      <c r="A5" s="430" t="s">
        <v>1217</v>
      </c>
      <c r="B5" s="430"/>
      <c r="C5" s="430"/>
      <c r="D5" s="430"/>
      <c r="E5" s="430"/>
      <c r="F5" s="430"/>
      <c r="G5" s="430"/>
      <c r="H5" s="430"/>
      <c r="I5" s="430"/>
      <c r="J5" s="430"/>
      <c r="K5" s="430"/>
      <c r="L5" s="430"/>
      <c r="M5" s="430"/>
      <c r="N5" s="430"/>
    </row>
    <row r="6" spans="1:14" s="382" customFormat="1" ht="46.5" customHeight="1">
      <c r="A6" s="430" t="s">
        <v>1215</v>
      </c>
      <c r="B6" s="430"/>
      <c r="C6" s="430"/>
      <c r="D6" s="430"/>
      <c r="E6" s="430"/>
      <c r="F6" s="430"/>
      <c r="G6" s="430"/>
      <c r="H6" s="430"/>
      <c r="I6" s="430"/>
      <c r="J6" s="430"/>
      <c r="K6" s="430"/>
      <c r="L6" s="430"/>
      <c r="M6" s="430"/>
      <c r="N6" s="430"/>
    </row>
    <row r="7" spans="1:14" s="382" customFormat="1" ht="40.5" customHeight="1">
      <c r="A7" s="429"/>
      <c r="B7" s="429"/>
      <c r="C7" s="429"/>
      <c r="D7" s="429"/>
      <c r="E7" s="429"/>
      <c r="F7" s="429"/>
      <c r="G7" s="429"/>
      <c r="H7" s="429"/>
      <c r="I7" s="429"/>
      <c r="J7" s="429"/>
      <c r="K7" s="429"/>
      <c r="L7" s="429"/>
      <c r="M7" s="429"/>
      <c r="N7" s="429"/>
    </row>
    <row r="8" spans="1:14" s="383" customFormat="1" ht="60" customHeight="1">
      <c r="A8" s="390" t="s">
        <v>182</v>
      </c>
      <c r="B8" s="390" t="s">
        <v>623</v>
      </c>
      <c r="C8" s="390" t="s">
        <v>1165</v>
      </c>
      <c r="D8" s="391" t="s">
        <v>1180</v>
      </c>
      <c r="E8" s="392" t="s">
        <v>186</v>
      </c>
      <c r="F8" s="390" t="s">
        <v>188</v>
      </c>
      <c r="G8" s="391" t="s">
        <v>1164</v>
      </c>
      <c r="H8" s="393" t="s">
        <v>190</v>
      </c>
      <c r="I8" s="394" t="s">
        <v>191</v>
      </c>
      <c r="J8" s="395" t="s">
        <v>625</v>
      </c>
      <c r="K8" s="395" t="s">
        <v>187</v>
      </c>
      <c r="L8" s="396" t="s">
        <v>193</v>
      </c>
      <c r="M8" s="397" t="s">
        <v>194</v>
      </c>
      <c r="N8" s="398" t="s">
        <v>560</v>
      </c>
    </row>
    <row r="9" spans="1:14" s="408" customFormat="1" ht="90.75" customHeight="1">
      <c r="A9" s="399">
        <v>1</v>
      </c>
      <c r="B9" s="399" t="s">
        <v>1174</v>
      </c>
      <c r="C9" s="400" t="s">
        <v>82</v>
      </c>
      <c r="D9" s="401" t="s">
        <v>1175</v>
      </c>
      <c r="E9" s="402" t="s">
        <v>1201</v>
      </c>
      <c r="F9" s="400" t="s">
        <v>1176</v>
      </c>
      <c r="G9" s="401">
        <v>47</v>
      </c>
      <c r="H9" s="403">
        <v>10</v>
      </c>
      <c r="I9" s="404">
        <f t="shared" ref="I9:I19" si="0">H9*G9</f>
        <v>470</v>
      </c>
      <c r="J9" s="400" t="s">
        <v>1166</v>
      </c>
      <c r="K9" s="400" t="s">
        <v>1179</v>
      </c>
      <c r="L9" s="405">
        <v>44631</v>
      </c>
      <c r="M9" s="406" t="s">
        <v>1184</v>
      </c>
      <c r="N9" s="407" t="s">
        <v>1167</v>
      </c>
    </row>
    <row r="10" spans="1:14" s="408" customFormat="1" ht="65.25">
      <c r="A10" s="399">
        <v>2</v>
      </c>
      <c r="B10" s="399" t="s">
        <v>1174</v>
      </c>
      <c r="C10" s="400" t="s">
        <v>82</v>
      </c>
      <c r="D10" s="401" t="s">
        <v>1175</v>
      </c>
      <c r="E10" s="409" t="s">
        <v>1202</v>
      </c>
      <c r="F10" s="400" t="s">
        <v>1176</v>
      </c>
      <c r="G10" s="401">
        <v>47</v>
      </c>
      <c r="H10" s="403">
        <v>604.57000000000005</v>
      </c>
      <c r="I10" s="404">
        <f t="shared" si="0"/>
        <v>28414.79</v>
      </c>
      <c r="J10" s="400" t="s">
        <v>1166</v>
      </c>
      <c r="K10" s="400" t="s">
        <v>1179</v>
      </c>
      <c r="L10" s="405">
        <v>44631</v>
      </c>
      <c r="M10" s="406" t="s">
        <v>1184</v>
      </c>
      <c r="N10" s="407" t="s">
        <v>1167</v>
      </c>
    </row>
    <row r="11" spans="1:14" s="408" customFormat="1" ht="65.25">
      <c r="A11" s="410">
        <v>3</v>
      </c>
      <c r="B11" s="399" t="s">
        <v>1177</v>
      </c>
      <c r="C11" s="400" t="s">
        <v>82</v>
      </c>
      <c r="D11" s="401" t="s">
        <v>1175</v>
      </c>
      <c r="E11" s="409" t="s">
        <v>1212</v>
      </c>
      <c r="F11" s="400" t="s">
        <v>1170</v>
      </c>
      <c r="G11" s="401">
        <v>16</v>
      </c>
      <c r="H11" s="403">
        <v>107.5</v>
      </c>
      <c r="I11" s="404">
        <f t="shared" si="0"/>
        <v>1720</v>
      </c>
      <c r="J11" s="400" t="s">
        <v>1166</v>
      </c>
      <c r="K11" s="400" t="s">
        <v>1179</v>
      </c>
      <c r="L11" s="405">
        <v>44634</v>
      </c>
      <c r="M11" s="406" t="s">
        <v>1185</v>
      </c>
      <c r="N11" s="407" t="s">
        <v>1167</v>
      </c>
    </row>
    <row r="12" spans="1:14" s="408" customFormat="1" ht="87">
      <c r="A12" s="410">
        <v>4</v>
      </c>
      <c r="B12" s="399" t="s">
        <v>1177</v>
      </c>
      <c r="C12" s="400" t="s">
        <v>82</v>
      </c>
      <c r="D12" s="401" t="s">
        <v>1175</v>
      </c>
      <c r="E12" s="409" t="s">
        <v>1178</v>
      </c>
      <c r="F12" s="400" t="s">
        <v>1170</v>
      </c>
      <c r="G12" s="401">
        <v>16</v>
      </c>
      <c r="H12" s="403">
        <v>7.1</v>
      </c>
      <c r="I12" s="404">
        <f t="shared" si="0"/>
        <v>113.6</v>
      </c>
      <c r="J12" s="400" t="s">
        <v>1166</v>
      </c>
      <c r="K12" s="400" t="s">
        <v>1179</v>
      </c>
      <c r="L12" s="405">
        <v>44634</v>
      </c>
      <c r="M12" s="406" t="s">
        <v>1185</v>
      </c>
      <c r="N12" s="407" t="s">
        <v>1167</v>
      </c>
    </row>
    <row r="13" spans="1:14" s="408" customFormat="1" ht="108.75">
      <c r="A13" s="410">
        <v>5</v>
      </c>
      <c r="B13" s="399" t="s">
        <v>1171</v>
      </c>
      <c r="C13" s="399" t="s">
        <v>85</v>
      </c>
      <c r="D13" s="399" t="s">
        <v>1172</v>
      </c>
      <c r="E13" s="409" t="s">
        <v>1211</v>
      </c>
      <c r="F13" s="411" t="s">
        <v>1199</v>
      </c>
      <c r="G13" s="411">
        <v>0.5</v>
      </c>
      <c r="H13" s="403">
        <v>500</v>
      </c>
      <c r="I13" s="404">
        <f t="shared" si="0"/>
        <v>250</v>
      </c>
      <c r="J13" s="411" t="s">
        <v>1166</v>
      </c>
      <c r="K13" s="400" t="s">
        <v>1197</v>
      </c>
      <c r="L13" s="412">
        <v>44623</v>
      </c>
      <c r="M13" s="413" t="s">
        <v>1200</v>
      </c>
      <c r="N13" s="407" t="s">
        <v>1167</v>
      </c>
    </row>
    <row r="14" spans="1:14" s="408" customFormat="1" ht="87">
      <c r="A14" s="399">
        <v>6</v>
      </c>
      <c r="B14" s="410" t="s">
        <v>1171</v>
      </c>
      <c r="C14" s="414" t="s">
        <v>85</v>
      </c>
      <c r="D14" s="415" t="s">
        <v>1172</v>
      </c>
      <c r="E14" s="416" t="s">
        <v>1205</v>
      </c>
      <c r="F14" s="414" t="s">
        <v>1199</v>
      </c>
      <c r="G14" s="415">
        <v>1</v>
      </c>
      <c r="H14" s="417">
        <v>500</v>
      </c>
      <c r="I14" s="404">
        <f t="shared" si="0"/>
        <v>500</v>
      </c>
      <c r="J14" s="414" t="s">
        <v>1166</v>
      </c>
      <c r="K14" s="400" t="s">
        <v>1197</v>
      </c>
      <c r="L14" s="418">
        <v>44644</v>
      </c>
      <c r="M14" s="413" t="s">
        <v>1198</v>
      </c>
      <c r="N14" s="407" t="s">
        <v>1167</v>
      </c>
    </row>
    <row r="15" spans="1:14" s="408" customFormat="1" ht="87">
      <c r="A15" s="399">
        <v>7</v>
      </c>
      <c r="B15" s="399" t="s">
        <v>1173</v>
      </c>
      <c r="C15" s="400" t="s">
        <v>69</v>
      </c>
      <c r="D15" s="401" t="s">
        <v>1169</v>
      </c>
      <c r="E15" s="409" t="s">
        <v>1203</v>
      </c>
      <c r="F15" s="414" t="s">
        <v>268</v>
      </c>
      <c r="G15" s="401">
        <v>0.5</v>
      </c>
      <c r="H15" s="403">
        <v>10600</v>
      </c>
      <c r="I15" s="404">
        <f t="shared" si="0"/>
        <v>5300</v>
      </c>
      <c r="J15" s="400" t="s">
        <v>1166</v>
      </c>
      <c r="K15" s="400" t="s">
        <v>1206</v>
      </c>
      <c r="L15" s="405">
        <v>44628</v>
      </c>
      <c r="M15" s="406" t="s">
        <v>1183</v>
      </c>
      <c r="N15" s="407" t="s">
        <v>1167</v>
      </c>
    </row>
    <row r="16" spans="1:14" s="408" customFormat="1" ht="399.95" customHeight="1">
      <c r="A16" s="410">
        <v>8</v>
      </c>
      <c r="B16" s="410" t="s">
        <v>1196</v>
      </c>
      <c r="C16" s="414" t="s">
        <v>1182</v>
      </c>
      <c r="D16" s="415" t="s">
        <v>1194</v>
      </c>
      <c r="E16" s="416" t="s">
        <v>1213</v>
      </c>
      <c r="F16" s="400" t="s">
        <v>1204</v>
      </c>
      <c r="G16" s="415">
        <v>1</v>
      </c>
      <c r="H16" s="417">
        <v>3629.13</v>
      </c>
      <c r="I16" s="404">
        <f t="shared" si="0"/>
        <v>3629.13</v>
      </c>
      <c r="J16" s="414" t="s">
        <v>1166</v>
      </c>
      <c r="K16" s="414" t="s">
        <v>1181</v>
      </c>
      <c r="L16" s="418">
        <v>44624</v>
      </c>
      <c r="M16" s="413" t="s">
        <v>1195</v>
      </c>
      <c r="N16" s="407" t="s">
        <v>1167</v>
      </c>
    </row>
    <row r="17" spans="1:14" s="408" customFormat="1" ht="399.95" customHeight="1">
      <c r="A17" s="410">
        <v>9</v>
      </c>
      <c r="B17" s="410" t="s">
        <v>1208</v>
      </c>
      <c r="C17" s="414" t="s">
        <v>1182</v>
      </c>
      <c r="D17" s="415" t="s">
        <v>1187</v>
      </c>
      <c r="E17" s="416" t="s">
        <v>1209</v>
      </c>
      <c r="F17" s="400" t="s">
        <v>1204</v>
      </c>
      <c r="G17" s="415">
        <v>1</v>
      </c>
      <c r="H17" s="417">
        <v>1425.6</v>
      </c>
      <c r="I17" s="404">
        <f t="shared" si="0"/>
        <v>1425.6</v>
      </c>
      <c r="J17" s="414" t="s">
        <v>1166</v>
      </c>
      <c r="K17" s="414" t="s">
        <v>1181</v>
      </c>
      <c r="L17" s="418">
        <v>44635</v>
      </c>
      <c r="M17" s="413" t="s">
        <v>1186</v>
      </c>
      <c r="N17" s="407" t="s">
        <v>1167</v>
      </c>
    </row>
    <row r="18" spans="1:14" s="408" customFormat="1" ht="331.5" customHeight="1">
      <c r="A18" s="410">
        <v>10</v>
      </c>
      <c r="B18" s="410" t="s">
        <v>1188</v>
      </c>
      <c r="C18" s="414" t="s">
        <v>1182</v>
      </c>
      <c r="D18" s="415" t="s">
        <v>1190</v>
      </c>
      <c r="E18" s="416" t="s">
        <v>1214</v>
      </c>
      <c r="F18" s="414" t="s">
        <v>237</v>
      </c>
      <c r="G18" s="415">
        <v>1</v>
      </c>
      <c r="H18" s="417">
        <v>53663.97</v>
      </c>
      <c r="I18" s="404">
        <f t="shared" si="0"/>
        <v>53663.97</v>
      </c>
      <c r="J18" s="414" t="s">
        <v>1166</v>
      </c>
      <c r="K18" s="414" t="s">
        <v>1181</v>
      </c>
      <c r="L18" s="418">
        <v>44635</v>
      </c>
      <c r="M18" s="413" t="s">
        <v>1189</v>
      </c>
      <c r="N18" s="419" t="s">
        <v>1216</v>
      </c>
    </row>
    <row r="19" spans="1:14" s="408" customFormat="1" ht="321" customHeight="1">
      <c r="A19" s="399">
        <v>11</v>
      </c>
      <c r="B19" s="410" t="s">
        <v>1191</v>
      </c>
      <c r="C19" s="414" t="s">
        <v>1182</v>
      </c>
      <c r="D19" s="415" t="s">
        <v>1193</v>
      </c>
      <c r="E19" s="416" t="s">
        <v>1210</v>
      </c>
      <c r="F19" s="414" t="s">
        <v>1168</v>
      </c>
      <c r="G19" s="415">
        <v>1</v>
      </c>
      <c r="H19" s="417">
        <v>4655</v>
      </c>
      <c r="I19" s="404">
        <f t="shared" si="0"/>
        <v>4655</v>
      </c>
      <c r="J19" s="414" t="s">
        <v>1166</v>
      </c>
      <c r="K19" s="414" t="s">
        <v>1181</v>
      </c>
      <c r="L19" s="418">
        <v>44636</v>
      </c>
      <c r="M19" s="413" t="s">
        <v>1192</v>
      </c>
      <c r="N19" s="407" t="s">
        <v>1167</v>
      </c>
    </row>
    <row r="20" spans="1:14" ht="86.25" customHeight="1">
      <c r="A20" s="427"/>
      <c r="B20" s="427"/>
      <c r="C20" s="427"/>
      <c r="D20" s="427"/>
      <c r="E20" s="427"/>
      <c r="F20" s="427"/>
      <c r="G20" s="427"/>
      <c r="H20" s="388" t="s">
        <v>578</v>
      </c>
      <c r="I20" s="389">
        <f>SUM(I9:I19)</f>
        <v>100142.09</v>
      </c>
      <c r="J20" s="428"/>
      <c r="K20" s="428"/>
      <c r="L20" s="428"/>
      <c r="M20" s="428"/>
      <c r="N20" s="428"/>
    </row>
    <row r="21" spans="1:14" ht="46.5" customHeight="1">
      <c r="A21" s="109"/>
      <c r="B21" s="109"/>
      <c r="F21" s="387"/>
      <c r="G21" s="376"/>
      <c r="H21" s="377"/>
      <c r="I21" s="385"/>
      <c r="J21" s="374"/>
      <c r="K21" s="374"/>
      <c r="L21" s="378"/>
      <c r="M21" s="379"/>
      <c r="N21" s="380"/>
    </row>
    <row r="22" spans="1:14" ht="46.5" customHeight="1">
      <c r="A22" s="109"/>
      <c r="B22" s="109"/>
      <c r="F22" s="374"/>
      <c r="G22" s="376"/>
      <c r="H22" s="377"/>
      <c r="I22" s="385"/>
      <c r="J22" s="374"/>
      <c r="K22" s="374"/>
      <c r="L22" s="378"/>
      <c r="M22" s="379"/>
      <c r="N22" s="380"/>
    </row>
    <row r="23" spans="1:14" ht="46.5" customHeight="1">
      <c r="A23" s="109"/>
      <c r="B23" s="109"/>
      <c r="F23" s="374"/>
      <c r="G23" s="376"/>
      <c r="H23" s="377"/>
      <c r="I23" s="385"/>
      <c r="J23" s="374"/>
      <c r="K23" s="374"/>
      <c r="L23" s="378"/>
      <c r="M23" s="379"/>
      <c r="N23" s="380"/>
    </row>
    <row r="24" spans="1:14" ht="46.5" customHeight="1">
      <c r="A24" s="109"/>
      <c r="B24" s="109"/>
      <c r="F24" s="374"/>
      <c r="G24" s="376"/>
      <c r="H24" s="377"/>
      <c r="I24" s="385"/>
      <c r="J24" s="374"/>
      <c r="K24" s="374"/>
      <c r="L24" s="378"/>
      <c r="M24" s="379"/>
      <c r="N24" s="380"/>
    </row>
    <row r="25" spans="1:14" ht="46.5" customHeight="1">
      <c r="A25" s="109"/>
      <c r="B25" s="109"/>
      <c r="F25" s="374"/>
      <c r="G25" s="376"/>
      <c r="H25" s="377"/>
      <c r="I25" s="385"/>
      <c r="J25" s="374"/>
      <c r="K25" s="374"/>
      <c r="L25" s="378"/>
      <c r="M25" s="379"/>
      <c r="N25" s="380"/>
    </row>
    <row r="26" spans="1:14" ht="46.5" customHeight="1">
      <c r="A26" s="109"/>
      <c r="B26" s="109"/>
      <c r="F26" s="374"/>
      <c r="G26" s="376"/>
      <c r="H26" s="377"/>
      <c r="I26" s="385"/>
      <c r="J26" s="374"/>
      <c r="K26" s="374"/>
      <c r="L26" s="378"/>
      <c r="M26" s="379"/>
      <c r="N26" s="380"/>
    </row>
    <row r="27" spans="1:14" ht="46.5" customHeight="1">
      <c r="A27" s="109"/>
      <c r="B27" s="109"/>
      <c r="F27" s="374"/>
      <c r="G27" s="376"/>
      <c r="H27" s="377"/>
      <c r="I27" s="385"/>
      <c r="J27" s="374"/>
      <c r="K27" s="374"/>
      <c r="L27" s="378"/>
      <c r="M27" s="379"/>
      <c r="N27" s="380"/>
    </row>
    <row r="28" spans="1:14" ht="46.5" customHeight="1">
      <c r="A28" s="109"/>
      <c r="B28" s="109"/>
      <c r="F28" s="374"/>
      <c r="G28" s="376"/>
      <c r="H28" s="377"/>
      <c r="I28" s="385"/>
      <c r="J28" s="374"/>
      <c r="K28" s="374"/>
      <c r="L28" s="378"/>
      <c r="M28" s="379"/>
      <c r="N28" s="380"/>
    </row>
    <row r="29" spans="1:14" ht="46.5" customHeight="1">
      <c r="A29" s="109"/>
      <c r="B29" s="109"/>
      <c r="F29" s="374"/>
      <c r="G29" s="376"/>
      <c r="H29" s="377"/>
      <c r="I29" s="385"/>
      <c r="J29" s="374"/>
      <c r="K29" s="374"/>
      <c r="L29" s="378"/>
      <c r="M29" s="379"/>
      <c r="N29" s="380"/>
    </row>
    <row r="30" spans="1:14" ht="46.5" customHeight="1">
      <c r="A30" s="109"/>
      <c r="B30" s="109"/>
      <c r="F30" s="374"/>
      <c r="G30" s="376"/>
      <c r="H30" s="377"/>
      <c r="I30" s="385"/>
      <c r="J30" s="374"/>
      <c r="K30" s="374"/>
      <c r="L30" s="378"/>
      <c r="M30" s="379"/>
      <c r="N30" s="380"/>
    </row>
    <row r="31" spans="1:14" ht="46.5" customHeight="1">
      <c r="A31" s="109"/>
      <c r="B31" s="109"/>
      <c r="F31" s="374"/>
      <c r="G31" s="376"/>
      <c r="H31" s="377"/>
      <c r="I31" s="385"/>
      <c r="J31" s="374"/>
      <c r="K31" s="374"/>
      <c r="L31" s="378"/>
      <c r="M31" s="379"/>
      <c r="N31" s="380"/>
    </row>
    <row r="32" spans="1:14" ht="46.5" customHeight="1">
      <c r="A32" s="109"/>
      <c r="B32" s="109"/>
      <c r="F32" s="374"/>
      <c r="G32" s="376"/>
      <c r="H32" s="377"/>
      <c r="I32" s="385"/>
      <c r="J32" s="374"/>
      <c r="K32" s="374"/>
      <c r="L32" s="378"/>
      <c r="M32" s="379"/>
      <c r="N32" s="380"/>
    </row>
    <row r="33" spans="1:14" ht="46.5" customHeight="1">
      <c r="A33" s="109"/>
      <c r="B33" s="109"/>
      <c r="F33" s="374"/>
      <c r="G33" s="376"/>
      <c r="H33" s="377"/>
      <c r="I33" s="385"/>
      <c r="J33" s="374"/>
      <c r="K33" s="374"/>
      <c r="L33" s="378"/>
      <c r="M33" s="379"/>
      <c r="N33" s="380"/>
    </row>
    <row r="34" spans="1:14" ht="46.5" customHeight="1">
      <c r="A34" s="109"/>
      <c r="B34" s="109"/>
      <c r="F34" s="374"/>
      <c r="G34" s="376"/>
      <c r="H34" s="377"/>
      <c r="I34" s="385"/>
      <c r="J34" s="374"/>
      <c r="K34" s="374"/>
      <c r="L34" s="378"/>
      <c r="M34" s="379"/>
      <c r="N34" s="380"/>
    </row>
    <row r="35" spans="1:14" ht="46.5" customHeight="1">
      <c r="A35" s="109"/>
      <c r="B35" s="109"/>
      <c r="F35" s="374"/>
      <c r="G35" s="376"/>
      <c r="H35" s="377"/>
      <c r="I35" s="385"/>
      <c r="J35" s="374"/>
      <c r="K35" s="374"/>
      <c r="L35" s="378"/>
      <c r="M35" s="379"/>
      <c r="N35" s="380"/>
    </row>
    <row r="36" spans="1:14" ht="46.5" customHeight="1">
      <c r="A36" s="109"/>
      <c r="B36" s="109"/>
      <c r="F36" s="374"/>
      <c r="G36" s="376"/>
      <c r="H36" s="377"/>
      <c r="I36" s="385"/>
      <c r="J36" s="374"/>
      <c r="K36" s="374"/>
      <c r="L36" s="378"/>
      <c r="M36" s="379"/>
      <c r="N36" s="380"/>
    </row>
    <row r="37" spans="1:14" ht="46.5" customHeight="1">
      <c r="A37" s="109"/>
      <c r="B37" s="109"/>
      <c r="F37" s="374"/>
      <c r="G37" s="376"/>
      <c r="H37" s="377"/>
      <c r="I37" s="385"/>
      <c r="J37" s="374"/>
      <c r="K37" s="374"/>
      <c r="L37" s="378"/>
      <c r="M37" s="379"/>
      <c r="N37" s="380"/>
    </row>
    <row r="38" spans="1:14" ht="46.5" customHeight="1">
      <c r="A38" s="109"/>
      <c r="B38" s="109"/>
      <c r="F38" s="374"/>
      <c r="G38" s="376"/>
      <c r="H38" s="377"/>
      <c r="I38" s="385"/>
      <c r="J38" s="374"/>
      <c r="K38" s="374"/>
      <c r="L38" s="378"/>
      <c r="M38" s="379"/>
      <c r="N38" s="380"/>
    </row>
    <row r="39" spans="1:14" ht="46.5" customHeight="1">
      <c r="A39" s="109"/>
      <c r="B39" s="109"/>
      <c r="F39" s="374"/>
      <c r="G39" s="376"/>
      <c r="H39" s="377"/>
      <c r="I39" s="385"/>
      <c r="J39" s="374"/>
      <c r="K39" s="374"/>
      <c r="L39" s="378"/>
      <c r="M39" s="379"/>
      <c r="N39" s="380"/>
    </row>
    <row r="40" spans="1:14" ht="46.5" customHeight="1">
      <c r="A40" s="109"/>
      <c r="B40" s="109"/>
      <c r="F40" s="374"/>
      <c r="G40" s="376"/>
      <c r="H40" s="377"/>
      <c r="I40" s="385"/>
      <c r="J40" s="374"/>
      <c r="K40" s="374"/>
      <c r="L40" s="378"/>
      <c r="M40" s="379"/>
      <c r="N40" s="380"/>
    </row>
    <row r="41" spans="1:14" ht="46.5" customHeight="1">
      <c r="A41" s="109"/>
      <c r="B41" s="109"/>
      <c r="F41" s="374"/>
      <c r="G41" s="376"/>
      <c r="H41" s="377"/>
      <c r="I41" s="385"/>
      <c r="J41" s="374"/>
      <c r="K41" s="374"/>
      <c r="L41" s="378"/>
      <c r="M41" s="379"/>
      <c r="N41" s="380"/>
    </row>
    <row r="42" spans="1:14" ht="46.5" customHeight="1">
      <c r="A42" s="109"/>
      <c r="B42" s="109"/>
      <c r="F42" s="374"/>
      <c r="G42" s="376"/>
      <c r="H42" s="377"/>
      <c r="I42" s="385"/>
      <c r="J42" s="374"/>
      <c r="K42" s="374"/>
      <c r="L42" s="378"/>
      <c r="M42" s="379"/>
      <c r="N42" s="380"/>
    </row>
    <row r="43" spans="1:14" ht="46.5" customHeight="1">
      <c r="A43" s="109"/>
      <c r="B43" s="109"/>
      <c r="F43" s="374"/>
      <c r="G43" s="376"/>
      <c r="H43" s="377"/>
      <c r="I43" s="385"/>
      <c r="J43" s="374"/>
      <c r="K43" s="374"/>
      <c r="L43" s="378"/>
      <c r="M43" s="379"/>
      <c r="N43" s="380"/>
    </row>
    <row r="44" spans="1:14" ht="46.5" customHeight="1">
      <c r="A44" s="109"/>
      <c r="B44" s="109"/>
      <c r="F44" s="374"/>
      <c r="G44" s="376"/>
      <c r="H44" s="377"/>
      <c r="I44" s="385"/>
      <c r="J44" s="374"/>
      <c r="K44" s="374"/>
      <c r="L44" s="378"/>
      <c r="M44" s="379"/>
      <c r="N44" s="380"/>
    </row>
    <row r="45" spans="1:14" ht="46.5" customHeight="1">
      <c r="A45" s="109"/>
      <c r="B45" s="109"/>
      <c r="F45" s="374"/>
      <c r="G45" s="376"/>
      <c r="H45" s="377"/>
      <c r="I45" s="385"/>
      <c r="J45" s="374"/>
      <c r="K45" s="374"/>
      <c r="L45" s="378"/>
      <c r="M45" s="379"/>
      <c r="N45" s="380"/>
    </row>
    <row r="46" spans="1:14" ht="46.5" customHeight="1">
      <c r="A46" s="109"/>
      <c r="B46" s="109"/>
      <c r="F46" s="374"/>
      <c r="G46" s="376"/>
      <c r="H46" s="377"/>
      <c r="I46" s="385"/>
      <c r="J46" s="374"/>
      <c r="K46" s="374"/>
      <c r="L46" s="378"/>
      <c r="M46" s="379"/>
      <c r="N46" s="380"/>
    </row>
    <row r="47" spans="1:14" ht="46.5" customHeight="1">
      <c r="A47" s="109"/>
      <c r="B47" s="109"/>
      <c r="F47" s="374"/>
      <c r="G47" s="376"/>
      <c r="H47" s="377"/>
      <c r="I47" s="385"/>
      <c r="J47" s="374"/>
      <c r="K47" s="374"/>
      <c r="L47" s="378"/>
      <c r="M47" s="379"/>
      <c r="N47" s="380"/>
    </row>
    <row r="48" spans="1:14" ht="46.5" customHeight="1">
      <c r="A48" s="109"/>
      <c r="B48" s="109"/>
      <c r="F48" s="374"/>
      <c r="G48" s="376"/>
      <c r="H48" s="377"/>
      <c r="I48" s="385"/>
      <c r="J48" s="374"/>
      <c r="K48" s="374"/>
      <c r="L48" s="378"/>
      <c r="M48" s="379"/>
      <c r="N48" s="380"/>
    </row>
    <row r="49" spans="1:14" ht="46.5" customHeight="1">
      <c r="A49" s="109"/>
      <c r="B49" s="109"/>
      <c r="F49" s="374"/>
      <c r="G49" s="376"/>
      <c r="H49" s="377"/>
      <c r="I49" s="385"/>
      <c r="J49" s="374"/>
      <c r="K49" s="374"/>
      <c r="L49" s="378"/>
      <c r="M49" s="379"/>
      <c r="N49" s="380"/>
    </row>
    <row r="50" spans="1:14" ht="46.5" customHeight="1">
      <c r="A50" s="109"/>
      <c r="B50" s="109"/>
      <c r="F50" s="374"/>
      <c r="G50" s="376"/>
      <c r="H50" s="377"/>
      <c r="I50" s="385"/>
      <c r="J50" s="374"/>
      <c r="K50" s="374"/>
      <c r="L50" s="378"/>
      <c r="M50" s="379"/>
      <c r="N50" s="380"/>
    </row>
    <row r="51" spans="1:14" ht="46.5" customHeight="1">
      <c r="A51" s="109"/>
      <c r="B51" s="109"/>
      <c r="F51" s="374"/>
      <c r="G51" s="376"/>
      <c r="H51" s="377"/>
      <c r="I51" s="385"/>
      <c r="J51" s="374"/>
      <c r="K51" s="374"/>
      <c r="L51" s="378"/>
      <c r="M51" s="379"/>
      <c r="N51" s="380"/>
    </row>
    <row r="52" spans="1:14" ht="46.5" customHeight="1">
      <c r="A52" s="109"/>
      <c r="B52" s="109"/>
      <c r="F52" s="374"/>
      <c r="G52" s="376"/>
      <c r="H52" s="377"/>
      <c r="I52" s="385"/>
      <c r="J52" s="374"/>
      <c r="K52" s="374"/>
      <c r="L52" s="378"/>
      <c r="M52" s="379"/>
      <c r="N52" s="380"/>
    </row>
    <row r="53" spans="1:14" ht="46.5" customHeight="1">
      <c r="A53" s="109"/>
      <c r="B53" s="109"/>
      <c r="F53" s="374"/>
      <c r="G53" s="376"/>
      <c r="H53" s="377"/>
      <c r="I53" s="385"/>
      <c r="J53" s="374"/>
      <c r="K53" s="374"/>
      <c r="L53" s="378"/>
      <c r="M53" s="379"/>
      <c r="N53" s="380"/>
    </row>
    <row r="54" spans="1:14" ht="46.5" customHeight="1">
      <c r="A54" s="109"/>
      <c r="B54" s="109"/>
      <c r="F54" s="374"/>
      <c r="G54" s="376"/>
      <c r="H54" s="377"/>
      <c r="I54" s="385"/>
      <c r="J54" s="374"/>
      <c r="K54" s="374"/>
      <c r="L54" s="378"/>
      <c r="M54" s="379"/>
      <c r="N54" s="380"/>
    </row>
    <row r="55" spans="1:14" ht="46.5" customHeight="1">
      <c r="A55" s="109"/>
      <c r="B55" s="109"/>
      <c r="F55" s="374"/>
      <c r="G55" s="376"/>
      <c r="H55" s="377"/>
      <c r="I55" s="385"/>
      <c r="J55" s="374"/>
      <c r="K55" s="374"/>
      <c r="L55" s="378"/>
      <c r="M55" s="379"/>
      <c r="N55" s="380"/>
    </row>
    <row r="56" spans="1:14" ht="46.5" customHeight="1">
      <c r="A56" s="109"/>
      <c r="B56" s="109"/>
      <c r="F56" s="374"/>
      <c r="G56" s="376"/>
      <c r="H56" s="377"/>
      <c r="I56" s="385"/>
      <c r="J56" s="374"/>
      <c r="K56" s="374"/>
      <c r="L56" s="378"/>
      <c r="M56" s="379"/>
      <c r="N56" s="380"/>
    </row>
    <row r="57" spans="1:14" ht="46.5" customHeight="1">
      <c r="A57" s="109"/>
      <c r="B57" s="109"/>
      <c r="F57" s="374"/>
      <c r="G57" s="376"/>
      <c r="H57" s="377"/>
      <c r="I57" s="385"/>
      <c r="J57" s="374"/>
      <c r="K57" s="374"/>
      <c r="L57" s="378"/>
      <c r="M57" s="379"/>
      <c r="N57" s="380"/>
    </row>
    <row r="58" spans="1:14" ht="46.5" customHeight="1">
      <c r="A58" s="109"/>
      <c r="B58" s="109"/>
      <c r="F58" s="374"/>
      <c r="G58" s="376"/>
      <c r="H58" s="377"/>
      <c r="I58" s="385"/>
      <c r="J58" s="374"/>
      <c r="K58" s="374"/>
      <c r="L58" s="378"/>
      <c r="M58" s="379"/>
      <c r="N58" s="380"/>
    </row>
    <row r="59" spans="1:14" ht="46.5" customHeight="1">
      <c r="A59" s="109"/>
      <c r="B59" s="109"/>
      <c r="F59" s="374"/>
      <c r="G59" s="376"/>
      <c r="H59" s="377"/>
      <c r="I59" s="385"/>
      <c r="J59" s="374"/>
      <c r="K59" s="374"/>
      <c r="L59" s="378"/>
      <c r="M59" s="379"/>
      <c r="N59" s="380"/>
    </row>
    <row r="60" spans="1:14" ht="46.5" customHeight="1">
      <c r="A60" s="109"/>
      <c r="B60" s="109"/>
      <c r="F60" s="374"/>
      <c r="G60" s="376"/>
      <c r="H60" s="377"/>
      <c r="I60" s="385"/>
      <c r="J60" s="374"/>
      <c r="K60" s="374"/>
      <c r="L60" s="378"/>
      <c r="M60" s="379"/>
      <c r="N60" s="380"/>
    </row>
    <row r="61" spans="1:14" ht="46.5" customHeight="1">
      <c r="A61" s="109"/>
      <c r="B61" s="109"/>
      <c r="F61" s="374"/>
      <c r="G61" s="376"/>
      <c r="H61" s="377"/>
      <c r="I61" s="385"/>
      <c r="J61" s="374"/>
      <c r="K61" s="374"/>
      <c r="L61" s="378"/>
      <c r="M61" s="379"/>
      <c r="N61" s="380"/>
    </row>
    <row r="62" spans="1:14" ht="46.5" customHeight="1">
      <c r="A62" s="109"/>
      <c r="B62" s="109"/>
      <c r="F62" s="374"/>
      <c r="G62" s="376"/>
      <c r="H62" s="377"/>
      <c r="I62" s="385"/>
      <c r="J62" s="374"/>
      <c r="K62" s="374"/>
      <c r="L62" s="378"/>
      <c r="M62" s="379"/>
      <c r="N62" s="380"/>
    </row>
    <row r="63" spans="1:14" ht="46.5" customHeight="1">
      <c r="A63" s="109"/>
      <c r="B63" s="109"/>
      <c r="F63" s="374"/>
      <c r="G63" s="376"/>
      <c r="H63" s="377"/>
      <c r="I63" s="385"/>
      <c r="J63" s="374"/>
      <c r="K63" s="374"/>
      <c r="L63" s="378"/>
      <c r="M63" s="379"/>
      <c r="N63" s="380"/>
    </row>
    <row r="64" spans="1:14" ht="46.5" customHeight="1">
      <c r="A64" s="109"/>
      <c r="B64" s="109"/>
      <c r="F64" s="374"/>
      <c r="G64" s="376"/>
      <c r="H64" s="377"/>
      <c r="I64" s="385"/>
      <c r="J64" s="374"/>
      <c r="K64" s="374"/>
      <c r="L64" s="378"/>
      <c r="M64" s="379"/>
      <c r="N64" s="380"/>
    </row>
    <row r="65" spans="1:14" ht="46.5" customHeight="1">
      <c r="A65" s="109"/>
      <c r="B65" s="109"/>
      <c r="F65" s="374"/>
      <c r="G65" s="376"/>
      <c r="H65" s="377"/>
      <c r="I65" s="385"/>
      <c r="J65" s="374"/>
      <c r="K65" s="374"/>
      <c r="L65" s="378"/>
      <c r="M65" s="379"/>
      <c r="N65" s="380"/>
    </row>
    <row r="66" spans="1:14" ht="46.5" customHeight="1">
      <c r="A66" s="109"/>
      <c r="B66" s="109"/>
      <c r="F66" s="374"/>
      <c r="G66" s="376"/>
      <c r="H66" s="377"/>
      <c r="I66" s="385"/>
      <c r="J66" s="374"/>
      <c r="K66" s="374"/>
      <c r="L66" s="378"/>
      <c r="M66" s="379"/>
      <c r="N66" s="380"/>
    </row>
    <row r="67" spans="1:14" ht="46.5" customHeight="1">
      <c r="A67" s="109"/>
      <c r="B67" s="109"/>
      <c r="F67" s="374"/>
      <c r="G67" s="376"/>
      <c r="H67" s="377"/>
      <c r="I67" s="385"/>
      <c r="J67" s="374"/>
      <c r="K67" s="374"/>
      <c r="L67" s="378"/>
      <c r="M67" s="379"/>
      <c r="N67" s="380"/>
    </row>
    <row r="68" spans="1:14" ht="46.5" customHeight="1">
      <c r="A68" s="109"/>
      <c r="B68" s="109"/>
      <c r="F68" s="374"/>
      <c r="G68" s="376"/>
      <c r="H68" s="377"/>
      <c r="I68" s="385"/>
      <c r="J68" s="374"/>
      <c r="K68" s="374"/>
      <c r="L68" s="378"/>
      <c r="M68" s="379"/>
      <c r="N68" s="380"/>
    </row>
    <row r="69" spans="1:14" ht="46.5" customHeight="1">
      <c r="A69" s="109"/>
      <c r="B69" s="109"/>
      <c r="F69" s="374"/>
      <c r="G69" s="376"/>
      <c r="H69" s="377"/>
      <c r="I69" s="385"/>
      <c r="J69" s="374"/>
      <c r="K69" s="374"/>
      <c r="L69" s="378"/>
      <c r="M69" s="379"/>
      <c r="N69" s="380"/>
    </row>
    <row r="70" spans="1:14" ht="46.5" customHeight="1">
      <c r="A70" s="109"/>
      <c r="B70" s="109"/>
      <c r="F70" s="374"/>
      <c r="G70" s="376"/>
      <c r="H70" s="377"/>
      <c r="I70" s="385"/>
      <c r="J70" s="374"/>
      <c r="K70" s="374"/>
      <c r="L70" s="378"/>
      <c r="M70" s="379"/>
      <c r="N70" s="380"/>
    </row>
    <row r="71" spans="1:14" ht="46.5" customHeight="1">
      <c r="A71" s="109"/>
      <c r="B71" s="109"/>
      <c r="F71" s="374"/>
      <c r="G71" s="376"/>
      <c r="H71" s="377"/>
      <c r="I71" s="385"/>
      <c r="J71" s="374"/>
      <c r="K71" s="374"/>
      <c r="L71" s="378"/>
      <c r="M71" s="379"/>
      <c r="N71" s="380"/>
    </row>
    <row r="72" spans="1:14" ht="46.5" customHeight="1">
      <c r="A72" s="109"/>
      <c r="B72" s="109"/>
      <c r="F72" s="374"/>
      <c r="G72" s="376"/>
      <c r="H72" s="377"/>
      <c r="I72" s="385"/>
      <c r="J72" s="374"/>
      <c r="K72" s="374"/>
      <c r="L72" s="378"/>
      <c r="M72" s="379"/>
      <c r="N72" s="380"/>
    </row>
    <row r="73" spans="1:14" ht="46.5" customHeight="1">
      <c r="A73" s="109"/>
      <c r="B73" s="109"/>
      <c r="F73" s="374"/>
      <c r="G73" s="376"/>
      <c r="H73" s="377"/>
      <c r="I73" s="385"/>
      <c r="J73" s="374"/>
      <c r="K73" s="374"/>
      <c r="L73" s="378"/>
      <c r="M73" s="379"/>
      <c r="N73" s="380"/>
    </row>
    <row r="74" spans="1:14" ht="46.5" customHeight="1">
      <c r="A74" s="109"/>
      <c r="B74" s="109"/>
      <c r="F74" s="374"/>
      <c r="G74" s="376"/>
      <c r="H74" s="377"/>
      <c r="I74" s="385"/>
      <c r="J74" s="374"/>
      <c r="K74" s="374"/>
      <c r="L74" s="378"/>
      <c r="M74" s="379"/>
      <c r="N74" s="380"/>
    </row>
    <row r="75" spans="1:14" ht="46.5" customHeight="1">
      <c r="A75" s="109"/>
      <c r="B75" s="109"/>
      <c r="F75" s="374"/>
      <c r="G75" s="376"/>
      <c r="H75" s="377"/>
      <c r="I75" s="385"/>
      <c r="J75" s="374"/>
      <c r="K75" s="374"/>
      <c r="L75" s="378"/>
      <c r="M75" s="379"/>
      <c r="N75" s="380"/>
    </row>
    <row r="76" spans="1:14" ht="46.5" customHeight="1">
      <c r="A76" s="109"/>
      <c r="B76" s="109"/>
      <c r="F76" s="374"/>
      <c r="G76" s="376"/>
      <c r="H76" s="377"/>
      <c r="I76" s="385"/>
      <c r="J76" s="374"/>
      <c r="K76" s="374"/>
      <c r="L76" s="378"/>
      <c r="M76" s="379"/>
      <c r="N76" s="380"/>
    </row>
    <row r="77" spans="1:14" ht="46.5" customHeight="1">
      <c r="A77" s="109"/>
      <c r="B77" s="109"/>
      <c r="F77" s="374"/>
      <c r="G77" s="376"/>
      <c r="H77" s="377"/>
      <c r="I77" s="385"/>
      <c r="J77" s="374"/>
      <c r="K77" s="374"/>
      <c r="L77" s="378"/>
      <c r="M77" s="379"/>
      <c r="N77" s="380"/>
    </row>
    <row r="78" spans="1:14" ht="46.5" customHeight="1">
      <c r="A78" s="109"/>
      <c r="B78" s="109"/>
      <c r="F78" s="374"/>
      <c r="G78" s="376"/>
      <c r="H78" s="377"/>
      <c r="I78" s="385"/>
      <c r="J78" s="374"/>
      <c r="K78" s="374"/>
      <c r="L78" s="378"/>
      <c r="M78" s="379"/>
      <c r="N78" s="380"/>
    </row>
    <row r="79" spans="1:14" ht="46.5" customHeight="1">
      <c r="A79" s="109"/>
      <c r="B79" s="109"/>
      <c r="F79" s="374"/>
      <c r="G79" s="376"/>
      <c r="H79" s="377"/>
      <c r="I79" s="385"/>
      <c r="J79" s="374"/>
      <c r="K79" s="374"/>
      <c r="L79" s="378"/>
      <c r="M79" s="379"/>
      <c r="N79" s="380"/>
    </row>
    <row r="80" spans="1:14" ht="46.5" customHeight="1">
      <c r="A80" s="109"/>
      <c r="B80" s="109"/>
      <c r="F80" s="374"/>
      <c r="G80" s="376"/>
      <c r="H80" s="377"/>
      <c r="I80" s="385"/>
      <c r="J80" s="374"/>
      <c r="K80" s="374"/>
      <c r="L80" s="378"/>
      <c r="M80" s="379"/>
      <c r="N80" s="380"/>
    </row>
    <row r="81" spans="1:14" ht="46.5" customHeight="1">
      <c r="A81" s="109"/>
      <c r="B81" s="109"/>
      <c r="F81" s="374"/>
      <c r="G81" s="376"/>
      <c r="H81" s="377"/>
      <c r="I81" s="385"/>
      <c r="J81" s="374"/>
      <c r="K81" s="374"/>
      <c r="L81" s="378"/>
      <c r="M81" s="379"/>
      <c r="N81" s="380"/>
    </row>
    <row r="82" spans="1:14" ht="46.5" customHeight="1">
      <c r="A82" s="109"/>
      <c r="B82" s="109"/>
      <c r="F82" s="374"/>
      <c r="G82" s="376"/>
      <c r="H82" s="377"/>
      <c r="I82" s="385"/>
      <c r="J82" s="374"/>
      <c r="K82" s="374"/>
      <c r="L82" s="378"/>
      <c r="M82" s="379"/>
      <c r="N82" s="380"/>
    </row>
    <row r="83" spans="1:14" ht="46.5" customHeight="1">
      <c r="A83" s="109"/>
      <c r="B83" s="109"/>
      <c r="F83" s="374"/>
      <c r="G83" s="376"/>
      <c r="H83" s="377"/>
      <c r="I83" s="385"/>
      <c r="J83" s="374"/>
      <c r="K83" s="374"/>
      <c r="L83" s="378"/>
      <c r="M83" s="379"/>
      <c r="N83" s="380"/>
    </row>
    <row r="84" spans="1:14" ht="46.5" customHeight="1">
      <c r="A84" s="109"/>
      <c r="B84" s="109"/>
      <c r="F84" s="374"/>
      <c r="G84" s="376"/>
      <c r="H84" s="377"/>
      <c r="I84" s="385"/>
      <c r="J84" s="374"/>
      <c r="K84" s="374"/>
      <c r="L84" s="378"/>
      <c r="M84" s="379"/>
      <c r="N84" s="380"/>
    </row>
    <row r="85" spans="1:14" ht="46.5" customHeight="1">
      <c r="A85" s="109"/>
      <c r="B85" s="109"/>
      <c r="F85" s="374"/>
      <c r="G85" s="376"/>
      <c r="H85" s="377"/>
      <c r="I85" s="385"/>
      <c r="J85" s="374"/>
      <c r="K85" s="374"/>
      <c r="L85" s="378"/>
      <c r="M85" s="379"/>
      <c r="N85" s="380"/>
    </row>
    <row r="86" spans="1:14" ht="46.5" customHeight="1">
      <c r="A86" s="109"/>
      <c r="B86" s="109"/>
      <c r="F86" s="374"/>
      <c r="G86" s="376"/>
      <c r="H86" s="377"/>
      <c r="I86" s="385"/>
      <c r="J86" s="374"/>
      <c r="K86" s="374"/>
      <c r="L86" s="378"/>
      <c r="M86" s="379"/>
      <c r="N86" s="380"/>
    </row>
    <row r="87" spans="1:14" ht="46.5" customHeight="1">
      <c r="A87" s="109"/>
      <c r="B87" s="109"/>
      <c r="F87" s="374"/>
      <c r="G87" s="376"/>
      <c r="H87" s="377"/>
      <c r="I87" s="385"/>
      <c r="J87" s="374"/>
      <c r="K87" s="374"/>
      <c r="L87" s="378"/>
      <c r="M87" s="379"/>
      <c r="N87" s="380"/>
    </row>
    <row r="88" spans="1:14" ht="46.5" customHeight="1">
      <c r="A88" s="109"/>
      <c r="B88" s="109"/>
      <c r="F88" s="374"/>
      <c r="G88" s="376"/>
      <c r="H88" s="377"/>
      <c r="I88" s="385"/>
      <c r="J88" s="374"/>
      <c r="K88" s="374"/>
      <c r="L88" s="378"/>
      <c r="M88" s="379"/>
      <c r="N88" s="380"/>
    </row>
    <row r="89" spans="1:14" ht="46.5" customHeight="1">
      <c r="A89" s="109"/>
      <c r="B89" s="109"/>
      <c r="F89" s="374"/>
      <c r="G89" s="376"/>
      <c r="H89" s="377"/>
      <c r="I89" s="385"/>
      <c r="J89" s="374"/>
      <c r="K89" s="374"/>
      <c r="L89" s="378"/>
      <c r="M89" s="379"/>
      <c r="N89" s="380"/>
    </row>
    <row r="90" spans="1:14" ht="46.5" customHeight="1">
      <c r="A90" s="109"/>
      <c r="B90" s="109"/>
      <c r="F90" s="374"/>
      <c r="G90" s="376"/>
      <c r="H90" s="377"/>
      <c r="I90" s="385"/>
      <c r="J90" s="374"/>
      <c r="K90" s="374"/>
      <c r="L90" s="378"/>
      <c r="M90" s="379"/>
      <c r="N90" s="380"/>
    </row>
    <row r="91" spans="1:14" ht="46.5" customHeight="1">
      <c r="A91" s="109"/>
      <c r="B91" s="109"/>
      <c r="F91" s="374"/>
      <c r="G91" s="376"/>
      <c r="H91" s="377"/>
      <c r="I91" s="385"/>
      <c r="J91" s="374"/>
      <c r="K91" s="374"/>
      <c r="L91" s="378"/>
      <c r="M91" s="379"/>
      <c r="N91" s="380"/>
    </row>
    <row r="92" spans="1:14" ht="46.5" customHeight="1">
      <c r="A92" s="109"/>
      <c r="B92" s="109"/>
      <c r="F92" s="374"/>
      <c r="G92" s="376"/>
      <c r="H92" s="377"/>
      <c r="I92" s="385"/>
      <c r="J92" s="374"/>
      <c r="K92" s="374"/>
      <c r="L92" s="378"/>
      <c r="M92" s="379"/>
      <c r="N92" s="380"/>
    </row>
    <row r="93" spans="1:14" ht="46.5" customHeight="1">
      <c r="A93" s="109"/>
      <c r="B93" s="109"/>
      <c r="F93" s="374"/>
      <c r="G93" s="376"/>
      <c r="H93" s="377"/>
      <c r="I93" s="385"/>
      <c r="J93" s="374"/>
      <c r="K93" s="374"/>
      <c r="L93" s="378"/>
      <c r="M93" s="379"/>
      <c r="N93" s="380"/>
    </row>
    <row r="94" spans="1:14" ht="46.5" customHeight="1">
      <c r="A94" s="109"/>
      <c r="B94" s="109"/>
      <c r="F94" s="374"/>
      <c r="G94" s="376"/>
      <c r="H94" s="377"/>
      <c r="I94" s="385"/>
      <c r="J94" s="374"/>
      <c r="K94" s="374"/>
      <c r="L94" s="378"/>
      <c r="M94" s="379"/>
      <c r="N94" s="380"/>
    </row>
    <row r="95" spans="1:14" ht="46.5" customHeight="1">
      <c r="A95" s="109"/>
      <c r="B95" s="109"/>
      <c r="F95" s="374"/>
      <c r="G95" s="376"/>
      <c r="H95" s="377"/>
      <c r="I95" s="385"/>
      <c r="J95" s="374"/>
      <c r="K95" s="374"/>
      <c r="L95" s="378"/>
      <c r="M95" s="379"/>
      <c r="N95" s="380"/>
    </row>
    <row r="96" spans="1:14" ht="46.5" customHeight="1">
      <c r="A96" s="109"/>
      <c r="B96" s="109"/>
      <c r="F96" s="374"/>
      <c r="G96" s="376"/>
      <c r="H96" s="377"/>
      <c r="I96" s="385"/>
      <c r="J96" s="374"/>
      <c r="K96" s="374"/>
      <c r="L96" s="378"/>
      <c r="M96" s="379"/>
      <c r="N96" s="380"/>
    </row>
    <row r="97" spans="1:14" ht="46.5" customHeight="1">
      <c r="A97" s="109"/>
      <c r="B97" s="109"/>
      <c r="F97" s="374"/>
      <c r="G97" s="376"/>
      <c r="H97" s="377"/>
      <c r="I97" s="385"/>
      <c r="J97" s="374"/>
      <c r="K97" s="374"/>
      <c r="L97" s="378"/>
      <c r="M97" s="379"/>
      <c r="N97" s="380"/>
    </row>
    <row r="98" spans="1:14" ht="46.5" customHeight="1">
      <c r="A98" s="109"/>
      <c r="B98" s="109"/>
      <c r="F98" s="374"/>
      <c r="G98" s="376"/>
      <c r="H98" s="377"/>
      <c r="I98" s="385"/>
      <c r="J98" s="374"/>
      <c r="K98" s="374"/>
      <c r="L98" s="378"/>
      <c r="M98" s="379"/>
      <c r="N98" s="380"/>
    </row>
    <row r="99" spans="1:14" ht="46.5" customHeight="1">
      <c r="A99" s="109"/>
      <c r="B99" s="109"/>
      <c r="F99" s="374"/>
      <c r="G99" s="376"/>
      <c r="H99" s="377"/>
      <c r="I99" s="385"/>
      <c r="J99" s="374"/>
      <c r="K99" s="374"/>
      <c r="L99" s="378"/>
      <c r="M99" s="379"/>
      <c r="N99" s="380"/>
    </row>
    <row r="100" spans="1:14" ht="46.5" customHeight="1">
      <c r="A100" s="109"/>
      <c r="B100" s="109"/>
      <c r="F100" s="374"/>
      <c r="G100" s="376"/>
      <c r="H100" s="377"/>
      <c r="I100" s="385"/>
      <c r="J100" s="374"/>
      <c r="K100" s="374"/>
      <c r="L100" s="378"/>
      <c r="M100" s="379"/>
      <c r="N100" s="380"/>
    </row>
    <row r="101" spans="1:14" ht="46.5" customHeight="1">
      <c r="A101" s="109"/>
      <c r="B101" s="109"/>
      <c r="F101" s="374"/>
      <c r="G101" s="376"/>
      <c r="H101" s="377"/>
      <c r="I101" s="385"/>
      <c r="J101" s="374"/>
      <c r="K101" s="374"/>
      <c r="L101" s="378"/>
      <c r="M101" s="379"/>
      <c r="N101" s="380"/>
    </row>
    <row r="102" spans="1:14" ht="46.5" customHeight="1">
      <c r="A102" s="109"/>
      <c r="B102" s="109"/>
      <c r="F102" s="374"/>
      <c r="G102" s="376"/>
      <c r="H102" s="377"/>
      <c r="I102" s="385"/>
      <c r="J102" s="374"/>
      <c r="K102" s="374"/>
      <c r="L102" s="378"/>
      <c r="M102" s="379"/>
      <c r="N102" s="380"/>
    </row>
    <row r="103" spans="1:14" ht="46.5" customHeight="1">
      <c r="A103" s="109"/>
      <c r="B103" s="109"/>
      <c r="F103" s="374"/>
      <c r="G103" s="376"/>
      <c r="H103" s="377"/>
      <c r="I103" s="385"/>
      <c r="J103" s="374"/>
      <c r="K103" s="374"/>
      <c r="L103" s="378"/>
      <c r="M103" s="379"/>
      <c r="N103" s="380"/>
    </row>
    <row r="104" spans="1:14" ht="46.5" customHeight="1">
      <c r="A104" s="109"/>
      <c r="B104" s="109"/>
      <c r="F104" s="374"/>
      <c r="G104" s="376"/>
      <c r="H104" s="377"/>
      <c r="I104" s="385"/>
      <c r="J104" s="374"/>
      <c r="K104" s="374"/>
      <c r="L104" s="378"/>
      <c r="M104" s="379"/>
      <c r="N104" s="380"/>
    </row>
    <row r="105" spans="1:14" ht="46.5" customHeight="1">
      <c r="A105" s="109"/>
      <c r="B105" s="109"/>
      <c r="F105" s="374"/>
      <c r="G105" s="376"/>
      <c r="H105" s="377"/>
      <c r="I105" s="385"/>
      <c r="J105" s="374"/>
      <c r="K105" s="374"/>
      <c r="L105" s="378"/>
      <c r="M105" s="379"/>
      <c r="N105" s="380"/>
    </row>
    <row r="106" spans="1:14" ht="46.5" customHeight="1">
      <c r="A106" s="109"/>
      <c r="B106" s="109"/>
      <c r="F106" s="374"/>
      <c r="G106" s="376"/>
      <c r="H106" s="377"/>
      <c r="I106" s="385"/>
      <c r="J106" s="374"/>
      <c r="K106" s="374"/>
      <c r="L106" s="378"/>
      <c r="M106" s="379"/>
      <c r="N106" s="380"/>
    </row>
    <row r="107" spans="1:14" ht="46.5" customHeight="1">
      <c r="A107" s="109"/>
      <c r="B107" s="109"/>
      <c r="F107" s="374"/>
      <c r="G107" s="376"/>
      <c r="H107" s="377"/>
      <c r="I107" s="385"/>
      <c r="J107" s="374"/>
      <c r="K107" s="374"/>
      <c r="L107" s="378"/>
      <c r="M107" s="379"/>
      <c r="N107" s="380"/>
    </row>
    <row r="108" spans="1:14" ht="46.5" customHeight="1">
      <c r="A108" s="109"/>
      <c r="B108" s="109"/>
      <c r="F108" s="374"/>
      <c r="G108" s="376"/>
      <c r="H108" s="377"/>
      <c r="I108" s="385"/>
      <c r="J108" s="374"/>
      <c r="K108" s="374"/>
      <c r="L108" s="378"/>
      <c r="M108" s="379"/>
      <c r="N108" s="380"/>
    </row>
    <row r="109" spans="1:14" ht="46.5" customHeight="1">
      <c r="A109" s="109"/>
      <c r="B109" s="109"/>
      <c r="F109" s="374"/>
      <c r="G109" s="376"/>
      <c r="H109" s="377"/>
      <c r="I109" s="385"/>
      <c r="J109" s="374"/>
      <c r="K109" s="374"/>
      <c r="L109" s="378"/>
      <c r="M109" s="379"/>
      <c r="N109" s="380"/>
    </row>
    <row r="110" spans="1:14" ht="46.5" customHeight="1">
      <c r="A110" s="109"/>
      <c r="B110" s="109"/>
      <c r="F110" s="374"/>
      <c r="G110" s="376"/>
      <c r="H110" s="377"/>
      <c r="I110" s="385"/>
      <c r="J110" s="374"/>
      <c r="K110" s="374"/>
      <c r="L110" s="378"/>
      <c r="M110" s="379"/>
      <c r="N110" s="380"/>
    </row>
    <row r="111" spans="1:14" ht="46.5" customHeight="1">
      <c r="A111" s="109"/>
      <c r="B111" s="109"/>
      <c r="F111" s="374"/>
      <c r="G111" s="376"/>
      <c r="H111" s="377"/>
      <c r="I111" s="385"/>
      <c r="J111" s="374"/>
      <c r="K111" s="374"/>
      <c r="L111" s="378"/>
      <c r="M111" s="379"/>
      <c r="N111" s="380"/>
    </row>
    <row r="112" spans="1:14" ht="46.5" customHeight="1">
      <c r="A112" s="109"/>
      <c r="B112" s="109"/>
      <c r="F112" s="374"/>
      <c r="G112" s="376"/>
      <c r="H112" s="377"/>
      <c r="I112" s="385"/>
      <c r="J112" s="374"/>
      <c r="K112" s="374"/>
      <c r="L112" s="378"/>
      <c r="M112" s="379"/>
      <c r="N112" s="380"/>
    </row>
    <row r="113" spans="1:14" ht="46.5" customHeight="1">
      <c r="A113" s="109"/>
      <c r="B113" s="109"/>
      <c r="F113" s="374"/>
      <c r="G113" s="376"/>
      <c r="H113" s="377"/>
      <c r="I113" s="385"/>
      <c r="J113" s="374"/>
      <c r="K113" s="374"/>
      <c r="L113" s="378"/>
      <c r="M113" s="379"/>
      <c r="N113" s="380"/>
    </row>
    <row r="114" spans="1:14" ht="46.5" customHeight="1">
      <c r="A114" s="109"/>
      <c r="B114" s="109"/>
      <c r="F114" s="374"/>
      <c r="G114" s="376"/>
      <c r="H114" s="377"/>
      <c r="I114" s="385"/>
      <c r="J114" s="374"/>
      <c r="K114" s="374"/>
      <c r="L114" s="378"/>
      <c r="M114" s="379"/>
      <c r="N114" s="380"/>
    </row>
    <row r="115" spans="1:14" ht="46.5" customHeight="1">
      <c r="A115" s="109"/>
      <c r="B115" s="109"/>
      <c r="F115" s="374"/>
      <c r="G115" s="376"/>
      <c r="H115" s="377"/>
      <c r="I115" s="385"/>
      <c r="J115" s="374"/>
      <c r="K115" s="374"/>
      <c r="L115" s="378"/>
      <c r="M115" s="379"/>
      <c r="N115" s="380"/>
    </row>
    <row r="116" spans="1:14" ht="46.5" customHeight="1">
      <c r="A116" s="109"/>
      <c r="B116" s="109"/>
      <c r="F116" s="374"/>
      <c r="G116" s="376"/>
      <c r="H116" s="377"/>
      <c r="I116" s="385"/>
      <c r="J116" s="374"/>
      <c r="K116" s="374"/>
      <c r="L116" s="378"/>
      <c r="M116" s="379"/>
      <c r="N116" s="380"/>
    </row>
    <row r="117" spans="1:14" ht="46.5" customHeight="1">
      <c r="A117" s="109"/>
      <c r="B117" s="109"/>
      <c r="F117" s="374"/>
      <c r="G117" s="376"/>
      <c r="H117" s="377"/>
      <c r="I117" s="385"/>
      <c r="J117" s="374"/>
      <c r="K117" s="374"/>
      <c r="L117" s="378"/>
      <c r="M117" s="379"/>
      <c r="N117" s="380"/>
    </row>
    <row r="118" spans="1:14" ht="46.5" customHeight="1">
      <c r="A118" s="109"/>
      <c r="B118" s="109"/>
      <c r="F118" s="374"/>
      <c r="G118" s="376"/>
      <c r="H118" s="377"/>
      <c r="I118" s="385"/>
      <c r="J118" s="374"/>
      <c r="K118" s="374"/>
      <c r="L118" s="378"/>
      <c r="M118" s="379"/>
      <c r="N118" s="380"/>
    </row>
    <row r="119" spans="1:14" ht="46.5" customHeight="1">
      <c r="A119" s="109"/>
      <c r="B119" s="109"/>
      <c r="F119" s="374"/>
      <c r="G119" s="376"/>
      <c r="H119" s="377"/>
      <c r="I119" s="385"/>
      <c r="J119" s="374"/>
      <c r="K119" s="374"/>
      <c r="L119" s="378"/>
      <c r="M119" s="379"/>
      <c r="N119" s="380"/>
    </row>
    <row r="120" spans="1:14" ht="46.5" customHeight="1">
      <c r="A120" s="109"/>
      <c r="B120" s="109"/>
      <c r="F120" s="374"/>
      <c r="G120" s="376"/>
      <c r="H120" s="377"/>
      <c r="I120" s="385"/>
      <c r="J120" s="374"/>
      <c r="K120" s="374"/>
      <c r="L120" s="378"/>
      <c r="M120" s="379"/>
      <c r="N120" s="380"/>
    </row>
    <row r="121" spans="1:14" ht="46.5" customHeight="1">
      <c r="A121" s="109"/>
      <c r="B121" s="109"/>
      <c r="F121" s="374"/>
      <c r="G121" s="376"/>
      <c r="H121" s="377"/>
      <c r="I121" s="385"/>
      <c r="J121" s="374"/>
      <c r="K121" s="374"/>
      <c r="L121" s="378"/>
      <c r="M121" s="379"/>
      <c r="N121" s="380"/>
    </row>
    <row r="122" spans="1:14" ht="46.5" customHeight="1">
      <c r="A122" s="109"/>
      <c r="B122" s="109"/>
      <c r="F122" s="374"/>
      <c r="G122" s="376"/>
      <c r="H122" s="377"/>
      <c r="I122" s="385"/>
      <c r="J122" s="374"/>
      <c r="K122" s="374"/>
      <c r="L122" s="378"/>
      <c r="M122" s="379"/>
      <c r="N122" s="380"/>
    </row>
    <row r="123" spans="1:14" ht="46.5" customHeight="1">
      <c r="A123" s="109"/>
      <c r="B123" s="109"/>
      <c r="F123" s="374"/>
      <c r="G123" s="376"/>
      <c r="H123" s="377"/>
      <c r="I123" s="385"/>
      <c r="J123" s="374"/>
      <c r="K123" s="374"/>
      <c r="L123" s="378"/>
      <c r="M123" s="379"/>
      <c r="N123" s="380"/>
    </row>
    <row r="124" spans="1:14" ht="46.5" customHeight="1">
      <c r="A124" s="109"/>
      <c r="B124" s="109"/>
      <c r="F124" s="374"/>
      <c r="G124" s="376"/>
      <c r="H124" s="377"/>
      <c r="I124" s="385"/>
      <c r="J124" s="374"/>
      <c r="K124" s="374"/>
      <c r="L124" s="378"/>
      <c r="M124" s="379"/>
      <c r="N124" s="380"/>
    </row>
    <row r="125" spans="1:14" ht="46.5" customHeight="1">
      <c r="A125" s="109"/>
      <c r="B125" s="109"/>
      <c r="F125" s="374"/>
      <c r="G125" s="376"/>
      <c r="H125" s="377"/>
      <c r="I125" s="385"/>
      <c r="J125" s="374"/>
      <c r="K125" s="374"/>
      <c r="L125" s="378"/>
      <c r="M125" s="379"/>
      <c r="N125" s="380"/>
    </row>
    <row r="126" spans="1:14" ht="46.5" customHeight="1">
      <c r="A126" s="109"/>
      <c r="B126" s="109"/>
      <c r="F126" s="374"/>
      <c r="G126" s="376"/>
      <c r="H126" s="377"/>
      <c r="I126" s="385"/>
      <c r="J126" s="374"/>
      <c r="K126" s="374"/>
      <c r="L126" s="378"/>
      <c r="M126" s="379"/>
      <c r="N126" s="380"/>
    </row>
    <row r="127" spans="1:14" ht="46.5" customHeight="1">
      <c r="A127" s="109"/>
      <c r="B127" s="109"/>
      <c r="F127" s="374"/>
      <c r="G127" s="376"/>
      <c r="H127" s="377"/>
      <c r="I127" s="385"/>
      <c r="J127" s="374"/>
      <c r="K127" s="374"/>
      <c r="L127" s="378"/>
      <c r="M127" s="379"/>
      <c r="N127" s="380"/>
    </row>
    <row r="128" spans="1:14" ht="46.5" customHeight="1">
      <c r="A128" s="109"/>
      <c r="B128" s="109"/>
      <c r="F128" s="374"/>
      <c r="G128" s="376"/>
      <c r="H128" s="377"/>
      <c r="I128" s="385"/>
      <c r="J128" s="374"/>
      <c r="K128" s="374"/>
      <c r="L128" s="378"/>
      <c r="M128" s="379"/>
      <c r="N128" s="380"/>
    </row>
    <row r="129" spans="1:14" ht="46.5" customHeight="1">
      <c r="A129" s="109"/>
      <c r="B129" s="109"/>
      <c r="F129" s="374"/>
      <c r="G129" s="376"/>
      <c r="H129" s="377"/>
      <c r="I129" s="385"/>
      <c r="J129" s="374"/>
      <c r="K129" s="374"/>
      <c r="L129" s="378"/>
      <c r="M129" s="379"/>
      <c r="N129" s="380"/>
    </row>
    <row r="130" spans="1:14" ht="46.5" customHeight="1">
      <c r="A130" s="109"/>
      <c r="B130" s="109"/>
      <c r="F130" s="374"/>
      <c r="G130" s="376"/>
      <c r="H130" s="377"/>
      <c r="I130" s="385"/>
      <c r="J130" s="374"/>
      <c r="K130" s="374"/>
      <c r="L130" s="378"/>
      <c r="M130" s="379"/>
      <c r="N130" s="380"/>
    </row>
    <row r="131" spans="1:14" ht="46.5" customHeight="1">
      <c r="A131" s="109"/>
      <c r="B131" s="109"/>
      <c r="F131" s="374"/>
      <c r="G131" s="376"/>
      <c r="H131" s="377"/>
      <c r="I131" s="385"/>
      <c r="J131" s="374"/>
      <c r="K131" s="374"/>
      <c r="L131" s="378"/>
      <c r="M131" s="379"/>
      <c r="N131" s="380"/>
    </row>
    <row r="132" spans="1:14" ht="46.5" customHeight="1">
      <c r="A132" s="109"/>
      <c r="B132" s="109"/>
      <c r="F132" s="374"/>
      <c r="G132" s="376"/>
      <c r="H132" s="377"/>
      <c r="I132" s="385"/>
      <c r="J132" s="374"/>
      <c r="K132" s="374"/>
      <c r="L132" s="378"/>
      <c r="M132" s="379"/>
      <c r="N132" s="380"/>
    </row>
    <row r="133" spans="1:14" ht="46.5" customHeight="1">
      <c r="A133" s="109"/>
      <c r="B133" s="109"/>
      <c r="F133" s="374"/>
      <c r="G133" s="376"/>
      <c r="H133" s="377"/>
      <c r="I133" s="385"/>
      <c r="J133" s="374"/>
      <c r="K133" s="374"/>
      <c r="L133" s="378"/>
      <c r="M133" s="379"/>
      <c r="N133" s="380"/>
    </row>
    <row r="134" spans="1:14" ht="46.5" customHeight="1">
      <c r="A134" s="109"/>
      <c r="B134" s="109"/>
      <c r="F134" s="374"/>
      <c r="G134" s="376"/>
      <c r="H134" s="377"/>
      <c r="I134" s="385"/>
      <c r="J134" s="374"/>
      <c r="K134" s="374"/>
      <c r="L134" s="378"/>
      <c r="M134" s="379"/>
      <c r="N134" s="380"/>
    </row>
    <row r="135" spans="1:14" ht="46.5" customHeight="1">
      <c r="A135" s="109"/>
      <c r="B135" s="109"/>
      <c r="F135" s="374"/>
      <c r="G135" s="376"/>
      <c r="H135" s="377"/>
      <c r="I135" s="385"/>
      <c r="J135" s="374"/>
      <c r="K135" s="374"/>
      <c r="L135" s="378"/>
      <c r="M135" s="379"/>
      <c r="N135" s="380"/>
    </row>
    <row r="136" spans="1:14" ht="46.5" customHeight="1">
      <c r="A136" s="109"/>
      <c r="B136" s="109"/>
      <c r="F136" s="374"/>
      <c r="G136" s="376"/>
      <c r="H136" s="377"/>
      <c r="I136" s="385"/>
      <c r="J136" s="374"/>
      <c r="K136" s="374"/>
      <c r="L136" s="378"/>
      <c r="M136" s="379"/>
      <c r="N136" s="380"/>
    </row>
    <row r="137" spans="1:14" ht="46.5" customHeight="1">
      <c r="A137" s="109"/>
      <c r="B137" s="109"/>
      <c r="F137" s="374"/>
      <c r="G137" s="376"/>
      <c r="H137" s="377"/>
      <c r="I137" s="385"/>
      <c r="J137" s="374"/>
      <c r="K137" s="374"/>
      <c r="L137" s="378"/>
      <c r="M137" s="379"/>
      <c r="N137" s="380"/>
    </row>
    <row r="138" spans="1:14" ht="46.5" customHeight="1">
      <c r="A138" s="109"/>
      <c r="B138" s="109"/>
      <c r="F138" s="374"/>
      <c r="G138" s="376"/>
      <c r="H138" s="377"/>
      <c r="I138" s="385"/>
      <c r="J138" s="374"/>
      <c r="K138" s="374"/>
      <c r="L138" s="378"/>
      <c r="M138" s="379"/>
      <c r="N138" s="380"/>
    </row>
    <row r="139" spans="1:14" ht="46.5" customHeight="1">
      <c r="A139" s="109"/>
      <c r="B139" s="109"/>
      <c r="F139" s="374"/>
      <c r="G139" s="376"/>
      <c r="H139" s="377"/>
      <c r="I139" s="385"/>
      <c r="J139" s="374"/>
      <c r="K139" s="374"/>
      <c r="L139" s="378"/>
      <c r="M139" s="379"/>
      <c r="N139" s="380"/>
    </row>
    <row r="140" spans="1:14" ht="46.5" customHeight="1">
      <c r="A140" s="109"/>
      <c r="B140" s="109"/>
      <c r="F140" s="374"/>
      <c r="G140" s="376"/>
      <c r="H140" s="377"/>
      <c r="I140" s="385"/>
      <c r="J140" s="374"/>
      <c r="K140" s="374"/>
      <c r="L140" s="378"/>
      <c r="M140" s="379"/>
      <c r="N140" s="380"/>
    </row>
    <row r="141" spans="1:14" ht="46.5" customHeight="1">
      <c r="A141" s="109"/>
      <c r="B141" s="109"/>
      <c r="F141" s="374"/>
      <c r="G141" s="376"/>
      <c r="H141" s="377"/>
      <c r="I141" s="385"/>
      <c r="J141" s="374"/>
      <c r="K141" s="374"/>
      <c r="L141" s="378"/>
      <c r="M141" s="379"/>
      <c r="N141" s="380"/>
    </row>
    <row r="142" spans="1:14" ht="46.5" customHeight="1">
      <c r="A142" s="109"/>
      <c r="B142" s="109"/>
      <c r="F142" s="374"/>
      <c r="G142" s="376"/>
      <c r="H142" s="377"/>
      <c r="I142" s="385"/>
      <c r="J142" s="374"/>
      <c r="K142" s="374"/>
      <c r="L142" s="378"/>
      <c r="M142" s="379"/>
      <c r="N142" s="380"/>
    </row>
    <row r="143" spans="1:14" ht="46.5" customHeight="1">
      <c r="A143" s="109"/>
      <c r="B143" s="109"/>
      <c r="F143" s="374"/>
      <c r="G143" s="376"/>
      <c r="H143" s="377"/>
      <c r="I143" s="385"/>
      <c r="J143" s="374"/>
      <c r="K143" s="374"/>
      <c r="L143" s="378"/>
      <c r="M143" s="379"/>
      <c r="N143" s="380"/>
    </row>
    <row r="144" spans="1:14" ht="46.5" customHeight="1">
      <c r="A144" s="109"/>
      <c r="B144" s="109"/>
      <c r="F144" s="374"/>
      <c r="G144" s="376"/>
      <c r="H144" s="377"/>
      <c r="I144" s="385"/>
      <c r="J144" s="374"/>
      <c r="K144" s="374"/>
      <c r="L144" s="378"/>
      <c r="M144" s="379"/>
      <c r="N144" s="380"/>
    </row>
    <row r="145" spans="1:14" ht="46.5" customHeight="1">
      <c r="A145" s="109"/>
      <c r="B145" s="109"/>
      <c r="F145" s="374"/>
      <c r="G145" s="376"/>
      <c r="H145" s="377"/>
      <c r="I145" s="385"/>
      <c r="J145" s="374"/>
      <c r="K145" s="374"/>
      <c r="L145" s="378"/>
      <c r="M145" s="379"/>
      <c r="N145" s="380"/>
    </row>
    <row r="146" spans="1:14" ht="46.5" customHeight="1">
      <c r="A146" s="109"/>
      <c r="B146" s="109"/>
      <c r="F146" s="374"/>
      <c r="G146" s="376"/>
      <c r="H146" s="377"/>
      <c r="I146" s="385"/>
      <c r="J146" s="374"/>
      <c r="K146" s="374"/>
      <c r="L146" s="378"/>
      <c r="M146" s="379"/>
      <c r="N146" s="380"/>
    </row>
    <row r="147" spans="1:14" ht="46.5" customHeight="1">
      <c r="A147" s="109"/>
      <c r="B147" s="109"/>
      <c r="F147" s="374"/>
      <c r="G147" s="376"/>
      <c r="H147" s="377"/>
      <c r="I147" s="385"/>
      <c r="J147" s="374"/>
      <c r="K147" s="374"/>
      <c r="L147" s="378"/>
      <c r="M147" s="379"/>
      <c r="N147" s="380"/>
    </row>
    <row r="148" spans="1:14" ht="46.5" customHeight="1">
      <c r="A148" s="109"/>
      <c r="B148" s="109"/>
      <c r="F148" s="374"/>
      <c r="G148" s="376"/>
      <c r="H148" s="377"/>
      <c r="I148" s="385"/>
      <c r="J148" s="374"/>
      <c r="K148" s="374"/>
      <c r="L148" s="378"/>
      <c r="M148" s="379"/>
      <c r="N148" s="380"/>
    </row>
    <row r="149" spans="1:14" ht="46.5" customHeight="1">
      <c r="A149" s="109"/>
      <c r="B149" s="109"/>
      <c r="F149" s="374"/>
      <c r="G149" s="376"/>
      <c r="H149" s="377"/>
      <c r="I149" s="385"/>
      <c r="J149" s="374"/>
      <c r="K149" s="374"/>
      <c r="L149" s="378"/>
      <c r="M149" s="379"/>
      <c r="N149" s="380"/>
    </row>
    <row r="150" spans="1:14" ht="46.5" customHeight="1">
      <c r="A150" s="109"/>
      <c r="B150" s="109"/>
      <c r="F150" s="374"/>
      <c r="G150" s="376"/>
      <c r="H150" s="377"/>
      <c r="I150" s="385"/>
      <c r="J150" s="374"/>
      <c r="K150" s="374"/>
      <c r="L150" s="378"/>
      <c r="M150" s="379"/>
      <c r="N150" s="380"/>
    </row>
    <row r="151" spans="1:14" ht="46.5" customHeight="1">
      <c r="A151" s="109"/>
      <c r="B151" s="109"/>
      <c r="F151" s="374"/>
      <c r="G151" s="376"/>
      <c r="H151" s="377"/>
      <c r="I151" s="385"/>
      <c r="J151" s="374"/>
      <c r="K151" s="374"/>
      <c r="L151" s="378"/>
      <c r="M151" s="379"/>
      <c r="N151" s="380"/>
    </row>
    <row r="152" spans="1:14" ht="46.5" customHeight="1">
      <c r="A152" s="109"/>
      <c r="B152" s="109"/>
      <c r="F152" s="374"/>
      <c r="G152" s="376"/>
      <c r="H152" s="377"/>
      <c r="I152" s="385"/>
      <c r="J152" s="374"/>
      <c r="K152" s="374"/>
      <c r="L152" s="378"/>
      <c r="M152" s="379"/>
      <c r="N152" s="380"/>
    </row>
    <row r="153" spans="1:14" ht="46.5" customHeight="1">
      <c r="A153" s="109"/>
      <c r="B153" s="109"/>
      <c r="F153" s="374"/>
      <c r="G153" s="376"/>
      <c r="H153" s="377"/>
      <c r="I153" s="385"/>
      <c r="J153" s="374"/>
      <c r="K153" s="374"/>
      <c r="L153" s="378"/>
      <c r="M153" s="379"/>
      <c r="N153" s="380"/>
    </row>
    <row r="154" spans="1:14" ht="46.5" customHeight="1">
      <c r="A154" s="109"/>
      <c r="B154" s="109"/>
      <c r="F154" s="374"/>
      <c r="G154" s="376"/>
      <c r="H154" s="377"/>
      <c r="I154" s="385"/>
      <c r="J154" s="374"/>
      <c r="K154" s="374"/>
      <c r="L154" s="378"/>
      <c r="M154" s="379"/>
      <c r="N154" s="380"/>
    </row>
    <row r="155" spans="1:14" ht="46.5" customHeight="1">
      <c r="A155" s="109"/>
      <c r="B155" s="109"/>
      <c r="F155" s="374"/>
      <c r="G155" s="376"/>
      <c r="H155" s="377"/>
      <c r="I155" s="385"/>
      <c r="J155" s="374"/>
      <c r="K155" s="374"/>
      <c r="L155" s="378"/>
      <c r="M155" s="379"/>
      <c r="N155" s="380"/>
    </row>
    <row r="156" spans="1:14" ht="46.5" customHeight="1">
      <c r="A156" s="109"/>
      <c r="B156" s="109"/>
      <c r="F156" s="374"/>
      <c r="G156" s="376"/>
      <c r="H156" s="377"/>
      <c r="I156" s="385"/>
      <c r="J156" s="374"/>
      <c r="K156" s="374"/>
      <c r="L156" s="378"/>
      <c r="M156" s="379"/>
      <c r="N156" s="380"/>
    </row>
    <row r="157" spans="1:14" ht="46.5" customHeight="1">
      <c r="A157" s="109"/>
      <c r="B157" s="109"/>
      <c r="F157" s="374"/>
      <c r="G157" s="376"/>
      <c r="H157" s="377"/>
      <c r="I157" s="385"/>
      <c r="J157" s="374"/>
      <c r="K157" s="374"/>
      <c r="L157" s="378"/>
      <c r="M157" s="379"/>
      <c r="N157" s="380"/>
    </row>
    <row r="158" spans="1:14" ht="46.5" customHeight="1">
      <c r="A158" s="109"/>
      <c r="B158" s="109"/>
      <c r="F158" s="374"/>
      <c r="G158" s="376"/>
      <c r="H158" s="377"/>
      <c r="I158" s="385"/>
      <c r="J158" s="374"/>
      <c r="K158" s="374"/>
      <c r="L158" s="378"/>
      <c r="M158" s="379"/>
      <c r="N158" s="380"/>
    </row>
    <row r="159" spans="1:14" ht="46.5" customHeight="1">
      <c r="A159" s="109"/>
      <c r="B159" s="109"/>
      <c r="F159" s="374"/>
      <c r="G159" s="376"/>
      <c r="H159" s="377"/>
      <c r="I159" s="385"/>
      <c r="J159" s="374"/>
      <c r="K159" s="374"/>
      <c r="L159" s="378"/>
      <c r="M159" s="379"/>
      <c r="N159" s="380"/>
    </row>
    <row r="160" spans="1:14" ht="46.5" customHeight="1">
      <c r="A160" s="109"/>
      <c r="B160" s="109"/>
      <c r="F160" s="374"/>
      <c r="G160" s="376"/>
      <c r="H160" s="377"/>
      <c r="I160" s="385"/>
      <c r="J160" s="374"/>
      <c r="K160" s="374"/>
      <c r="L160" s="378"/>
      <c r="M160" s="379"/>
      <c r="N160" s="380"/>
    </row>
    <row r="161" spans="1:14" ht="46.5" customHeight="1">
      <c r="A161" s="109"/>
      <c r="B161" s="109"/>
      <c r="F161" s="374"/>
      <c r="G161" s="376"/>
      <c r="H161" s="377"/>
      <c r="I161" s="385"/>
      <c r="J161" s="374"/>
      <c r="K161" s="374"/>
      <c r="L161" s="378"/>
      <c r="M161" s="379"/>
      <c r="N161" s="380"/>
    </row>
    <row r="162" spans="1:14" ht="46.5" customHeight="1">
      <c r="A162" s="109"/>
      <c r="B162" s="109"/>
      <c r="F162" s="374"/>
      <c r="G162" s="376"/>
      <c r="H162" s="377"/>
      <c r="I162" s="385"/>
      <c r="J162" s="374"/>
      <c r="K162" s="374"/>
      <c r="L162" s="378"/>
      <c r="M162" s="379"/>
      <c r="N162" s="380"/>
    </row>
    <row r="163" spans="1:14" ht="46.5" customHeight="1">
      <c r="A163" s="109"/>
      <c r="B163" s="109"/>
      <c r="F163" s="374"/>
      <c r="G163" s="376"/>
      <c r="H163" s="377"/>
      <c r="I163" s="385"/>
      <c r="J163" s="374"/>
      <c r="K163" s="374"/>
      <c r="L163" s="378"/>
      <c r="M163" s="379"/>
      <c r="N163" s="380"/>
    </row>
    <row r="164" spans="1:14" ht="46.5" customHeight="1">
      <c r="A164" s="109"/>
      <c r="B164" s="109"/>
      <c r="F164" s="374"/>
      <c r="G164" s="376"/>
      <c r="H164" s="377"/>
      <c r="I164" s="385"/>
      <c r="J164" s="374"/>
      <c r="K164" s="374"/>
      <c r="L164" s="378"/>
      <c r="M164" s="379"/>
      <c r="N164" s="380"/>
    </row>
    <row r="165" spans="1:14" ht="46.5" customHeight="1">
      <c r="A165" s="109"/>
      <c r="B165" s="109"/>
      <c r="F165" s="374"/>
      <c r="G165" s="376"/>
      <c r="H165" s="377"/>
      <c r="I165" s="385"/>
      <c r="J165" s="374"/>
      <c r="K165" s="374"/>
      <c r="L165" s="378"/>
      <c r="M165" s="379"/>
      <c r="N165" s="380"/>
    </row>
    <row r="166" spans="1:14" ht="46.5" customHeight="1">
      <c r="A166" s="109"/>
      <c r="B166" s="109"/>
      <c r="F166" s="374"/>
      <c r="G166" s="376"/>
      <c r="H166" s="377"/>
      <c r="I166" s="385"/>
      <c r="J166" s="374"/>
      <c r="K166" s="374"/>
      <c r="L166" s="378"/>
      <c r="M166" s="379"/>
      <c r="N166" s="380"/>
    </row>
    <row r="167" spans="1:14" ht="46.5" customHeight="1">
      <c r="A167" s="109"/>
      <c r="B167" s="109"/>
      <c r="F167" s="374"/>
      <c r="G167" s="376"/>
      <c r="H167" s="377"/>
      <c r="I167" s="385"/>
      <c r="J167" s="374"/>
      <c r="K167" s="374"/>
      <c r="L167" s="378"/>
      <c r="M167" s="379"/>
      <c r="N167" s="380"/>
    </row>
    <row r="168" spans="1:14" ht="46.5" customHeight="1">
      <c r="A168" s="109"/>
      <c r="B168" s="109"/>
      <c r="F168" s="374"/>
      <c r="G168" s="376"/>
      <c r="H168" s="377"/>
      <c r="I168" s="385"/>
      <c r="J168" s="374"/>
      <c r="K168" s="374"/>
      <c r="L168" s="378"/>
      <c r="M168" s="379"/>
      <c r="N168" s="380"/>
    </row>
    <row r="169" spans="1:14" ht="46.5" customHeight="1">
      <c r="A169" s="109"/>
      <c r="B169" s="109"/>
      <c r="F169" s="374"/>
      <c r="G169" s="376"/>
      <c r="H169" s="377"/>
      <c r="I169" s="385"/>
      <c r="J169" s="374"/>
      <c r="K169" s="374"/>
      <c r="L169" s="378"/>
      <c r="M169" s="379"/>
      <c r="N169" s="380"/>
    </row>
    <row r="170" spans="1:14" ht="46.5" customHeight="1">
      <c r="A170" s="109"/>
      <c r="B170" s="109"/>
      <c r="F170" s="374"/>
      <c r="G170" s="376"/>
      <c r="H170" s="377"/>
      <c r="I170" s="385"/>
      <c r="J170" s="374"/>
      <c r="K170" s="374"/>
      <c r="L170" s="378"/>
      <c r="M170" s="379"/>
      <c r="N170" s="380"/>
    </row>
    <row r="171" spans="1:14" ht="46.5" customHeight="1">
      <c r="A171" s="109"/>
      <c r="B171" s="109"/>
      <c r="F171" s="374"/>
      <c r="G171" s="376"/>
      <c r="H171" s="377"/>
      <c r="I171" s="385"/>
      <c r="J171" s="374"/>
      <c r="K171" s="374"/>
      <c r="L171" s="378"/>
      <c r="M171" s="379"/>
      <c r="N171" s="380"/>
    </row>
    <row r="172" spans="1:14" ht="46.5" customHeight="1">
      <c r="A172" s="109"/>
      <c r="B172" s="109"/>
      <c r="F172" s="374"/>
      <c r="G172" s="376"/>
      <c r="H172" s="377"/>
      <c r="I172" s="385"/>
      <c r="J172" s="374"/>
      <c r="K172" s="374"/>
      <c r="L172" s="378"/>
      <c r="M172" s="379"/>
      <c r="N172" s="380"/>
    </row>
    <row r="173" spans="1:14" ht="46.5" customHeight="1">
      <c r="A173" s="109"/>
      <c r="B173" s="109"/>
      <c r="F173" s="374"/>
      <c r="G173" s="376"/>
      <c r="H173" s="377"/>
      <c r="I173" s="385"/>
      <c r="J173" s="374"/>
      <c r="K173" s="374"/>
      <c r="L173" s="378"/>
      <c r="M173" s="379"/>
      <c r="N173" s="380"/>
    </row>
    <row r="174" spans="1:14" ht="46.5" customHeight="1">
      <c r="A174" s="109"/>
      <c r="B174" s="109"/>
      <c r="F174" s="374"/>
      <c r="G174" s="376"/>
      <c r="H174" s="377"/>
      <c r="I174" s="385"/>
      <c r="J174" s="374"/>
      <c r="K174" s="374"/>
      <c r="L174" s="378"/>
      <c r="M174" s="379"/>
      <c r="N174" s="380"/>
    </row>
    <row r="175" spans="1:14" ht="46.5" customHeight="1">
      <c r="A175" s="109"/>
      <c r="B175" s="109"/>
      <c r="F175" s="374"/>
      <c r="G175" s="376"/>
      <c r="H175" s="377"/>
      <c r="I175" s="385"/>
      <c r="J175" s="374"/>
      <c r="K175" s="374"/>
      <c r="L175" s="378"/>
      <c r="M175" s="379"/>
      <c r="N175" s="380"/>
    </row>
    <row r="176" spans="1:14" ht="46.5" customHeight="1">
      <c r="A176" s="109"/>
      <c r="B176" s="109"/>
      <c r="F176" s="374"/>
      <c r="G176" s="376"/>
      <c r="H176" s="377"/>
      <c r="I176" s="385"/>
      <c r="J176" s="374"/>
      <c r="K176" s="374"/>
      <c r="L176" s="378"/>
      <c r="M176" s="379"/>
      <c r="N176" s="380"/>
    </row>
    <row r="177" spans="1:14" ht="46.5" customHeight="1">
      <c r="A177" s="109"/>
      <c r="B177" s="109"/>
      <c r="F177" s="374"/>
      <c r="G177" s="376"/>
      <c r="H177" s="377"/>
      <c r="I177" s="385"/>
      <c r="J177" s="374"/>
      <c r="K177" s="374"/>
      <c r="L177" s="378"/>
      <c r="M177" s="379"/>
      <c r="N177" s="380"/>
    </row>
    <row r="178" spans="1:14" ht="46.5" customHeight="1">
      <c r="A178" s="109"/>
      <c r="B178" s="109"/>
      <c r="F178" s="374"/>
      <c r="G178" s="376"/>
      <c r="H178" s="377"/>
      <c r="I178" s="385"/>
      <c r="J178" s="374"/>
      <c r="K178" s="374"/>
      <c r="L178" s="378"/>
      <c r="M178" s="379"/>
      <c r="N178" s="380"/>
    </row>
    <row r="179" spans="1:14" ht="46.5" customHeight="1">
      <c r="A179" s="109"/>
      <c r="B179" s="109"/>
      <c r="F179" s="374"/>
      <c r="G179" s="376"/>
      <c r="H179" s="377"/>
      <c r="I179" s="385"/>
      <c r="J179" s="374"/>
      <c r="K179" s="374"/>
      <c r="L179" s="378"/>
      <c r="M179" s="379"/>
      <c r="N179" s="380"/>
    </row>
    <row r="180" spans="1:14" ht="46.5" customHeight="1">
      <c r="A180" s="109"/>
      <c r="B180" s="109"/>
      <c r="F180" s="374"/>
      <c r="G180" s="376"/>
      <c r="H180" s="377"/>
      <c r="I180" s="385"/>
      <c r="J180" s="374"/>
      <c r="K180" s="374"/>
      <c r="L180" s="378"/>
      <c r="M180" s="379"/>
      <c r="N180" s="380"/>
    </row>
    <row r="181" spans="1:14" ht="46.5" customHeight="1">
      <c r="A181" s="109"/>
      <c r="B181" s="109"/>
      <c r="F181" s="374"/>
      <c r="G181" s="376"/>
      <c r="H181" s="377"/>
      <c r="I181" s="385"/>
      <c r="J181" s="374"/>
      <c r="K181" s="374"/>
      <c r="L181" s="378"/>
      <c r="M181" s="379"/>
      <c r="N181" s="380"/>
    </row>
    <row r="182" spans="1:14" ht="46.5" customHeight="1">
      <c r="A182" s="109"/>
      <c r="B182" s="109"/>
      <c r="F182" s="374"/>
      <c r="G182" s="376"/>
      <c r="H182" s="377"/>
      <c r="I182" s="385"/>
      <c r="J182" s="374"/>
      <c r="K182" s="374"/>
      <c r="L182" s="378"/>
      <c r="M182" s="379"/>
      <c r="N182" s="380"/>
    </row>
    <row r="183" spans="1:14" ht="46.5" customHeight="1">
      <c r="A183" s="109"/>
      <c r="B183" s="109"/>
      <c r="F183" s="374"/>
      <c r="G183" s="376"/>
      <c r="H183" s="377"/>
      <c r="I183" s="385"/>
      <c r="J183" s="374"/>
      <c r="K183" s="374"/>
      <c r="L183" s="378"/>
      <c r="M183" s="379"/>
      <c r="N183" s="380"/>
    </row>
    <row r="184" spans="1:14" ht="46.5" customHeight="1">
      <c r="A184" s="109"/>
      <c r="B184" s="109"/>
      <c r="F184" s="374"/>
      <c r="G184" s="376"/>
      <c r="H184" s="377"/>
      <c r="I184" s="385"/>
      <c r="J184" s="374"/>
      <c r="K184" s="374"/>
      <c r="L184" s="378"/>
      <c r="M184" s="379"/>
      <c r="N184" s="380"/>
    </row>
    <row r="185" spans="1:14" ht="46.5" customHeight="1">
      <c r="A185" s="109"/>
      <c r="B185" s="109"/>
      <c r="F185" s="374"/>
      <c r="G185" s="376"/>
      <c r="H185" s="377"/>
      <c r="I185" s="385"/>
      <c r="J185" s="374"/>
      <c r="K185" s="374"/>
      <c r="L185" s="378"/>
      <c r="M185" s="379"/>
      <c r="N185" s="380"/>
    </row>
    <row r="186" spans="1:14" ht="46.5" customHeight="1">
      <c r="A186" s="109"/>
      <c r="B186" s="109"/>
      <c r="F186" s="374"/>
      <c r="G186" s="376"/>
      <c r="H186" s="377"/>
      <c r="I186" s="385"/>
      <c r="J186" s="374"/>
      <c r="K186" s="374"/>
      <c r="L186" s="378"/>
      <c r="M186" s="379"/>
      <c r="N186" s="380"/>
    </row>
    <row r="187" spans="1:14" ht="46.5" customHeight="1">
      <c r="A187" s="109"/>
      <c r="B187" s="109"/>
      <c r="F187" s="374"/>
      <c r="G187" s="376"/>
      <c r="H187" s="377"/>
      <c r="I187" s="385"/>
      <c r="J187" s="374"/>
      <c r="K187" s="374"/>
      <c r="L187" s="378"/>
      <c r="M187" s="379"/>
      <c r="N187" s="380"/>
    </row>
    <row r="188" spans="1:14" ht="46.5" customHeight="1">
      <c r="A188" s="109"/>
      <c r="B188" s="109"/>
      <c r="F188" s="374"/>
      <c r="G188" s="376"/>
      <c r="H188" s="377"/>
      <c r="I188" s="385"/>
      <c r="J188" s="374"/>
      <c r="K188" s="374"/>
      <c r="L188" s="378"/>
      <c r="M188" s="379"/>
      <c r="N188" s="380"/>
    </row>
    <row r="189" spans="1:14" ht="46.5" customHeight="1">
      <c r="A189" s="109"/>
      <c r="B189" s="109"/>
      <c r="F189" s="374"/>
      <c r="G189" s="376"/>
      <c r="H189" s="377"/>
      <c r="I189" s="385"/>
      <c r="J189" s="374"/>
      <c r="K189" s="374"/>
      <c r="L189" s="378"/>
      <c r="M189" s="379"/>
      <c r="N189" s="380"/>
    </row>
    <row r="190" spans="1:14" ht="46.5" customHeight="1">
      <c r="A190" s="109"/>
      <c r="B190" s="109"/>
      <c r="F190" s="374"/>
      <c r="G190" s="376"/>
      <c r="H190" s="377"/>
      <c r="I190" s="385"/>
      <c r="J190" s="374"/>
      <c r="K190" s="374"/>
      <c r="L190" s="378"/>
      <c r="M190" s="379"/>
      <c r="N190" s="380"/>
    </row>
    <row r="191" spans="1:14" ht="46.5" customHeight="1">
      <c r="A191" s="109"/>
      <c r="B191" s="109"/>
      <c r="F191" s="374"/>
      <c r="G191" s="376"/>
      <c r="H191" s="377"/>
      <c r="I191" s="385"/>
      <c r="J191" s="374"/>
      <c r="K191" s="374"/>
      <c r="L191" s="378"/>
      <c r="M191" s="379"/>
      <c r="N191" s="380"/>
    </row>
    <row r="192" spans="1:14" ht="46.5" customHeight="1">
      <c r="A192" s="109"/>
      <c r="B192" s="109"/>
      <c r="F192" s="374"/>
      <c r="G192" s="376"/>
      <c r="H192" s="377"/>
      <c r="I192" s="385"/>
      <c r="J192" s="374"/>
      <c r="K192" s="374"/>
      <c r="L192" s="378"/>
      <c r="M192" s="379"/>
      <c r="N192" s="380"/>
    </row>
    <row r="193" spans="1:14" ht="46.5" customHeight="1">
      <c r="A193" s="109"/>
      <c r="B193" s="109"/>
      <c r="F193" s="374"/>
      <c r="G193" s="376"/>
      <c r="H193" s="377"/>
      <c r="I193" s="385"/>
      <c r="J193" s="374"/>
      <c r="K193" s="374"/>
      <c r="L193" s="378"/>
      <c r="M193" s="379"/>
      <c r="N193" s="380"/>
    </row>
    <row r="194" spans="1:14" ht="46.5" customHeight="1">
      <c r="A194" s="109"/>
      <c r="B194" s="109"/>
      <c r="F194" s="374"/>
      <c r="G194" s="376"/>
      <c r="H194" s="377"/>
      <c r="I194" s="385"/>
      <c r="J194" s="374"/>
      <c r="K194" s="374"/>
      <c r="L194" s="378"/>
      <c r="M194" s="379"/>
      <c r="N194" s="380"/>
    </row>
    <row r="195" spans="1:14" ht="46.5" customHeight="1">
      <c r="A195" s="109"/>
      <c r="B195" s="109"/>
      <c r="F195" s="374"/>
      <c r="G195" s="376"/>
      <c r="H195" s="377"/>
      <c r="I195" s="385"/>
      <c r="J195" s="374"/>
      <c r="K195" s="374"/>
      <c r="L195" s="378"/>
      <c r="M195" s="379"/>
      <c r="N195" s="380"/>
    </row>
    <row r="196" spans="1:14" ht="46.5" customHeight="1">
      <c r="A196" s="109"/>
      <c r="B196" s="109"/>
      <c r="F196" s="374"/>
      <c r="G196" s="376"/>
      <c r="H196" s="377"/>
      <c r="I196" s="385"/>
      <c r="J196" s="374"/>
      <c r="K196" s="374"/>
      <c r="L196" s="378"/>
      <c r="M196" s="379"/>
      <c r="N196" s="380"/>
    </row>
    <row r="197" spans="1:14" ht="46.5" customHeight="1">
      <c r="A197" s="109"/>
      <c r="B197" s="109"/>
      <c r="F197" s="374"/>
      <c r="G197" s="376"/>
      <c r="H197" s="377"/>
      <c r="I197" s="385"/>
      <c r="J197" s="374"/>
      <c r="K197" s="374"/>
      <c r="L197" s="378"/>
      <c r="M197" s="379"/>
      <c r="N197" s="380"/>
    </row>
    <row r="198" spans="1:14" ht="46.5" customHeight="1">
      <c r="A198" s="109"/>
      <c r="B198" s="109"/>
      <c r="F198" s="374"/>
      <c r="G198" s="376"/>
      <c r="H198" s="377"/>
      <c r="I198" s="385"/>
      <c r="J198" s="374"/>
      <c r="K198" s="374"/>
      <c r="L198" s="378"/>
      <c r="M198" s="379"/>
      <c r="N198" s="380"/>
    </row>
    <row r="199" spans="1:14" ht="46.5" customHeight="1">
      <c r="A199" s="109"/>
      <c r="B199" s="109"/>
      <c r="F199" s="374"/>
      <c r="G199" s="376"/>
      <c r="H199" s="377"/>
      <c r="I199" s="385"/>
      <c r="J199" s="374"/>
      <c r="K199" s="374"/>
      <c r="L199" s="378"/>
      <c r="M199" s="379"/>
      <c r="N199" s="380"/>
    </row>
    <row r="200" spans="1:14" ht="46.5" customHeight="1">
      <c r="A200" s="109"/>
      <c r="B200" s="109"/>
      <c r="F200" s="374"/>
      <c r="G200" s="376"/>
      <c r="H200" s="377"/>
      <c r="I200" s="385"/>
      <c r="J200" s="374"/>
      <c r="K200" s="374"/>
      <c r="L200" s="378"/>
      <c r="M200" s="379"/>
      <c r="N200" s="380"/>
    </row>
    <row r="201" spans="1:14" ht="46.5" customHeight="1">
      <c r="A201" s="109"/>
      <c r="B201" s="109"/>
      <c r="F201" s="374"/>
      <c r="G201" s="376"/>
      <c r="H201" s="377"/>
      <c r="I201" s="385"/>
      <c r="J201" s="374"/>
      <c r="K201" s="374"/>
      <c r="L201" s="378"/>
      <c r="M201" s="379"/>
      <c r="N201" s="380"/>
    </row>
    <row r="202" spans="1:14" ht="46.5" customHeight="1">
      <c r="A202" s="109"/>
      <c r="B202" s="109"/>
      <c r="F202" s="374"/>
      <c r="G202" s="376"/>
      <c r="H202" s="377"/>
      <c r="I202" s="385"/>
      <c r="J202" s="374"/>
      <c r="K202" s="374"/>
      <c r="L202" s="378"/>
      <c r="M202" s="379"/>
      <c r="N202" s="380"/>
    </row>
    <row r="203" spans="1:14" ht="46.5" customHeight="1">
      <c r="A203" s="109"/>
      <c r="B203" s="109"/>
      <c r="F203" s="374"/>
      <c r="G203" s="376"/>
      <c r="H203" s="377"/>
      <c r="I203" s="385"/>
      <c r="J203" s="374"/>
      <c r="K203" s="374"/>
      <c r="L203" s="378"/>
      <c r="M203" s="379"/>
      <c r="N203" s="380"/>
    </row>
    <row r="204" spans="1:14" ht="46.5" customHeight="1">
      <c r="A204" s="109"/>
      <c r="B204" s="109"/>
      <c r="F204" s="374"/>
      <c r="G204" s="376"/>
      <c r="H204" s="377"/>
      <c r="I204" s="385"/>
      <c r="J204" s="374"/>
      <c r="K204" s="374"/>
      <c r="L204" s="378"/>
      <c r="M204" s="379"/>
      <c r="N204" s="380"/>
    </row>
    <row r="205" spans="1:14" ht="46.5" customHeight="1">
      <c r="A205" s="109"/>
      <c r="B205" s="109"/>
      <c r="F205" s="374"/>
      <c r="G205" s="376"/>
      <c r="H205" s="377"/>
      <c r="I205" s="385"/>
      <c r="J205" s="374"/>
      <c r="K205" s="374"/>
      <c r="L205" s="378"/>
      <c r="M205" s="379"/>
      <c r="N205" s="380"/>
    </row>
    <row r="206" spans="1:14" ht="46.5" customHeight="1">
      <c r="A206" s="109"/>
      <c r="B206" s="109"/>
      <c r="F206" s="374"/>
      <c r="G206" s="376"/>
      <c r="H206" s="377"/>
      <c r="I206" s="385"/>
      <c r="J206" s="374"/>
      <c r="K206" s="374"/>
      <c r="L206" s="378"/>
      <c r="M206" s="379"/>
      <c r="N206" s="380"/>
    </row>
    <row r="207" spans="1:14" ht="46.5" customHeight="1">
      <c r="A207" s="109"/>
      <c r="B207" s="109"/>
      <c r="F207" s="374"/>
      <c r="G207" s="376"/>
      <c r="H207" s="377"/>
      <c r="I207" s="385"/>
      <c r="J207" s="374"/>
      <c r="K207" s="374"/>
      <c r="L207" s="378"/>
      <c r="M207" s="379"/>
      <c r="N207" s="380"/>
    </row>
    <row r="208" spans="1:14" ht="46.5" customHeight="1">
      <c r="A208" s="109"/>
      <c r="B208" s="109"/>
      <c r="F208" s="374"/>
      <c r="G208" s="376"/>
      <c r="H208" s="377"/>
      <c r="I208" s="385"/>
      <c r="J208" s="374"/>
      <c r="K208" s="374"/>
      <c r="L208" s="378"/>
      <c r="M208" s="379"/>
      <c r="N208" s="380"/>
    </row>
    <row r="209" spans="1:14" ht="46.5" customHeight="1">
      <c r="A209" s="109"/>
      <c r="B209" s="109"/>
      <c r="F209" s="374"/>
      <c r="G209" s="376"/>
      <c r="H209" s="377"/>
      <c r="I209" s="385"/>
      <c r="J209" s="374"/>
      <c r="K209" s="374"/>
      <c r="L209" s="378"/>
      <c r="M209" s="379"/>
      <c r="N209" s="380"/>
    </row>
    <row r="210" spans="1:14" ht="46.5" customHeight="1">
      <c r="A210" s="109"/>
      <c r="B210" s="109"/>
      <c r="F210" s="374"/>
      <c r="G210" s="376"/>
      <c r="H210" s="377"/>
      <c r="I210" s="385"/>
      <c r="J210" s="374"/>
      <c r="K210" s="374"/>
      <c r="L210" s="378"/>
      <c r="M210" s="379"/>
      <c r="N210" s="380"/>
    </row>
    <row r="211" spans="1:14" ht="46.5" customHeight="1">
      <c r="A211" s="109"/>
      <c r="B211" s="109"/>
      <c r="F211" s="374"/>
      <c r="G211" s="376"/>
      <c r="H211" s="377"/>
      <c r="I211" s="385"/>
      <c r="J211" s="374"/>
      <c r="K211" s="374"/>
      <c r="L211" s="378"/>
      <c r="M211" s="379"/>
      <c r="N211" s="380"/>
    </row>
    <row r="212" spans="1:14" ht="46.5" customHeight="1">
      <c r="A212" s="109"/>
      <c r="B212" s="109"/>
      <c r="F212" s="374"/>
      <c r="G212" s="376"/>
      <c r="H212" s="377"/>
      <c r="I212" s="385"/>
      <c r="J212" s="374"/>
      <c r="K212" s="374"/>
      <c r="L212" s="378"/>
      <c r="M212" s="379"/>
      <c r="N212" s="380"/>
    </row>
    <row r="213" spans="1:14" ht="46.5" customHeight="1">
      <c r="A213" s="109"/>
      <c r="B213" s="109"/>
      <c r="F213" s="374"/>
      <c r="G213" s="376"/>
      <c r="H213" s="377"/>
      <c r="I213" s="385"/>
      <c r="J213" s="374"/>
      <c r="K213" s="374"/>
      <c r="L213" s="378"/>
      <c r="M213" s="379"/>
      <c r="N213" s="380"/>
    </row>
    <row r="214" spans="1:14" ht="46.5" customHeight="1">
      <c r="A214" s="109"/>
      <c r="B214" s="109"/>
      <c r="F214" s="374"/>
      <c r="G214" s="376"/>
      <c r="H214" s="377"/>
      <c r="I214" s="385"/>
      <c r="J214" s="374"/>
      <c r="K214" s="374"/>
      <c r="L214" s="378"/>
      <c r="M214" s="379"/>
      <c r="N214" s="380"/>
    </row>
    <row r="215" spans="1:14" ht="46.5" customHeight="1">
      <c r="A215" s="109"/>
      <c r="B215" s="109"/>
      <c r="F215" s="374"/>
      <c r="G215" s="376"/>
      <c r="H215" s="377"/>
      <c r="I215" s="385"/>
      <c r="J215" s="374"/>
      <c r="K215" s="374"/>
      <c r="L215" s="378"/>
      <c r="M215" s="379"/>
      <c r="N215" s="380"/>
    </row>
    <row r="216" spans="1:14" ht="46.5" customHeight="1">
      <c r="A216" s="109"/>
      <c r="B216" s="109"/>
      <c r="F216" s="374"/>
      <c r="G216" s="376"/>
      <c r="H216" s="377"/>
      <c r="I216" s="385"/>
      <c r="J216" s="374"/>
      <c r="K216" s="374"/>
      <c r="L216" s="378"/>
      <c r="M216" s="379"/>
      <c r="N216" s="380"/>
    </row>
    <row r="217" spans="1:14" ht="46.5" customHeight="1">
      <c r="A217" s="109"/>
      <c r="B217" s="109"/>
      <c r="F217" s="374"/>
      <c r="G217" s="376"/>
      <c r="H217" s="377"/>
      <c r="I217" s="385"/>
      <c r="J217" s="374"/>
      <c r="K217" s="374"/>
      <c r="L217" s="378"/>
      <c r="M217" s="379"/>
      <c r="N217" s="380"/>
    </row>
    <row r="218" spans="1:14" ht="46.5" customHeight="1">
      <c r="A218" s="109"/>
      <c r="B218" s="109"/>
      <c r="F218" s="374"/>
      <c r="G218" s="376"/>
      <c r="H218" s="377"/>
      <c r="I218" s="385"/>
      <c r="J218" s="374"/>
      <c r="K218" s="374"/>
      <c r="L218" s="378"/>
      <c r="M218" s="379"/>
      <c r="N218" s="380"/>
    </row>
    <row r="219" spans="1:14" ht="46.5" customHeight="1">
      <c r="A219" s="109"/>
      <c r="B219" s="109"/>
      <c r="F219" s="374"/>
      <c r="G219" s="376"/>
      <c r="H219" s="377"/>
      <c r="I219" s="385"/>
      <c r="J219" s="374"/>
      <c r="K219" s="374"/>
      <c r="L219" s="378"/>
      <c r="M219" s="379"/>
      <c r="N219" s="380"/>
    </row>
    <row r="220" spans="1:14" ht="46.5" customHeight="1">
      <c r="A220" s="109"/>
      <c r="B220" s="109"/>
      <c r="F220" s="374"/>
      <c r="G220" s="376"/>
      <c r="H220" s="377"/>
      <c r="I220" s="385"/>
      <c r="J220" s="374"/>
      <c r="K220" s="374"/>
      <c r="L220" s="378"/>
      <c r="M220" s="379"/>
      <c r="N220" s="380"/>
    </row>
    <row r="221" spans="1:14" ht="46.5" customHeight="1">
      <c r="A221" s="109"/>
      <c r="B221" s="109"/>
      <c r="F221" s="374"/>
      <c r="G221" s="376"/>
      <c r="H221" s="377"/>
      <c r="I221" s="385"/>
      <c r="J221" s="374"/>
      <c r="K221" s="374"/>
      <c r="L221" s="378"/>
      <c r="M221" s="379"/>
      <c r="N221" s="380"/>
    </row>
    <row r="222" spans="1:14" ht="46.5" customHeight="1">
      <c r="A222" s="109"/>
      <c r="B222" s="109"/>
      <c r="F222" s="374"/>
      <c r="G222" s="376"/>
      <c r="H222" s="377"/>
      <c r="I222" s="385"/>
      <c r="J222" s="374"/>
      <c r="K222" s="374"/>
      <c r="L222" s="378"/>
      <c r="M222" s="379"/>
      <c r="N222" s="380"/>
    </row>
    <row r="223" spans="1:14" ht="46.5" customHeight="1">
      <c r="A223" s="109"/>
      <c r="B223" s="109"/>
      <c r="F223" s="374"/>
      <c r="G223" s="376"/>
      <c r="H223" s="377"/>
      <c r="I223" s="385"/>
      <c r="J223" s="374"/>
      <c r="K223" s="374"/>
      <c r="L223" s="378"/>
      <c r="M223" s="379"/>
      <c r="N223" s="380"/>
    </row>
    <row r="224" spans="1:14" ht="46.5" customHeight="1">
      <c r="A224" s="109"/>
      <c r="B224" s="109"/>
      <c r="F224" s="374"/>
      <c r="G224" s="376"/>
      <c r="H224" s="377"/>
      <c r="I224" s="385"/>
      <c r="J224" s="374"/>
      <c r="K224" s="374"/>
      <c r="L224" s="378"/>
      <c r="M224" s="379"/>
      <c r="N224" s="380"/>
    </row>
    <row r="225" spans="1:14" ht="46.5" customHeight="1">
      <c r="A225" s="109"/>
      <c r="B225" s="109"/>
      <c r="F225" s="374"/>
      <c r="G225" s="376"/>
      <c r="H225" s="377"/>
      <c r="I225" s="385"/>
      <c r="J225" s="374"/>
      <c r="K225" s="374"/>
      <c r="L225" s="378"/>
      <c r="M225" s="379"/>
      <c r="N225" s="380"/>
    </row>
    <row r="226" spans="1:14" ht="46.5" customHeight="1">
      <c r="A226" s="109"/>
      <c r="B226" s="109"/>
      <c r="F226" s="374"/>
      <c r="G226" s="376"/>
      <c r="H226" s="377"/>
      <c r="I226" s="385"/>
      <c r="J226" s="374"/>
      <c r="K226" s="374"/>
      <c r="L226" s="378"/>
      <c r="M226" s="379"/>
      <c r="N226" s="380"/>
    </row>
    <row r="227" spans="1:14" ht="46.5" customHeight="1">
      <c r="A227" s="109"/>
      <c r="B227" s="109"/>
      <c r="F227" s="374"/>
      <c r="G227" s="376"/>
      <c r="H227" s="377"/>
      <c r="I227" s="385"/>
      <c r="J227" s="374"/>
      <c r="K227" s="374"/>
      <c r="L227" s="378"/>
      <c r="M227" s="379"/>
      <c r="N227" s="380"/>
    </row>
    <row r="228" spans="1:14" ht="46.5" customHeight="1">
      <c r="A228" s="109"/>
      <c r="B228" s="109"/>
      <c r="F228" s="374"/>
      <c r="G228" s="376"/>
      <c r="H228" s="377"/>
      <c r="I228" s="385"/>
      <c r="J228" s="374"/>
      <c r="K228" s="374"/>
      <c r="L228" s="378"/>
      <c r="M228" s="379"/>
      <c r="N228" s="380"/>
    </row>
    <row r="229" spans="1:14" ht="46.5" customHeight="1">
      <c r="A229" s="109"/>
      <c r="B229" s="109"/>
      <c r="F229" s="374"/>
      <c r="G229" s="376"/>
      <c r="H229" s="377"/>
      <c r="I229" s="385"/>
      <c r="J229" s="374"/>
      <c r="K229" s="374"/>
      <c r="L229" s="378"/>
      <c r="M229" s="379"/>
      <c r="N229" s="380"/>
    </row>
    <row r="230" spans="1:14" ht="46.5" customHeight="1">
      <c r="A230" s="109"/>
      <c r="B230" s="109"/>
      <c r="F230" s="374"/>
      <c r="G230" s="376"/>
      <c r="H230" s="377"/>
      <c r="I230" s="385"/>
      <c r="J230" s="374"/>
      <c r="K230" s="374"/>
      <c r="L230" s="378"/>
      <c r="M230" s="379"/>
      <c r="N230" s="380"/>
    </row>
    <row r="231" spans="1:14" ht="46.5" customHeight="1">
      <c r="A231" s="109"/>
      <c r="B231" s="109"/>
      <c r="F231" s="374"/>
      <c r="G231" s="376"/>
      <c r="H231" s="377"/>
      <c r="I231" s="385"/>
      <c r="J231" s="374"/>
      <c r="K231" s="374"/>
      <c r="L231" s="378"/>
      <c r="M231" s="379"/>
      <c r="N231" s="380"/>
    </row>
    <row r="232" spans="1:14" ht="46.5" customHeight="1">
      <c r="A232" s="109"/>
      <c r="B232" s="109"/>
      <c r="F232" s="374"/>
      <c r="G232" s="376"/>
      <c r="H232" s="377"/>
      <c r="I232" s="385"/>
      <c r="J232" s="374"/>
      <c r="K232" s="374"/>
      <c r="L232" s="378"/>
      <c r="M232" s="379"/>
      <c r="N232" s="380"/>
    </row>
    <row r="233" spans="1:14" ht="46.5" customHeight="1">
      <c r="A233" s="109"/>
      <c r="B233" s="109"/>
      <c r="F233" s="374"/>
      <c r="G233" s="376"/>
      <c r="H233" s="377"/>
      <c r="I233" s="385"/>
      <c r="J233" s="374"/>
      <c r="K233" s="374"/>
      <c r="L233" s="378"/>
      <c r="M233" s="379"/>
      <c r="N233" s="380"/>
    </row>
    <row r="234" spans="1:14" ht="46.5" customHeight="1">
      <c r="A234" s="109"/>
      <c r="B234" s="109"/>
      <c r="F234" s="374"/>
      <c r="G234" s="376"/>
      <c r="H234" s="377"/>
      <c r="I234" s="385"/>
      <c r="J234" s="374"/>
      <c r="K234" s="374"/>
      <c r="L234" s="378"/>
      <c r="M234" s="379"/>
      <c r="N234" s="380"/>
    </row>
    <row r="235" spans="1:14" ht="46.5" customHeight="1">
      <c r="A235" s="109"/>
      <c r="B235" s="109"/>
      <c r="F235" s="374"/>
      <c r="G235" s="376"/>
      <c r="H235" s="377"/>
      <c r="I235" s="385"/>
      <c r="J235" s="374"/>
      <c r="K235" s="374"/>
      <c r="L235" s="378"/>
      <c r="M235" s="379"/>
      <c r="N235" s="380"/>
    </row>
    <row r="236" spans="1:14" ht="46.5" customHeight="1">
      <c r="A236" s="109"/>
      <c r="B236" s="109"/>
      <c r="F236" s="374"/>
      <c r="G236" s="376"/>
      <c r="H236" s="377"/>
      <c r="I236" s="385"/>
      <c r="J236" s="374"/>
      <c r="K236" s="374"/>
      <c r="L236" s="378"/>
      <c r="M236" s="379"/>
      <c r="N236" s="380"/>
    </row>
    <row r="237" spans="1:14" ht="46.5" customHeight="1">
      <c r="A237" s="109"/>
      <c r="B237" s="109"/>
      <c r="F237" s="374"/>
      <c r="G237" s="376"/>
      <c r="H237" s="377"/>
      <c r="I237" s="385"/>
      <c r="J237" s="374"/>
      <c r="K237" s="374"/>
      <c r="L237" s="378"/>
      <c r="M237" s="379"/>
      <c r="N237" s="380"/>
    </row>
    <row r="238" spans="1:14" ht="46.5" customHeight="1">
      <c r="A238" s="109"/>
      <c r="B238" s="109"/>
      <c r="F238" s="374"/>
      <c r="G238" s="376"/>
      <c r="H238" s="377"/>
      <c r="I238" s="385"/>
      <c r="J238" s="374"/>
      <c r="K238" s="374"/>
      <c r="L238" s="378"/>
      <c r="M238" s="379"/>
      <c r="N238" s="380"/>
    </row>
    <row r="239" spans="1:14" ht="46.5" customHeight="1">
      <c r="A239" s="109"/>
      <c r="B239" s="109"/>
      <c r="F239" s="374"/>
      <c r="G239" s="376"/>
      <c r="H239" s="377"/>
      <c r="I239" s="385"/>
      <c r="J239" s="374"/>
      <c r="K239" s="374"/>
      <c r="L239" s="378"/>
      <c r="M239" s="379"/>
      <c r="N239" s="380"/>
    </row>
    <row r="240" spans="1:14" ht="46.5" customHeight="1">
      <c r="A240" s="109"/>
      <c r="B240" s="109"/>
      <c r="F240" s="374"/>
      <c r="G240" s="376"/>
      <c r="H240" s="377"/>
      <c r="I240" s="385"/>
      <c r="J240" s="374"/>
      <c r="K240" s="374"/>
      <c r="L240" s="378"/>
      <c r="M240" s="379"/>
      <c r="N240" s="380"/>
    </row>
    <row r="241" spans="1:14" ht="46.5" customHeight="1">
      <c r="A241" s="109"/>
      <c r="B241" s="109"/>
      <c r="F241" s="374"/>
      <c r="G241" s="376"/>
      <c r="H241" s="377"/>
      <c r="I241" s="385"/>
      <c r="J241" s="374"/>
      <c r="K241" s="374"/>
      <c r="L241" s="378"/>
      <c r="M241" s="379"/>
      <c r="N241" s="380"/>
    </row>
    <row r="242" spans="1:14" ht="46.5" customHeight="1">
      <c r="A242" s="109"/>
      <c r="B242" s="109"/>
      <c r="F242" s="374"/>
      <c r="G242" s="376"/>
      <c r="H242" s="377"/>
      <c r="I242" s="385"/>
      <c r="J242" s="374"/>
      <c r="K242" s="374"/>
      <c r="L242" s="378"/>
      <c r="M242" s="379"/>
      <c r="N242" s="380"/>
    </row>
    <row r="243" spans="1:14" ht="46.5" customHeight="1">
      <c r="A243" s="109"/>
      <c r="B243" s="109"/>
      <c r="F243" s="374"/>
      <c r="G243" s="376"/>
      <c r="H243" s="377"/>
      <c r="I243" s="385"/>
      <c r="J243" s="374"/>
      <c r="K243" s="374"/>
      <c r="L243" s="378"/>
      <c r="M243" s="379"/>
      <c r="N243" s="380"/>
    </row>
    <row r="244" spans="1:14" ht="46.5" customHeight="1">
      <c r="A244" s="109"/>
      <c r="B244" s="109"/>
      <c r="F244" s="374"/>
      <c r="G244" s="376"/>
      <c r="H244" s="377"/>
      <c r="I244" s="385"/>
      <c r="J244" s="374"/>
      <c r="K244" s="374"/>
      <c r="L244" s="378"/>
      <c r="M244" s="379"/>
      <c r="N244" s="380"/>
    </row>
    <row r="245" spans="1:14" ht="46.5" customHeight="1">
      <c r="A245" s="109"/>
      <c r="B245" s="109"/>
      <c r="F245" s="374"/>
      <c r="G245" s="376"/>
      <c r="H245" s="377"/>
      <c r="I245" s="385"/>
      <c r="J245" s="374"/>
      <c r="K245" s="374"/>
      <c r="L245" s="378"/>
      <c r="M245" s="379"/>
      <c r="N245" s="380"/>
    </row>
    <row r="246" spans="1:14" ht="46.5" customHeight="1">
      <c r="A246" s="109"/>
      <c r="B246" s="109"/>
      <c r="F246" s="374"/>
      <c r="G246" s="376"/>
      <c r="H246" s="377"/>
      <c r="I246" s="385"/>
      <c r="J246" s="374"/>
      <c r="K246" s="374"/>
      <c r="L246" s="378"/>
      <c r="M246" s="379"/>
      <c r="N246" s="380"/>
    </row>
    <row r="247" spans="1:14" ht="46.5" customHeight="1">
      <c r="A247" s="109"/>
      <c r="B247" s="109"/>
      <c r="F247" s="374"/>
      <c r="G247" s="376"/>
      <c r="H247" s="377"/>
      <c r="I247" s="385"/>
      <c r="J247" s="374"/>
      <c r="K247" s="374"/>
      <c r="L247" s="378"/>
      <c r="M247" s="379"/>
      <c r="N247" s="380"/>
    </row>
    <row r="248" spans="1:14" ht="46.5" customHeight="1">
      <c r="A248" s="109"/>
      <c r="B248" s="109"/>
      <c r="F248" s="374"/>
      <c r="G248" s="376"/>
      <c r="H248" s="377"/>
      <c r="I248" s="385"/>
      <c r="J248" s="374"/>
      <c r="K248" s="374"/>
      <c r="L248" s="378"/>
      <c r="M248" s="379"/>
      <c r="N248" s="380"/>
    </row>
    <row r="249" spans="1:14" ht="46.5" customHeight="1">
      <c r="A249" s="109"/>
      <c r="B249" s="109"/>
      <c r="F249" s="374"/>
      <c r="G249" s="376"/>
      <c r="H249" s="377"/>
      <c r="I249" s="385"/>
      <c r="J249" s="374"/>
      <c r="K249" s="374"/>
      <c r="L249" s="378"/>
      <c r="M249" s="379"/>
      <c r="N249" s="380"/>
    </row>
    <row r="250" spans="1:14" ht="46.5" customHeight="1">
      <c r="A250" s="109"/>
      <c r="B250" s="109"/>
      <c r="F250" s="374"/>
      <c r="G250" s="376"/>
      <c r="H250" s="377"/>
      <c r="I250" s="385"/>
      <c r="J250" s="374"/>
      <c r="K250" s="374"/>
      <c r="L250" s="378"/>
      <c r="M250" s="379"/>
      <c r="N250" s="380"/>
    </row>
    <row r="251" spans="1:14" ht="46.5" customHeight="1">
      <c r="A251" s="109"/>
      <c r="B251" s="109"/>
      <c r="F251" s="374"/>
      <c r="G251" s="376"/>
      <c r="H251" s="377"/>
      <c r="I251" s="385"/>
      <c r="J251" s="374"/>
      <c r="K251" s="374"/>
      <c r="L251" s="378"/>
      <c r="M251" s="379"/>
      <c r="N251" s="380"/>
    </row>
    <row r="252" spans="1:14" ht="46.5" customHeight="1">
      <c r="A252" s="109"/>
      <c r="B252" s="109"/>
      <c r="F252" s="374"/>
      <c r="G252" s="376"/>
      <c r="H252" s="377"/>
      <c r="I252" s="385"/>
      <c r="J252" s="374"/>
      <c r="K252" s="374"/>
      <c r="L252" s="378"/>
      <c r="M252" s="379"/>
      <c r="N252" s="380"/>
    </row>
    <row r="253" spans="1:14" ht="46.5" customHeight="1">
      <c r="A253" s="109"/>
      <c r="B253" s="109"/>
      <c r="F253" s="374"/>
      <c r="G253" s="376"/>
      <c r="H253" s="377"/>
      <c r="I253" s="385"/>
      <c r="J253" s="374"/>
      <c r="K253" s="374"/>
      <c r="L253" s="378"/>
      <c r="M253" s="379"/>
      <c r="N253" s="380"/>
    </row>
    <row r="254" spans="1:14" ht="46.5" customHeight="1">
      <c r="A254" s="109"/>
      <c r="B254" s="109"/>
      <c r="F254" s="374"/>
      <c r="G254" s="376"/>
      <c r="H254" s="377"/>
      <c r="I254" s="385"/>
      <c r="J254" s="374"/>
      <c r="K254" s="374"/>
      <c r="L254" s="378"/>
      <c r="M254" s="379"/>
      <c r="N254" s="380"/>
    </row>
    <row r="255" spans="1:14" ht="46.5" customHeight="1">
      <c r="A255" s="109"/>
      <c r="B255" s="109"/>
      <c r="F255" s="374"/>
      <c r="G255" s="376"/>
      <c r="H255" s="377"/>
      <c r="I255" s="385"/>
      <c r="J255" s="374"/>
      <c r="K255" s="374"/>
      <c r="L255" s="378"/>
      <c r="M255" s="379"/>
      <c r="N255" s="380"/>
    </row>
    <row r="256" spans="1:14" ht="46.5" customHeight="1">
      <c r="A256" s="109"/>
      <c r="B256" s="109"/>
      <c r="F256" s="374"/>
      <c r="G256" s="376"/>
      <c r="H256" s="377"/>
      <c r="I256" s="385"/>
      <c r="J256" s="374"/>
      <c r="K256" s="374"/>
      <c r="L256" s="378"/>
      <c r="M256" s="379"/>
      <c r="N256" s="380"/>
    </row>
    <row r="257" spans="1:14" ht="46.5" customHeight="1">
      <c r="A257" s="109"/>
      <c r="B257" s="109"/>
      <c r="F257" s="374"/>
      <c r="G257" s="376"/>
      <c r="H257" s="377"/>
      <c r="I257" s="385"/>
      <c r="J257" s="374"/>
      <c r="K257" s="374"/>
      <c r="L257" s="378"/>
      <c r="M257" s="379"/>
      <c r="N257" s="380"/>
    </row>
    <row r="258" spans="1:14" ht="46.5" customHeight="1">
      <c r="A258" s="109"/>
      <c r="B258" s="109"/>
      <c r="F258" s="374"/>
      <c r="G258" s="376"/>
      <c r="H258" s="377"/>
      <c r="I258" s="385"/>
      <c r="J258" s="374"/>
      <c r="K258" s="374"/>
      <c r="L258" s="378"/>
      <c r="M258" s="379"/>
      <c r="N258" s="380"/>
    </row>
    <row r="259" spans="1:14" ht="46.5" customHeight="1">
      <c r="A259" s="109"/>
      <c r="B259" s="109"/>
      <c r="F259" s="374"/>
      <c r="G259" s="376"/>
      <c r="H259" s="377"/>
      <c r="I259" s="385"/>
      <c r="J259" s="374"/>
      <c r="K259" s="374"/>
      <c r="L259" s="378"/>
      <c r="M259" s="379"/>
      <c r="N259" s="380"/>
    </row>
    <row r="260" spans="1:14" ht="46.5" customHeight="1">
      <c r="A260" s="109"/>
      <c r="B260" s="109"/>
      <c r="F260" s="374"/>
      <c r="G260" s="376"/>
      <c r="H260" s="377"/>
      <c r="I260" s="385"/>
      <c r="J260" s="374"/>
      <c r="K260" s="374"/>
      <c r="L260" s="378"/>
      <c r="M260" s="379"/>
      <c r="N260" s="380"/>
    </row>
    <row r="261" spans="1:14" ht="46.5" customHeight="1">
      <c r="A261" s="109"/>
      <c r="B261" s="109"/>
      <c r="F261" s="374"/>
      <c r="G261" s="376"/>
      <c r="H261" s="377"/>
      <c r="I261" s="385"/>
      <c r="J261" s="374"/>
      <c r="K261" s="374"/>
      <c r="L261" s="378"/>
      <c r="M261" s="379"/>
      <c r="N261" s="380"/>
    </row>
    <row r="262" spans="1:14" ht="46.5" customHeight="1">
      <c r="A262" s="109"/>
      <c r="B262" s="109"/>
      <c r="F262" s="374"/>
      <c r="G262" s="376"/>
      <c r="H262" s="377"/>
      <c r="I262" s="385"/>
      <c r="J262" s="374"/>
      <c r="K262" s="374"/>
      <c r="L262" s="378"/>
      <c r="M262" s="379"/>
      <c r="N262" s="380"/>
    </row>
    <row r="263" spans="1:14" ht="46.5" customHeight="1">
      <c r="A263" s="109"/>
      <c r="B263" s="109"/>
      <c r="F263" s="374"/>
      <c r="G263" s="376"/>
      <c r="H263" s="377"/>
      <c r="I263" s="385"/>
      <c r="J263" s="374"/>
      <c r="K263" s="374"/>
      <c r="L263" s="378"/>
      <c r="M263" s="379"/>
      <c r="N263" s="380"/>
    </row>
    <row r="264" spans="1:14" ht="46.5" customHeight="1">
      <c r="A264" s="109"/>
      <c r="B264" s="109"/>
      <c r="F264" s="374"/>
      <c r="G264" s="376"/>
      <c r="H264" s="377"/>
      <c r="I264" s="385"/>
      <c r="J264" s="374"/>
      <c r="K264" s="374"/>
      <c r="L264" s="378"/>
      <c r="M264" s="379"/>
      <c r="N264" s="380"/>
    </row>
    <row r="265" spans="1:14" ht="46.5" customHeight="1">
      <c r="A265" s="109"/>
      <c r="B265" s="109"/>
      <c r="F265" s="374"/>
      <c r="G265" s="376"/>
      <c r="H265" s="377"/>
      <c r="I265" s="385"/>
      <c r="J265" s="374"/>
      <c r="K265" s="374"/>
      <c r="L265" s="378"/>
      <c r="M265" s="379"/>
      <c r="N265" s="380"/>
    </row>
    <row r="266" spans="1:14" ht="46.5" customHeight="1">
      <c r="A266" s="109"/>
      <c r="B266" s="109"/>
      <c r="F266" s="374"/>
      <c r="G266" s="376"/>
      <c r="H266" s="377"/>
      <c r="I266" s="385"/>
      <c r="J266" s="374"/>
      <c r="K266" s="374"/>
      <c r="L266" s="378"/>
      <c r="M266" s="379"/>
      <c r="N266" s="380"/>
    </row>
    <row r="267" spans="1:14" ht="46.5" customHeight="1">
      <c r="A267" s="109"/>
      <c r="B267" s="109"/>
      <c r="F267" s="374"/>
      <c r="G267" s="376"/>
      <c r="H267" s="377"/>
      <c r="I267" s="385"/>
      <c r="J267" s="374"/>
      <c r="K267" s="374"/>
      <c r="L267" s="378"/>
      <c r="M267" s="379"/>
      <c r="N267" s="380"/>
    </row>
    <row r="268" spans="1:14" ht="46.5" customHeight="1">
      <c r="A268" s="109"/>
      <c r="B268" s="109"/>
      <c r="F268" s="374"/>
      <c r="G268" s="376"/>
      <c r="H268" s="377"/>
      <c r="I268" s="385"/>
      <c r="J268" s="374"/>
      <c r="K268" s="374"/>
      <c r="L268" s="378"/>
      <c r="M268" s="379"/>
      <c r="N268" s="380"/>
    </row>
    <row r="269" spans="1:14" ht="46.5" customHeight="1">
      <c r="A269" s="109"/>
      <c r="B269" s="109"/>
      <c r="F269" s="374"/>
      <c r="G269" s="376"/>
      <c r="H269" s="377"/>
      <c r="I269" s="385"/>
      <c r="J269" s="374"/>
      <c r="K269" s="374"/>
      <c r="L269" s="378"/>
      <c r="M269" s="379"/>
      <c r="N269" s="380"/>
    </row>
    <row r="270" spans="1:14" ht="46.5" customHeight="1">
      <c r="A270" s="109"/>
      <c r="B270" s="109"/>
      <c r="F270" s="374"/>
      <c r="G270" s="376"/>
      <c r="H270" s="377"/>
      <c r="I270" s="385"/>
      <c r="J270" s="374"/>
      <c r="K270" s="374"/>
      <c r="L270" s="378"/>
      <c r="M270" s="379"/>
      <c r="N270" s="380"/>
    </row>
    <row r="271" spans="1:14" ht="46.5" customHeight="1">
      <c r="A271" s="109"/>
      <c r="B271" s="109"/>
      <c r="F271" s="374"/>
      <c r="G271" s="376"/>
      <c r="H271" s="377"/>
      <c r="I271" s="385"/>
      <c r="J271" s="374"/>
      <c r="K271" s="374"/>
      <c r="L271" s="378"/>
      <c r="M271" s="379"/>
      <c r="N271" s="380"/>
    </row>
    <row r="272" spans="1:14" ht="46.5" customHeight="1">
      <c r="A272" s="109"/>
      <c r="B272" s="109"/>
      <c r="F272" s="374"/>
      <c r="G272" s="376"/>
      <c r="H272" s="377"/>
      <c r="I272" s="385"/>
      <c r="J272" s="374"/>
      <c r="K272" s="374"/>
      <c r="L272" s="378"/>
      <c r="M272" s="379"/>
      <c r="N272" s="380"/>
    </row>
    <row r="273" spans="1:14" ht="46.5" customHeight="1">
      <c r="A273" s="109"/>
      <c r="B273" s="109"/>
      <c r="F273" s="374"/>
      <c r="G273" s="376"/>
      <c r="H273" s="377"/>
      <c r="I273" s="385"/>
      <c r="J273" s="374"/>
      <c r="K273" s="374"/>
      <c r="L273" s="378"/>
      <c r="M273" s="379"/>
      <c r="N273" s="380"/>
    </row>
    <row r="274" spans="1:14" ht="46.5" customHeight="1">
      <c r="A274" s="109"/>
      <c r="B274" s="109"/>
      <c r="F274" s="374"/>
      <c r="G274" s="376"/>
      <c r="H274" s="377"/>
      <c r="I274" s="385"/>
      <c r="J274" s="374"/>
      <c r="K274" s="374"/>
      <c r="L274" s="378"/>
      <c r="M274" s="379"/>
      <c r="N274" s="380"/>
    </row>
    <row r="275" spans="1:14" ht="46.5" customHeight="1">
      <c r="A275" s="109"/>
      <c r="B275" s="109"/>
      <c r="F275" s="374"/>
      <c r="G275" s="376"/>
      <c r="H275" s="377"/>
      <c r="I275" s="385"/>
      <c r="J275" s="374"/>
      <c r="K275" s="374"/>
      <c r="L275" s="378"/>
      <c r="M275" s="379"/>
      <c r="N275" s="380"/>
    </row>
    <row r="276" spans="1:14" ht="46.5" customHeight="1">
      <c r="A276" s="109"/>
      <c r="B276" s="109"/>
      <c r="F276" s="374"/>
      <c r="G276" s="376"/>
      <c r="H276" s="377"/>
      <c r="I276" s="385"/>
      <c r="J276" s="374"/>
      <c r="K276" s="374"/>
      <c r="L276" s="378"/>
      <c r="M276" s="379"/>
      <c r="N276" s="380"/>
    </row>
    <row r="277" spans="1:14" ht="46.5" customHeight="1">
      <c r="A277" s="109"/>
      <c r="B277" s="109"/>
      <c r="F277" s="374"/>
      <c r="G277" s="376"/>
      <c r="H277" s="377"/>
      <c r="I277" s="385"/>
      <c r="J277" s="374"/>
      <c r="K277" s="374"/>
      <c r="L277" s="378"/>
      <c r="M277" s="379"/>
      <c r="N277" s="380"/>
    </row>
    <row r="278" spans="1:14" ht="46.5" customHeight="1">
      <c r="A278" s="109"/>
      <c r="B278" s="109"/>
      <c r="F278" s="374"/>
      <c r="G278" s="376"/>
      <c r="H278" s="377"/>
      <c r="I278" s="385"/>
      <c r="J278" s="374"/>
      <c r="K278" s="374"/>
      <c r="L278" s="378"/>
      <c r="M278" s="379"/>
      <c r="N278" s="380"/>
    </row>
    <row r="279" spans="1:14" ht="46.5" customHeight="1">
      <c r="A279" s="109"/>
      <c r="B279" s="109"/>
      <c r="F279" s="374"/>
      <c r="G279" s="376"/>
      <c r="H279" s="377"/>
      <c r="I279" s="385"/>
      <c r="J279" s="374"/>
      <c r="K279" s="374"/>
      <c r="L279" s="378"/>
      <c r="M279" s="379"/>
      <c r="N279" s="380"/>
    </row>
    <row r="280" spans="1:14" ht="46.5" customHeight="1">
      <c r="A280" s="109"/>
      <c r="B280" s="109"/>
      <c r="F280" s="374"/>
      <c r="G280" s="376"/>
      <c r="H280" s="377"/>
      <c r="I280" s="385"/>
      <c r="J280" s="374"/>
      <c r="K280" s="374"/>
      <c r="L280" s="378"/>
      <c r="M280" s="379"/>
      <c r="N280" s="380"/>
    </row>
    <row r="281" spans="1:14" ht="46.5" customHeight="1">
      <c r="A281" s="109"/>
      <c r="B281" s="109"/>
      <c r="F281" s="374"/>
      <c r="G281" s="376"/>
      <c r="H281" s="377"/>
      <c r="I281" s="385"/>
      <c r="J281" s="374"/>
      <c r="K281" s="374"/>
      <c r="L281" s="378"/>
      <c r="M281" s="379"/>
      <c r="N281" s="380"/>
    </row>
    <row r="282" spans="1:14" ht="46.5" customHeight="1">
      <c r="A282" s="109"/>
      <c r="B282" s="109"/>
      <c r="F282" s="374"/>
      <c r="G282" s="376"/>
      <c r="H282" s="377"/>
      <c r="I282" s="385"/>
      <c r="J282" s="374"/>
      <c r="K282" s="374"/>
      <c r="L282" s="378"/>
      <c r="M282" s="379"/>
      <c r="N282" s="380"/>
    </row>
    <row r="283" spans="1:14" ht="46.5" customHeight="1">
      <c r="A283" s="109"/>
      <c r="B283" s="109"/>
      <c r="F283" s="374"/>
      <c r="G283" s="376"/>
      <c r="H283" s="377"/>
      <c r="I283" s="385"/>
      <c r="J283" s="374"/>
      <c r="K283" s="374"/>
      <c r="L283" s="378"/>
      <c r="M283" s="379"/>
      <c r="N283" s="380"/>
    </row>
    <row r="284" spans="1:14" ht="46.5" customHeight="1">
      <c r="A284" s="109"/>
      <c r="B284" s="109"/>
      <c r="F284" s="374"/>
      <c r="G284" s="376"/>
      <c r="H284" s="377"/>
      <c r="I284" s="385"/>
      <c r="J284" s="374"/>
      <c r="K284" s="374"/>
      <c r="L284" s="378"/>
      <c r="M284" s="379"/>
      <c r="N284" s="380"/>
    </row>
    <row r="285" spans="1:14" ht="46.5" customHeight="1">
      <c r="A285" s="109"/>
      <c r="B285" s="109"/>
      <c r="F285" s="374"/>
      <c r="G285" s="376"/>
      <c r="H285" s="377"/>
      <c r="I285" s="385"/>
      <c r="J285" s="374"/>
      <c r="K285" s="374"/>
      <c r="L285" s="378"/>
      <c r="M285" s="379"/>
      <c r="N285" s="380"/>
    </row>
    <row r="286" spans="1:14" ht="46.5" customHeight="1">
      <c r="A286" s="109"/>
      <c r="B286" s="109"/>
      <c r="F286" s="374"/>
      <c r="G286" s="376"/>
      <c r="H286" s="377"/>
      <c r="I286" s="385"/>
      <c r="J286" s="374"/>
      <c r="K286" s="374"/>
      <c r="L286" s="378"/>
      <c r="M286" s="379"/>
      <c r="N286" s="380"/>
    </row>
    <row r="287" spans="1:14" ht="46.5" customHeight="1">
      <c r="A287" s="109"/>
      <c r="B287" s="109"/>
      <c r="F287" s="374"/>
      <c r="G287" s="376"/>
      <c r="H287" s="377"/>
      <c r="I287" s="385"/>
      <c r="J287" s="374"/>
      <c r="K287" s="374"/>
      <c r="L287" s="378"/>
      <c r="M287" s="379"/>
      <c r="N287" s="380"/>
    </row>
    <row r="288" spans="1:14" ht="46.5" customHeight="1">
      <c r="A288" s="109"/>
      <c r="B288" s="109"/>
      <c r="F288" s="374"/>
      <c r="G288" s="376"/>
      <c r="H288" s="377"/>
      <c r="I288" s="385"/>
      <c r="J288" s="374"/>
      <c r="K288" s="374"/>
      <c r="L288" s="378"/>
      <c r="M288" s="379"/>
      <c r="N288" s="380"/>
    </row>
    <row r="289" spans="1:14" ht="46.5" customHeight="1">
      <c r="A289" s="109"/>
      <c r="B289" s="109"/>
      <c r="F289" s="374"/>
      <c r="G289" s="376"/>
      <c r="H289" s="377"/>
      <c r="I289" s="385"/>
      <c r="J289" s="374"/>
      <c r="K289" s="374"/>
      <c r="L289" s="378"/>
      <c r="M289" s="379"/>
      <c r="N289" s="380"/>
    </row>
    <row r="290" spans="1:14" ht="46.5" customHeight="1">
      <c r="A290" s="109"/>
      <c r="B290" s="109"/>
      <c r="F290" s="374"/>
      <c r="G290" s="376"/>
      <c r="H290" s="377"/>
      <c r="I290" s="385"/>
      <c r="J290" s="374"/>
      <c r="K290" s="374"/>
      <c r="L290" s="378"/>
      <c r="M290" s="379"/>
      <c r="N290" s="380"/>
    </row>
    <row r="291" spans="1:14" ht="46.5" customHeight="1">
      <c r="A291" s="109"/>
      <c r="B291" s="109"/>
      <c r="F291" s="374"/>
      <c r="G291" s="376"/>
      <c r="H291" s="377"/>
      <c r="I291" s="385"/>
      <c r="J291" s="374"/>
      <c r="K291" s="374"/>
      <c r="L291" s="378"/>
      <c r="M291" s="379"/>
      <c r="N291" s="380"/>
    </row>
    <row r="292" spans="1:14" ht="46.5" customHeight="1">
      <c r="A292" s="109"/>
      <c r="B292" s="109"/>
      <c r="F292" s="374"/>
      <c r="G292" s="376"/>
      <c r="H292" s="377"/>
      <c r="I292" s="385"/>
      <c r="J292" s="374"/>
      <c r="K292" s="374"/>
      <c r="L292" s="378"/>
      <c r="M292" s="379"/>
      <c r="N292" s="380"/>
    </row>
    <row r="293" spans="1:14" ht="46.5" customHeight="1">
      <c r="A293" s="109"/>
      <c r="B293" s="109"/>
      <c r="F293" s="374"/>
      <c r="G293" s="376"/>
      <c r="H293" s="377"/>
      <c r="I293" s="385"/>
      <c r="J293" s="374"/>
      <c r="K293" s="374"/>
      <c r="L293" s="378"/>
      <c r="M293" s="379"/>
      <c r="N293" s="380"/>
    </row>
    <row r="294" spans="1:14" ht="46.5" customHeight="1">
      <c r="A294" s="109"/>
      <c r="B294" s="109"/>
      <c r="F294" s="374"/>
      <c r="G294" s="376"/>
      <c r="H294" s="377"/>
      <c r="I294" s="385"/>
      <c r="J294" s="374"/>
      <c r="K294" s="374"/>
      <c r="L294" s="378"/>
      <c r="M294" s="379"/>
      <c r="N294" s="380"/>
    </row>
    <row r="295" spans="1:14" ht="46.5" customHeight="1">
      <c r="A295" s="109"/>
      <c r="B295" s="109"/>
      <c r="F295" s="374"/>
      <c r="G295" s="376"/>
      <c r="H295" s="377"/>
      <c r="I295" s="385"/>
      <c r="J295" s="374"/>
      <c r="K295" s="374"/>
      <c r="L295" s="378"/>
      <c r="M295" s="379"/>
      <c r="N295" s="380"/>
    </row>
    <row r="296" spans="1:14" ht="46.5" customHeight="1">
      <c r="A296" s="109"/>
      <c r="B296" s="109"/>
      <c r="F296" s="374"/>
      <c r="G296" s="376"/>
      <c r="H296" s="377"/>
      <c r="I296" s="385"/>
      <c r="J296" s="374"/>
      <c r="K296" s="374"/>
      <c r="L296" s="378"/>
      <c r="M296" s="379"/>
      <c r="N296" s="380"/>
    </row>
    <row r="297" spans="1:14" ht="46.5" customHeight="1">
      <c r="A297" s="109"/>
      <c r="B297" s="109"/>
      <c r="F297" s="374"/>
      <c r="G297" s="376"/>
      <c r="H297" s="377"/>
      <c r="I297" s="385"/>
      <c r="J297" s="374"/>
      <c r="K297" s="374"/>
      <c r="L297" s="378"/>
      <c r="M297" s="379"/>
      <c r="N297" s="380"/>
    </row>
    <row r="298" spans="1:14" ht="46.5" customHeight="1">
      <c r="A298" s="109"/>
      <c r="B298" s="109"/>
      <c r="F298" s="374"/>
      <c r="G298" s="376"/>
      <c r="H298" s="377"/>
      <c r="I298" s="385"/>
      <c r="J298" s="374"/>
      <c r="K298" s="374"/>
      <c r="L298" s="378"/>
      <c r="M298" s="379"/>
      <c r="N298" s="380"/>
    </row>
    <row r="299" spans="1:14" ht="46.5" customHeight="1">
      <c r="A299" s="109"/>
      <c r="B299" s="109"/>
      <c r="F299" s="374"/>
      <c r="G299" s="376"/>
      <c r="H299" s="377"/>
      <c r="I299" s="385"/>
      <c r="J299" s="374"/>
      <c r="K299" s="374"/>
      <c r="L299" s="378"/>
      <c r="M299" s="379"/>
      <c r="N299" s="380"/>
    </row>
    <row r="300" spans="1:14" ht="46.5" customHeight="1">
      <c r="A300" s="109"/>
      <c r="B300" s="109"/>
      <c r="F300" s="374"/>
      <c r="G300" s="376"/>
      <c r="H300" s="377"/>
      <c r="I300" s="385"/>
      <c r="J300" s="374"/>
      <c r="K300" s="374"/>
      <c r="L300" s="378"/>
      <c r="M300" s="379"/>
      <c r="N300" s="380"/>
    </row>
    <row r="301" spans="1:14" ht="46.5" customHeight="1">
      <c r="A301" s="109"/>
      <c r="B301" s="109"/>
      <c r="F301" s="374"/>
      <c r="G301" s="376"/>
      <c r="H301" s="377"/>
      <c r="I301" s="385"/>
      <c r="J301" s="374"/>
      <c r="K301" s="374"/>
      <c r="L301" s="378"/>
      <c r="M301" s="379"/>
      <c r="N301" s="380"/>
    </row>
    <row r="302" spans="1:14" ht="46.5" customHeight="1">
      <c r="A302" s="109"/>
      <c r="B302" s="109"/>
      <c r="F302" s="374"/>
      <c r="G302" s="376"/>
      <c r="H302" s="377"/>
      <c r="I302" s="385"/>
      <c r="J302" s="374"/>
      <c r="K302" s="374"/>
      <c r="L302" s="378"/>
      <c r="M302" s="379"/>
      <c r="N302" s="380"/>
    </row>
    <row r="303" spans="1:14" ht="46.5" customHeight="1">
      <c r="A303" s="109"/>
      <c r="B303" s="109"/>
      <c r="F303" s="374"/>
      <c r="G303" s="376"/>
      <c r="H303" s="377"/>
      <c r="I303" s="385"/>
      <c r="J303" s="374"/>
      <c r="K303" s="374"/>
      <c r="L303" s="378"/>
      <c r="M303" s="379"/>
      <c r="N303" s="380"/>
    </row>
    <row r="304" spans="1:14" ht="46.5" customHeight="1">
      <c r="A304" s="109"/>
      <c r="B304" s="109"/>
      <c r="F304" s="374"/>
      <c r="G304" s="376"/>
      <c r="H304" s="377"/>
      <c r="I304" s="385"/>
      <c r="J304" s="374"/>
      <c r="K304" s="374"/>
      <c r="L304" s="378"/>
      <c r="M304" s="379"/>
      <c r="N304" s="380"/>
    </row>
    <row r="305" spans="1:14" ht="46.5" customHeight="1">
      <c r="A305" s="109"/>
      <c r="B305" s="109"/>
      <c r="F305" s="374"/>
      <c r="G305" s="376"/>
      <c r="H305" s="377"/>
      <c r="I305" s="385"/>
      <c r="J305" s="374"/>
      <c r="K305" s="374"/>
      <c r="L305" s="378"/>
      <c r="M305" s="379"/>
      <c r="N305" s="380"/>
    </row>
    <row r="306" spans="1:14" ht="46.5" customHeight="1">
      <c r="A306" s="109"/>
      <c r="B306" s="109"/>
      <c r="F306" s="374"/>
      <c r="G306" s="376"/>
      <c r="H306" s="377"/>
      <c r="I306" s="385"/>
      <c r="J306" s="374"/>
      <c r="K306" s="374"/>
      <c r="L306" s="378"/>
      <c r="M306" s="379"/>
      <c r="N306" s="380"/>
    </row>
    <row r="307" spans="1:14" ht="46.5" customHeight="1">
      <c r="A307" s="109"/>
      <c r="B307" s="109"/>
      <c r="F307" s="374"/>
      <c r="G307" s="376"/>
      <c r="H307" s="377"/>
      <c r="I307" s="385"/>
      <c r="J307" s="374"/>
      <c r="K307" s="374"/>
      <c r="L307" s="378"/>
      <c r="M307" s="379"/>
      <c r="N307" s="380"/>
    </row>
    <row r="308" spans="1:14" ht="46.5" customHeight="1">
      <c r="A308" s="109"/>
      <c r="B308" s="109"/>
      <c r="F308" s="374"/>
      <c r="G308" s="376"/>
      <c r="H308" s="377"/>
      <c r="I308" s="385"/>
      <c r="J308" s="374"/>
      <c r="K308" s="374"/>
      <c r="L308" s="378"/>
      <c r="M308" s="379"/>
      <c r="N308" s="380"/>
    </row>
    <row r="309" spans="1:14" ht="46.5" customHeight="1">
      <c r="A309" s="109"/>
      <c r="B309" s="109"/>
      <c r="F309" s="374"/>
      <c r="G309" s="376"/>
      <c r="H309" s="377"/>
      <c r="I309" s="385"/>
      <c r="J309" s="374"/>
      <c r="K309" s="374"/>
      <c r="L309" s="378"/>
      <c r="M309" s="379"/>
      <c r="N309" s="380"/>
    </row>
    <row r="310" spans="1:14" ht="46.5" customHeight="1">
      <c r="A310" s="109"/>
      <c r="B310" s="109"/>
      <c r="F310" s="374"/>
      <c r="G310" s="376"/>
      <c r="H310" s="377"/>
      <c r="I310" s="385"/>
      <c r="J310" s="374"/>
      <c r="K310" s="374"/>
      <c r="L310" s="378"/>
      <c r="M310" s="379"/>
      <c r="N310" s="380"/>
    </row>
    <row r="311" spans="1:14" ht="46.5" customHeight="1">
      <c r="A311" s="109"/>
      <c r="B311" s="109"/>
      <c r="F311" s="374"/>
      <c r="G311" s="376"/>
      <c r="H311" s="377"/>
      <c r="I311" s="385"/>
      <c r="J311" s="374"/>
      <c r="K311" s="374"/>
      <c r="L311" s="378"/>
      <c r="M311" s="379"/>
      <c r="N311" s="380"/>
    </row>
    <row r="312" spans="1:14" ht="46.5" customHeight="1">
      <c r="A312" s="109"/>
      <c r="B312" s="109"/>
      <c r="F312" s="374"/>
      <c r="G312" s="376"/>
      <c r="H312" s="377"/>
      <c r="I312" s="385"/>
      <c r="J312" s="374"/>
      <c r="K312" s="374"/>
      <c r="L312" s="378"/>
      <c r="M312" s="379"/>
      <c r="N312" s="380"/>
    </row>
    <row r="313" spans="1:14" ht="46.5" customHeight="1">
      <c r="A313" s="109"/>
      <c r="B313" s="109"/>
      <c r="F313" s="374"/>
      <c r="G313" s="376"/>
      <c r="H313" s="377"/>
      <c r="I313" s="385"/>
      <c r="J313" s="374"/>
      <c r="K313" s="374"/>
      <c r="L313" s="378"/>
      <c r="M313" s="379"/>
      <c r="N313" s="380"/>
    </row>
    <row r="314" spans="1:14" ht="46.5" customHeight="1">
      <c r="A314" s="109"/>
      <c r="B314" s="109"/>
      <c r="F314" s="374"/>
      <c r="G314" s="376"/>
      <c r="H314" s="377"/>
      <c r="I314" s="385"/>
      <c r="J314" s="374"/>
      <c r="K314" s="374"/>
      <c r="L314" s="378"/>
      <c r="M314" s="379"/>
      <c r="N314" s="380"/>
    </row>
    <row r="315" spans="1:14" ht="46.5" customHeight="1">
      <c r="A315" s="109"/>
      <c r="B315" s="109"/>
      <c r="F315" s="374"/>
      <c r="G315" s="376"/>
      <c r="H315" s="377"/>
      <c r="I315" s="385"/>
      <c r="J315" s="374"/>
      <c r="K315" s="374"/>
      <c r="L315" s="378"/>
      <c r="M315" s="379"/>
      <c r="N315" s="380"/>
    </row>
    <row r="316" spans="1:14" ht="46.5" customHeight="1">
      <c r="A316" s="109"/>
      <c r="B316" s="109"/>
      <c r="F316" s="374"/>
      <c r="G316" s="376"/>
      <c r="H316" s="377"/>
      <c r="I316" s="385"/>
      <c r="J316" s="374"/>
      <c r="K316" s="374"/>
      <c r="L316" s="378"/>
      <c r="M316" s="379"/>
      <c r="N316" s="380"/>
    </row>
    <row r="317" spans="1:14" ht="46.5" customHeight="1">
      <c r="A317" s="109"/>
      <c r="B317" s="109"/>
      <c r="F317" s="374"/>
      <c r="G317" s="376"/>
      <c r="H317" s="377"/>
      <c r="I317" s="385"/>
      <c r="J317" s="374"/>
      <c r="K317" s="374"/>
      <c r="L317" s="378"/>
      <c r="M317" s="379"/>
      <c r="N317" s="380"/>
    </row>
    <row r="318" spans="1:14" ht="46.5" customHeight="1">
      <c r="A318" s="109"/>
      <c r="B318" s="109"/>
      <c r="F318" s="374"/>
      <c r="G318" s="376"/>
      <c r="H318" s="377"/>
      <c r="I318" s="385"/>
      <c r="J318" s="374"/>
      <c r="K318" s="374"/>
      <c r="L318" s="378"/>
      <c r="M318" s="379"/>
      <c r="N318" s="380"/>
    </row>
    <row r="319" spans="1:14" ht="46.5" customHeight="1">
      <c r="A319" s="109"/>
      <c r="B319" s="109"/>
      <c r="F319" s="374"/>
      <c r="G319" s="376"/>
      <c r="H319" s="377"/>
      <c r="I319" s="385"/>
      <c r="J319" s="374"/>
      <c r="K319" s="374"/>
      <c r="L319" s="378"/>
      <c r="M319" s="379"/>
      <c r="N319" s="380"/>
    </row>
    <row r="320" spans="1:14" ht="46.5" customHeight="1">
      <c r="A320" s="109"/>
      <c r="B320" s="109"/>
      <c r="F320" s="374"/>
      <c r="G320" s="376"/>
      <c r="H320" s="377"/>
      <c r="I320" s="385"/>
      <c r="J320" s="374"/>
      <c r="K320" s="374"/>
      <c r="L320" s="378"/>
      <c r="M320" s="379"/>
      <c r="N320" s="380"/>
    </row>
    <row r="321" spans="1:14" ht="46.5" customHeight="1">
      <c r="A321" s="109"/>
      <c r="B321" s="109"/>
      <c r="F321" s="374"/>
      <c r="G321" s="376"/>
      <c r="H321" s="377"/>
      <c r="I321" s="385"/>
      <c r="J321" s="374"/>
      <c r="K321" s="374"/>
      <c r="L321" s="378"/>
      <c r="M321" s="379"/>
      <c r="N321" s="380"/>
    </row>
    <row r="322" spans="1:14" ht="46.5" customHeight="1">
      <c r="A322" s="109"/>
      <c r="B322" s="109"/>
      <c r="F322" s="374"/>
      <c r="G322" s="376"/>
      <c r="H322" s="377"/>
      <c r="I322" s="385"/>
      <c r="J322" s="374"/>
      <c r="K322" s="374"/>
      <c r="L322" s="378"/>
      <c r="M322" s="379"/>
      <c r="N322" s="380"/>
    </row>
    <row r="323" spans="1:14" ht="46.5" customHeight="1">
      <c r="A323" s="109"/>
      <c r="B323" s="109"/>
      <c r="F323" s="374"/>
      <c r="G323" s="376"/>
      <c r="H323" s="377"/>
      <c r="I323" s="385"/>
      <c r="J323" s="374"/>
      <c r="K323" s="374"/>
      <c r="L323" s="378"/>
      <c r="M323" s="379"/>
      <c r="N323" s="380"/>
    </row>
    <row r="324" spans="1:14" ht="46.5" customHeight="1">
      <c r="A324" s="109"/>
      <c r="B324" s="109"/>
      <c r="F324" s="374"/>
      <c r="G324" s="376"/>
      <c r="H324" s="377"/>
      <c r="I324" s="385"/>
      <c r="J324" s="374"/>
      <c r="K324" s="374"/>
      <c r="L324" s="378"/>
      <c r="M324" s="379"/>
      <c r="N324" s="380"/>
    </row>
    <row r="325" spans="1:14" ht="46.5" customHeight="1">
      <c r="A325" s="109"/>
      <c r="B325" s="109"/>
      <c r="F325" s="374"/>
      <c r="G325" s="376"/>
      <c r="H325" s="377"/>
      <c r="I325" s="385"/>
      <c r="J325" s="374"/>
      <c r="K325" s="374"/>
      <c r="L325" s="378"/>
      <c r="M325" s="379"/>
      <c r="N325" s="380"/>
    </row>
    <row r="326" spans="1:14" ht="46.5" customHeight="1">
      <c r="A326" s="109"/>
      <c r="B326" s="109"/>
      <c r="F326" s="374"/>
      <c r="G326" s="376"/>
      <c r="H326" s="377"/>
      <c r="I326" s="385"/>
      <c r="J326" s="374"/>
      <c r="K326" s="374"/>
      <c r="L326" s="378"/>
      <c r="M326" s="379"/>
      <c r="N326" s="380"/>
    </row>
    <row r="327" spans="1:14" ht="46.5" customHeight="1">
      <c r="A327" s="109"/>
      <c r="B327" s="109"/>
      <c r="F327" s="374"/>
      <c r="G327" s="376"/>
      <c r="H327" s="377"/>
      <c r="I327" s="385"/>
      <c r="J327" s="374"/>
      <c r="K327" s="374"/>
      <c r="L327" s="378"/>
      <c r="M327" s="379"/>
      <c r="N327" s="380"/>
    </row>
    <row r="328" spans="1:14" ht="46.5" customHeight="1">
      <c r="A328" s="109"/>
      <c r="B328" s="109"/>
      <c r="F328" s="374"/>
      <c r="G328" s="376"/>
      <c r="H328" s="377"/>
      <c r="I328" s="385"/>
      <c r="J328" s="374"/>
      <c r="K328" s="374"/>
      <c r="L328" s="378"/>
      <c r="M328" s="379"/>
      <c r="N328" s="380"/>
    </row>
    <row r="329" spans="1:14" ht="46.5" customHeight="1">
      <c r="A329" s="109"/>
      <c r="B329" s="109"/>
      <c r="F329" s="374"/>
      <c r="G329" s="376"/>
      <c r="H329" s="377"/>
      <c r="I329" s="385"/>
      <c r="J329" s="374"/>
      <c r="K329" s="374"/>
      <c r="L329" s="378"/>
      <c r="M329" s="379"/>
      <c r="N329" s="380"/>
    </row>
    <row r="330" spans="1:14" ht="46.5" customHeight="1">
      <c r="A330" s="109"/>
      <c r="B330" s="109"/>
      <c r="F330" s="374"/>
      <c r="G330" s="376"/>
      <c r="H330" s="377"/>
      <c r="I330" s="385"/>
      <c r="J330" s="374"/>
      <c r="K330" s="374"/>
      <c r="L330" s="378"/>
      <c r="M330" s="379"/>
      <c r="N330" s="380"/>
    </row>
    <row r="331" spans="1:14" ht="46.5" customHeight="1">
      <c r="A331" s="109"/>
      <c r="B331" s="109"/>
      <c r="F331" s="374"/>
      <c r="G331" s="376"/>
      <c r="H331" s="377"/>
      <c r="I331" s="385"/>
      <c r="J331" s="374"/>
      <c r="K331" s="374"/>
      <c r="L331" s="378"/>
      <c r="M331" s="379"/>
      <c r="N331" s="380"/>
    </row>
    <row r="332" spans="1:14" ht="46.5" customHeight="1">
      <c r="A332" s="109"/>
      <c r="B332" s="109"/>
      <c r="F332" s="374"/>
      <c r="G332" s="376"/>
      <c r="H332" s="377"/>
      <c r="I332" s="385"/>
      <c r="J332" s="374"/>
      <c r="K332" s="374"/>
      <c r="L332" s="378"/>
      <c r="M332" s="379"/>
      <c r="N332" s="380"/>
    </row>
    <row r="333" spans="1:14" ht="46.5" customHeight="1">
      <c r="A333" s="109"/>
      <c r="B333" s="109"/>
      <c r="F333" s="374"/>
      <c r="G333" s="376"/>
      <c r="H333" s="377"/>
      <c r="I333" s="385"/>
      <c r="J333" s="374"/>
      <c r="K333" s="374"/>
      <c r="L333" s="378"/>
      <c r="M333" s="379"/>
      <c r="N333" s="380"/>
    </row>
    <row r="334" spans="1:14" ht="46.5" customHeight="1">
      <c r="A334" s="109"/>
      <c r="B334" s="109"/>
      <c r="F334" s="374"/>
      <c r="G334" s="376"/>
      <c r="H334" s="377"/>
      <c r="I334" s="385"/>
      <c r="J334" s="374"/>
      <c r="K334" s="374"/>
      <c r="L334" s="378"/>
      <c r="M334" s="379"/>
      <c r="N334" s="380"/>
    </row>
    <row r="335" spans="1:14" ht="46.5" customHeight="1">
      <c r="A335" s="109"/>
      <c r="B335" s="109"/>
      <c r="F335" s="374"/>
      <c r="G335" s="376"/>
      <c r="H335" s="377"/>
      <c r="I335" s="385"/>
      <c r="J335" s="374"/>
      <c r="K335" s="374"/>
      <c r="L335" s="378"/>
      <c r="M335" s="379"/>
      <c r="N335" s="380"/>
    </row>
    <row r="336" spans="1:14" ht="46.5" customHeight="1">
      <c r="A336" s="109"/>
      <c r="B336" s="109"/>
      <c r="F336" s="374"/>
      <c r="G336" s="376"/>
      <c r="H336" s="377"/>
      <c r="I336" s="385"/>
      <c r="J336" s="374"/>
      <c r="K336" s="374"/>
      <c r="L336" s="378"/>
      <c r="M336" s="379"/>
      <c r="N336" s="380"/>
    </row>
    <row r="337" spans="1:14" ht="46.5" customHeight="1">
      <c r="A337" s="109"/>
      <c r="B337" s="109"/>
      <c r="F337" s="374"/>
      <c r="G337" s="376"/>
      <c r="H337" s="377"/>
      <c r="I337" s="385"/>
      <c r="J337" s="374"/>
      <c r="K337" s="374"/>
      <c r="L337" s="378"/>
      <c r="M337" s="379"/>
      <c r="N337" s="380"/>
    </row>
    <row r="338" spans="1:14" ht="46.5" customHeight="1">
      <c r="A338" s="109"/>
      <c r="B338" s="109"/>
      <c r="F338" s="374"/>
      <c r="G338" s="376"/>
      <c r="H338" s="377"/>
      <c r="I338" s="385"/>
      <c r="J338" s="374"/>
      <c r="K338" s="374"/>
      <c r="L338" s="378"/>
      <c r="M338" s="379"/>
      <c r="N338" s="380"/>
    </row>
    <row r="339" spans="1:14" ht="46.5" customHeight="1">
      <c r="A339" s="109"/>
      <c r="B339" s="109"/>
      <c r="F339" s="374"/>
      <c r="G339" s="376"/>
      <c r="H339" s="377"/>
      <c r="I339" s="385"/>
      <c r="J339" s="374"/>
      <c r="K339" s="374"/>
      <c r="L339" s="378"/>
      <c r="M339" s="379"/>
      <c r="N339" s="380"/>
    </row>
    <row r="340" spans="1:14" ht="46.5" customHeight="1">
      <c r="A340" s="109"/>
      <c r="B340" s="109"/>
      <c r="F340" s="374"/>
      <c r="G340" s="376"/>
      <c r="H340" s="377"/>
      <c r="I340" s="385"/>
      <c r="J340" s="374"/>
      <c r="K340" s="374"/>
      <c r="L340" s="378"/>
      <c r="M340" s="379"/>
      <c r="N340" s="380"/>
    </row>
    <row r="341" spans="1:14" ht="46.5" customHeight="1">
      <c r="A341" s="109"/>
      <c r="B341" s="109"/>
      <c r="F341" s="374"/>
      <c r="G341" s="376"/>
      <c r="H341" s="377"/>
      <c r="I341" s="385"/>
      <c r="J341" s="374"/>
      <c r="K341" s="374"/>
      <c r="L341" s="378"/>
      <c r="M341" s="379"/>
      <c r="N341" s="380"/>
    </row>
    <row r="342" spans="1:14" ht="46.5" customHeight="1">
      <c r="A342" s="109"/>
      <c r="B342" s="109"/>
      <c r="F342" s="374"/>
      <c r="G342" s="376"/>
      <c r="H342" s="377"/>
      <c r="I342" s="385"/>
      <c r="J342" s="374"/>
      <c r="K342" s="374"/>
      <c r="L342" s="378"/>
      <c r="M342" s="379"/>
      <c r="N342" s="380"/>
    </row>
    <row r="343" spans="1:14" ht="46.5" customHeight="1">
      <c r="A343" s="109"/>
      <c r="B343" s="109"/>
      <c r="F343" s="374"/>
      <c r="G343" s="376"/>
      <c r="H343" s="377"/>
      <c r="I343" s="385"/>
      <c r="J343" s="374"/>
      <c r="K343" s="374"/>
      <c r="L343" s="378"/>
      <c r="M343" s="379"/>
      <c r="N343" s="380"/>
    </row>
    <row r="344" spans="1:14" ht="46.5" customHeight="1">
      <c r="A344" s="109"/>
      <c r="B344" s="109"/>
      <c r="F344" s="374"/>
      <c r="G344" s="376"/>
      <c r="H344" s="377"/>
      <c r="I344" s="385"/>
      <c r="J344" s="374"/>
      <c r="K344" s="374"/>
      <c r="L344" s="378"/>
      <c r="M344" s="379"/>
      <c r="N344" s="380"/>
    </row>
    <row r="345" spans="1:14" ht="46.5" customHeight="1">
      <c r="A345" s="109"/>
      <c r="B345" s="109"/>
      <c r="F345" s="374"/>
      <c r="G345" s="376"/>
      <c r="H345" s="377"/>
      <c r="I345" s="385"/>
      <c r="J345" s="374"/>
      <c r="K345" s="374"/>
      <c r="L345" s="378"/>
      <c r="M345" s="379"/>
      <c r="N345" s="380"/>
    </row>
    <row r="346" spans="1:14" ht="46.5" customHeight="1">
      <c r="A346" s="109"/>
      <c r="B346" s="109"/>
      <c r="F346" s="374"/>
      <c r="G346" s="376"/>
      <c r="H346" s="377"/>
      <c r="I346" s="385"/>
      <c r="J346" s="374"/>
      <c r="K346" s="374"/>
      <c r="L346" s="378"/>
      <c r="M346" s="379"/>
      <c r="N346" s="380"/>
    </row>
    <row r="347" spans="1:14" ht="46.5" customHeight="1">
      <c r="A347" s="109"/>
      <c r="B347" s="109"/>
      <c r="F347" s="374"/>
      <c r="G347" s="376"/>
      <c r="H347" s="377"/>
      <c r="I347" s="385"/>
      <c r="J347" s="374"/>
      <c r="K347" s="374"/>
      <c r="L347" s="378"/>
      <c r="M347" s="379"/>
      <c r="N347" s="380"/>
    </row>
    <row r="348" spans="1:14" ht="46.5" customHeight="1">
      <c r="A348" s="109"/>
      <c r="B348" s="109"/>
      <c r="F348" s="374"/>
      <c r="G348" s="376"/>
      <c r="H348" s="377"/>
      <c r="I348" s="385"/>
      <c r="J348" s="374"/>
      <c r="K348" s="374"/>
      <c r="L348" s="378"/>
      <c r="M348" s="379"/>
      <c r="N348" s="380"/>
    </row>
    <row r="349" spans="1:14" ht="46.5" customHeight="1">
      <c r="A349" s="109"/>
      <c r="B349" s="109"/>
      <c r="F349" s="374"/>
      <c r="G349" s="376"/>
      <c r="H349" s="377"/>
      <c r="I349" s="385"/>
      <c r="J349" s="374"/>
      <c r="K349" s="374"/>
      <c r="L349" s="378"/>
      <c r="M349" s="379"/>
      <c r="N349" s="380"/>
    </row>
    <row r="350" spans="1:14" ht="46.5" customHeight="1">
      <c r="A350" s="109"/>
      <c r="B350" s="109"/>
      <c r="F350" s="374"/>
      <c r="G350" s="376"/>
      <c r="H350" s="377"/>
      <c r="I350" s="385"/>
      <c r="J350" s="374"/>
      <c r="K350" s="374"/>
      <c r="L350" s="378"/>
      <c r="M350" s="379"/>
      <c r="N350" s="380"/>
    </row>
    <row r="351" spans="1:14" ht="46.5" customHeight="1">
      <c r="A351" s="109"/>
      <c r="B351" s="109"/>
      <c r="F351" s="374"/>
      <c r="G351" s="376"/>
      <c r="H351" s="377"/>
      <c r="I351" s="385"/>
      <c r="J351" s="374"/>
      <c r="K351" s="374"/>
      <c r="L351" s="378"/>
      <c r="M351" s="379"/>
      <c r="N351" s="380"/>
    </row>
    <row r="352" spans="1:14" ht="46.5" customHeight="1">
      <c r="A352" s="109"/>
      <c r="B352" s="109"/>
      <c r="F352" s="374"/>
      <c r="G352" s="376"/>
      <c r="H352" s="377"/>
      <c r="I352" s="385"/>
      <c r="J352" s="374"/>
      <c r="K352" s="374"/>
      <c r="L352" s="378"/>
      <c r="M352" s="379"/>
      <c r="N352" s="380"/>
    </row>
    <row r="353" spans="1:14" ht="46.5" customHeight="1">
      <c r="A353" s="109"/>
      <c r="B353" s="109"/>
      <c r="F353" s="374"/>
      <c r="G353" s="376"/>
      <c r="H353" s="377"/>
      <c r="I353" s="385"/>
      <c r="J353" s="374"/>
      <c r="K353" s="374"/>
      <c r="L353" s="378"/>
      <c r="M353" s="379"/>
      <c r="N353" s="380"/>
    </row>
    <row r="354" spans="1:14" ht="46.5" customHeight="1">
      <c r="A354" s="109"/>
      <c r="B354" s="109"/>
      <c r="F354" s="374"/>
      <c r="G354" s="376"/>
      <c r="H354" s="377"/>
      <c r="I354" s="385"/>
      <c r="J354" s="374"/>
      <c r="K354" s="374"/>
      <c r="L354" s="378"/>
      <c r="M354" s="379"/>
      <c r="N354" s="380"/>
    </row>
    <row r="355" spans="1:14" ht="46.5" customHeight="1">
      <c r="A355" s="109"/>
      <c r="B355" s="109"/>
      <c r="F355" s="374"/>
      <c r="G355" s="376"/>
      <c r="H355" s="377"/>
      <c r="I355" s="385"/>
      <c r="J355" s="374"/>
      <c r="K355" s="374"/>
      <c r="L355" s="378"/>
      <c r="M355" s="379"/>
      <c r="N355" s="380"/>
    </row>
    <row r="356" spans="1:14" ht="46.5" customHeight="1">
      <c r="A356" s="109"/>
      <c r="B356" s="109"/>
      <c r="F356" s="374"/>
      <c r="G356" s="376"/>
      <c r="H356" s="377"/>
      <c r="I356" s="385"/>
      <c r="J356" s="374"/>
      <c r="K356" s="374"/>
      <c r="L356" s="378"/>
      <c r="M356" s="379"/>
      <c r="N356" s="380"/>
    </row>
    <row r="357" spans="1:14" ht="46.5" customHeight="1">
      <c r="A357" s="109"/>
      <c r="B357" s="109"/>
      <c r="F357" s="374"/>
      <c r="G357" s="376"/>
      <c r="H357" s="377"/>
      <c r="I357" s="385"/>
      <c r="J357" s="374"/>
      <c r="K357" s="374"/>
      <c r="L357" s="378"/>
      <c r="M357" s="379"/>
      <c r="N357" s="380"/>
    </row>
    <row r="358" spans="1:14" ht="46.5" customHeight="1">
      <c r="A358" s="109"/>
      <c r="B358" s="109"/>
      <c r="F358" s="374"/>
      <c r="G358" s="376"/>
      <c r="H358" s="377"/>
      <c r="I358" s="385"/>
      <c r="J358" s="374"/>
      <c r="K358" s="374"/>
      <c r="L358" s="378"/>
      <c r="M358" s="379"/>
      <c r="N358" s="380"/>
    </row>
    <row r="359" spans="1:14" ht="46.5" customHeight="1">
      <c r="A359" s="109"/>
      <c r="B359" s="109"/>
      <c r="F359" s="374"/>
      <c r="G359" s="376"/>
      <c r="H359" s="377"/>
      <c r="I359" s="385"/>
      <c r="J359" s="374"/>
      <c r="K359" s="374"/>
      <c r="L359" s="378"/>
      <c r="M359" s="379"/>
      <c r="N359" s="380"/>
    </row>
    <row r="360" spans="1:14" ht="46.5" customHeight="1">
      <c r="A360" s="109"/>
      <c r="B360" s="109"/>
      <c r="F360" s="374"/>
      <c r="G360" s="376"/>
      <c r="H360" s="377"/>
      <c r="I360" s="385"/>
      <c r="J360" s="374"/>
      <c r="K360" s="374"/>
      <c r="L360" s="378"/>
      <c r="M360" s="379"/>
      <c r="N360" s="380"/>
    </row>
    <row r="361" spans="1:14" ht="46.5" customHeight="1">
      <c r="A361" s="109"/>
      <c r="B361" s="109"/>
      <c r="F361" s="374"/>
      <c r="G361" s="376"/>
      <c r="H361" s="377"/>
      <c r="I361" s="385"/>
      <c r="J361" s="374"/>
      <c r="K361" s="374"/>
      <c r="L361" s="378"/>
      <c r="M361" s="379"/>
      <c r="N361" s="380"/>
    </row>
    <row r="362" spans="1:14" ht="46.5" customHeight="1">
      <c r="A362" s="109"/>
      <c r="B362" s="109"/>
      <c r="F362" s="374"/>
      <c r="G362" s="376"/>
      <c r="H362" s="377"/>
      <c r="I362" s="385"/>
      <c r="J362" s="374"/>
      <c r="K362" s="374"/>
      <c r="L362" s="378"/>
      <c r="M362" s="379"/>
      <c r="N362" s="380"/>
    </row>
    <row r="363" spans="1:14" ht="46.5" customHeight="1">
      <c r="A363" s="109"/>
      <c r="B363" s="109"/>
      <c r="F363" s="374"/>
      <c r="G363" s="376"/>
      <c r="H363" s="377"/>
      <c r="I363" s="385"/>
      <c r="J363" s="374"/>
      <c r="K363" s="374"/>
      <c r="L363" s="378"/>
      <c r="M363" s="379"/>
      <c r="N363" s="380"/>
    </row>
    <row r="364" spans="1:14" ht="46.5" customHeight="1">
      <c r="A364" s="109"/>
      <c r="B364" s="109"/>
      <c r="F364" s="374"/>
      <c r="G364" s="376"/>
      <c r="H364" s="377"/>
      <c r="I364" s="385"/>
      <c r="J364" s="374"/>
      <c r="K364" s="374"/>
      <c r="L364" s="378"/>
      <c r="M364" s="379"/>
      <c r="N364" s="380"/>
    </row>
    <row r="365" spans="1:14" ht="46.5" customHeight="1">
      <c r="A365" s="109"/>
      <c r="B365" s="109"/>
      <c r="F365" s="374"/>
      <c r="G365" s="376"/>
      <c r="H365" s="377"/>
      <c r="I365" s="385"/>
      <c r="J365" s="374"/>
      <c r="K365" s="374"/>
      <c r="L365" s="378"/>
      <c r="M365" s="379"/>
      <c r="N365" s="380"/>
    </row>
    <row r="366" spans="1:14" ht="46.5" customHeight="1">
      <c r="A366" s="109"/>
      <c r="B366" s="109"/>
      <c r="F366" s="374"/>
      <c r="G366" s="376"/>
      <c r="H366" s="377"/>
      <c r="I366" s="385"/>
      <c r="J366" s="374"/>
      <c r="K366" s="374"/>
      <c r="L366" s="378"/>
      <c r="M366" s="379"/>
      <c r="N366" s="380"/>
    </row>
    <row r="367" spans="1:14" ht="46.5" customHeight="1">
      <c r="A367" s="109"/>
      <c r="B367" s="109"/>
      <c r="F367" s="374"/>
      <c r="G367" s="376"/>
      <c r="H367" s="377"/>
      <c r="I367" s="385"/>
      <c r="J367" s="374"/>
      <c r="K367" s="374"/>
      <c r="L367" s="378"/>
      <c r="M367" s="379"/>
      <c r="N367" s="380"/>
    </row>
    <row r="368" spans="1:14" ht="46.5" customHeight="1">
      <c r="A368" s="109"/>
      <c r="B368" s="109"/>
      <c r="F368" s="374"/>
      <c r="G368" s="376"/>
      <c r="H368" s="377"/>
      <c r="I368" s="385"/>
      <c r="J368" s="374"/>
      <c r="K368" s="374"/>
      <c r="L368" s="378"/>
      <c r="M368" s="379"/>
      <c r="N368" s="380"/>
    </row>
    <row r="369" spans="1:14" ht="46.5" customHeight="1">
      <c r="A369" s="109"/>
      <c r="B369" s="109"/>
      <c r="F369" s="374"/>
      <c r="G369" s="376"/>
      <c r="H369" s="377"/>
      <c r="I369" s="385"/>
      <c r="J369" s="374"/>
      <c r="K369" s="374"/>
      <c r="L369" s="378"/>
      <c r="M369" s="379"/>
      <c r="N369" s="380"/>
    </row>
    <row r="370" spans="1:14" ht="46.5" customHeight="1">
      <c r="A370" s="109"/>
      <c r="B370" s="109"/>
      <c r="F370" s="374"/>
      <c r="G370" s="376"/>
      <c r="H370" s="377"/>
      <c r="I370" s="385"/>
      <c r="J370" s="374"/>
      <c r="K370" s="374"/>
      <c r="L370" s="378"/>
      <c r="M370" s="379"/>
      <c r="N370" s="380"/>
    </row>
    <row r="371" spans="1:14" ht="46.5" customHeight="1">
      <c r="A371" s="109"/>
      <c r="B371" s="109"/>
      <c r="F371" s="374"/>
      <c r="G371" s="376"/>
      <c r="H371" s="377"/>
      <c r="I371" s="385"/>
      <c r="J371" s="374"/>
      <c r="K371" s="374"/>
      <c r="L371" s="378"/>
      <c r="M371" s="379"/>
      <c r="N371" s="380"/>
    </row>
    <row r="372" spans="1:14" ht="46.5" customHeight="1">
      <c r="A372" s="109"/>
      <c r="B372" s="109"/>
      <c r="F372" s="374"/>
      <c r="G372" s="376"/>
      <c r="H372" s="377"/>
      <c r="I372" s="385"/>
      <c r="J372" s="374"/>
      <c r="K372" s="374"/>
      <c r="L372" s="378"/>
      <c r="M372" s="379"/>
      <c r="N372" s="380"/>
    </row>
    <row r="373" spans="1:14" ht="46.5" customHeight="1">
      <c r="A373" s="109"/>
      <c r="B373" s="109"/>
      <c r="F373" s="374"/>
      <c r="G373" s="376"/>
      <c r="H373" s="377"/>
      <c r="I373" s="385"/>
      <c r="J373" s="374"/>
      <c r="K373" s="374"/>
      <c r="L373" s="378"/>
      <c r="M373" s="379"/>
      <c r="N373" s="380"/>
    </row>
    <row r="374" spans="1:14" ht="46.5" customHeight="1">
      <c r="A374" s="109"/>
      <c r="B374" s="109"/>
      <c r="F374" s="374"/>
      <c r="G374" s="376"/>
      <c r="H374" s="377"/>
      <c r="I374" s="385"/>
      <c r="J374" s="374"/>
      <c r="K374" s="374"/>
      <c r="L374" s="378"/>
      <c r="M374" s="379"/>
      <c r="N374" s="380"/>
    </row>
    <row r="375" spans="1:14" ht="46.5" customHeight="1">
      <c r="A375" s="109"/>
      <c r="B375" s="109"/>
      <c r="F375" s="374"/>
      <c r="G375" s="376"/>
      <c r="H375" s="377"/>
      <c r="I375" s="385"/>
      <c r="J375" s="374"/>
      <c r="K375" s="374"/>
      <c r="L375" s="378"/>
      <c r="M375" s="379"/>
      <c r="N375" s="380"/>
    </row>
    <row r="376" spans="1:14" ht="46.5" customHeight="1">
      <c r="A376" s="109"/>
      <c r="B376" s="109"/>
      <c r="F376" s="374"/>
      <c r="G376" s="376"/>
      <c r="H376" s="377"/>
      <c r="I376" s="385"/>
      <c r="J376" s="374"/>
      <c r="K376" s="374"/>
      <c r="L376" s="378"/>
      <c r="M376" s="379"/>
      <c r="N376" s="380"/>
    </row>
    <row r="377" spans="1:14" ht="46.5" customHeight="1">
      <c r="A377" s="109"/>
      <c r="B377" s="109"/>
      <c r="F377" s="374"/>
      <c r="G377" s="376"/>
      <c r="H377" s="377"/>
      <c r="I377" s="385"/>
      <c r="J377" s="374"/>
      <c r="K377" s="374"/>
      <c r="L377" s="378"/>
      <c r="M377" s="379"/>
      <c r="N377" s="380"/>
    </row>
    <row r="378" spans="1:14" ht="46.5" customHeight="1">
      <c r="A378" s="109"/>
      <c r="B378" s="109"/>
      <c r="F378" s="374"/>
      <c r="G378" s="376"/>
      <c r="H378" s="377"/>
      <c r="I378" s="385"/>
      <c r="J378" s="374"/>
      <c r="K378" s="374"/>
      <c r="L378" s="378"/>
      <c r="M378" s="379"/>
      <c r="N378" s="380"/>
    </row>
    <row r="379" spans="1:14" ht="46.5" customHeight="1">
      <c r="A379" s="109"/>
      <c r="B379" s="109"/>
      <c r="F379" s="374"/>
      <c r="G379" s="376"/>
      <c r="H379" s="377"/>
      <c r="I379" s="385"/>
      <c r="J379" s="374"/>
      <c r="K379" s="374"/>
      <c r="L379" s="378"/>
      <c r="M379" s="379"/>
      <c r="N379" s="380"/>
    </row>
    <row r="380" spans="1:14" ht="46.5" customHeight="1">
      <c r="A380" s="109"/>
      <c r="B380" s="109"/>
      <c r="F380" s="374"/>
      <c r="G380" s="376"/>
      <c r="H380" s="377"/>
      <c r="I380" s="385"/>
      <c r="J380" s="374"/>
      <c r="K380" s="374"/>
      <c r="L380" s="378"/>
      <c r="M380" s="379"/>
      <c r="N380" s="380"/>
    </row>
    <row r="381" spans="1:14" ht="46.5" customHeight="1">
      <c r="A381" s="109"/>
      <c r="B381" s="109"/>
      <c r="F381" s="374"/>
      <c r="G381" s="376"/>
      <c r="H381" s="377"/>
      <c r="I381" s="385"/>
      <c r="J381" s="374"/>
      <c r="K381" s="374"/>
      <c r="L381" s="378"/>
      <c r="M381" s="379"/>
      <c r="N381" s="380"/>
    </row>
    <row r="382" spans="1:14" ht="46.5" customHeight="1">
      <c r="A382" s="109"/>
      <c r="B382" s="109"/>
      <c r="F382" s="374"/>
      <c r="G382" s="376"/>
      <c r="H382" s="377"/>
      <c r="I382" s="385"/>
      <c r="J382" s="374"/>
      <c r="K382" s="374"/>
      <c r="L382" s="378"/>
      <c r="M382" s="379"/>
      <c r="N382" s="380"/>
    </row>
    <row r="383" spans="1:14" ht="46.5" customHeight="1">
      <c r="A383" s="109"/>
      <c r="B383" s="109"/>
      <c r="F383" s="374"/>
      <c r="G383" s="376"/>
      <c r="H383" s="377"/>
      <c r="I383" s="385"/>
      <c r="J383" s="374"/>
      <c r="K383" s="374"/>
      <c r="L383" s="378"/>
      <c r="M383" s="379"/>
      <c r="N383" s="380"/>
    </row>
    <row r="384" spans="1:14" ht="46.5" customHeight="1">
      <c r="A384" s="109"/>
      <c r="B384" s="109"/>
      <c r="F384" s="374"/>
      <c r="G384" s="376"/>
      <c r="H384" s="377"/>
      <c r="I384" s="385"/>
      <c r="J384" s="374"/>
      <c r="K384" s="374"/>
      <c r="L384" s="378"/>
      <c r="M384" s="379"/>
      <c r="N384" s="380"/>
    </row>
    <row r="385" spans="1:14" ht="46.5" customHeight="1">
      <c r="A385" s="109"/>
      <c r="B385" s="109"/>
      <c r="F385" s="374"/>
      <c r="G385" s="376"/>
      <c r="H385" s="377"/>
      <c r="I385" s="385"/>
      <c r="J385" s="374"/>
      <c r="K385" s="374"/>
      <c r="L385" s="378"/>
      <c r="M385" s="379"/>
      <c r="N385" s="380"/>
    </row>
    <row r="386" spans="1:14" ht="46.5" customHeight="1">
      <c r="A386" s="109"/>
      <c r="B386" s="109"/>
      <c r="F386" s="374"/>
      <c r="G386" s="376"/>
      <c r="H386" s="377"/>
      <c r="I386" s="385"/>
      <c r="J386" s="374"/>
      <c r="K386" s="374"/>
      <c r="L386" s="378"/>
      <c r="M386" s="379"/>
      <c r="N386" s="380"/>
    </row>
    <row r="387" spans="1:14" ht="46.5" customHeight="1">
      <c r="A387" s="109"/>
      <c r="B387" s="109"/>
      <c r="F387" s="374"/>
      <c r="G387" s="376"/>
      <c r="H387" s="377"/>
      <c r="I387" s="385"/>
      <c r="J387" s="374"/>
      <c r="K387" s="374"/>
      <c r="L387" s="378"/>
      <c r="M387" s="379"/>
      <c r="N387" s="380"/>
    </row>
    <row r="388" spans="1:14" ht="46.5" customHeight="1">
      <c r="A388" s="109"/>
      <c r="B388" s="109"/>
      <c r="F388" s="374"/>
      <c r="G388" s="376"/>
      <c r="H388" s="377"/>
      <c r="I388" s="385"/>
      <c r="J388" s="374"/>
      <c r="K388" s="374"/>
      <c r="L388" s="378"/>
      <c r="M388" s="379"/>
      <c r="N388" s="380"/>
    </row>
    <row r="389" spans="1:14" ht="46.5" customHeight="1">
      <c r="A389" s="109"/>
      <c r="B389" s="109"/>
      <c r="F389" s="374"/>
      <c r="G389" s="376"/>
      <c r="H389" s="377"/>
      <c r="I389" s="385"/>
      <c r="J389" s="374"/>
      <c r="K389" s="374"/>
      <c r="L389" s="378"/>
      <c r="M389" s="379"/>
      <c r="N389" s="380"/>
    </row>
    <row r="390" spans="1:14" ht="46.5" customHeight="1">
      <c r="A390" s="109"/>
      <c r="B390" s="109"/>
      <c r="F390" s="374"/>
      <c r="G390" s="376"/>
      <c r="H390" s="377"/>
      <c r="I390" s="385"/>
      <c r="J390" s="374"/>
      <c r="K390" s="374"/>
      <c r="L390" s="378"/>
      <c r="M390" s="379"/>
      <c r="N390" s="380"/>
    </row>
    <row r="391" spans="1:14" ht="46.5" customHeight="1">
      <c r="A391" s="109"/>
      <c r="B391" s="109"/>
      <c r="F391" s="374"/>
      <c r="G391" s="376"/>
      <c r="H391" s="377"/>
      <c r="I391" s="385"/>
      <c r="J391" s="374"/>
      <c r="K391" s="374"/>
      <c r="L391" s="378"/>
      <c r="M391" s="379"/>
      <c r="N391" s="380"/>
    </row>
    <row r="392" spans="1:14" ht="46.5" customHeight="1">
      <c r="A392" s="109"/>
      <c r="B392" s="109"/>
      <c r="F392" s="374"/>
      <c r="G392" s="376"/>
      <c r="H392" s="377"/>
      <c r="I392" s="385"/>
      <c r="J392" s="374"/>
      <c r="K392" s="374"/>
      <c r="L392" s="378"/>
      <c r="M392" s="379"/>
      <c r="N392" s="380"/>
    </row>
    <row r="393" spans="1:14" ht="46.5" customHeight="1">
      <c r="A393" s="109"/>
      <c r="B393" s="109"/>
      <c r="F393" s="374"/>
      <c r="G393" s="376"/>
      <c r="H393" s="377"/>
      <c r="I393" s="385"/>
      <c r="J393" s="374"/>
      <c r="K393" s="374"/>
      <c r="L393" s="378"/>
      <c r="M393" s="379"/>
      <c r="N393" s="380"/>
    </row>
    <row r="394" spans="1:14" ht="46.5" customHeight="1">
      <c r="A394" s="109"/>
      <c r="B394" s="109"/>
      <c r="F394" s="374"/>
      <c r="G394" s="376"/>
      <c r="H394" s="377"/>
      <c r="I394" s="385"/>
      <c r="J394" s="374"/>
      <c r="K394" s="374"/>
      <c r="L394" s="378"/>
      <c r="M394" s="379"/>
      <c r="N394" s="380"/>
    </row>
    <row r="395" spans="1:14" ht="46.5" customHeight="1">
      <c r="A395" s="109"/>
      <c r="B395" s="109"/>
      <c r="F395" s="374"/>
      <c r="G395" s="376"/>
      <c r="H395" s="377"/>
      <c r="I395" s="385"/>
      <c r="J395" s="374"/>
      <c r="K395" s="374"/>
      <c r="L395" s="378"/>
      <c r="M395" s="379"/>
      <c r="N395" s="380"/>
    </row>
    <row r="396" spans="1:14" ht="46.5" customHeight="1">
      <c r="A396" s="109"/>
      <c r="B396" s="109"/>
      <c r="F396" s="374"/>
      <c r="G396" s="376"/>
      <c r="H396" s="377"/>
      <c r="I396" s="385"/>
      <c r="J396" s="374"/>
      <c r="K396" s="374"/>
      <c r="L396" s="378"/>
      <c r="M396" s="379"/>
      <c r="N396" s="380"/>
    </row>
    <row r="397" spans="1:14" ht="46.5" customHeight="1">
      <c r="A397" s="109"/>
      <c r="B397" s="109"/>
      <c r="F397" s="374"/>
      <c r="G397" s="376"/>
      <c r="H397" s="377"/>
      <c r="I397" s="385"/>
      <c r="J397" s="374"/>
      <c r="K397" s="374"/>
      <c r="L397" s="378"/>
      <c r="M397" s="379"/>
      <c r="N397" s="380"/>
    </row>
    <row r="398" spans="1:14" ht="46.5" customHeight="1">
      <c r="A398" s="109"/>
      <c r="B398" s="109"/>
      <c r="F398" s="374"/>
      <c r="G398" s="376"/>
      <c r="H398" s="377"/>
      <c r="I398" s="385"/>
      <c r="J398" s="374"/>
      <c r="K398" s="374"/>
      <c r="L398" s="378"/>
      <c r="M398" s="379"/>
      <c r="N398" s="380"/>
    </row>
    <row r="399" spans="1:14" ht="46.5" customHeight="1">
      <c r="A399" s="109"/>
      <c r="B399" s="109"/>
      <c r="F399" s="374"/>
      <c r="G399" s="376"/>
      <c r="H399" s="377"/>
      <c r="I399" s="385"/>
      <c r="J399" s="374"/>
      <c r="K399" s="374"/>
      <c r="L399" s="378"/>
      <c r="M399" s="379"/>
      <c r="N399" s="380"/>
    </row>
    <row r="400" spans="1:14" ht="46.5" customHeight="1">
      <c r="A400" s="109"/>
      <c r="B400" s="109"/>
      <c r="F400" s="374"/>
      <c r="G400" s="376"/>
      <c r="H400" s="377"/>
      <c r="I400" s="385"/>
      <c r="J400" s="374"/>
      <c r="K400" s="374"/>
      <c r="L400" s="378"/>
      <c r="M400" s="379"/>
      <c r="N400" s="380"/>
    </row>
    <row r="401" spans="1:14" ht="46.5" customHeight="1">
      <c r="A401" s="109"/>
      <c r="B401" s="109"/>
      <c r="F401" s="374"/>
      <c r="G401" s="376"/>
      <c r="H401" s="377"/>
      <c r="I401" s="385"/>
      <c r="J401" s="374"/>
      <c r="K401" s="374"/>
      <c r="L401" s="378"/>
      <c r="M401" s="379"/>
      <c r="N401" s="380"/>
    </row>
    <row r="402" spans="1:14" ht="46.5" customHeight="1">
      <c r="A402" s="109"/>
      <c r="B402" s="109"/>
      <c r="F402" s="374"/>
      <c r="G402" s="376"/>
      <c r="H402" s="377"/>
      <c r="I402" s="385"/>
      <c r="J402" s="374"/>
      <c r="K402" s="374"/>
      <c r="L402" s="378"/>
      <c r="M402" s="379"/>
      <c r="N402" s="380"/>
    </row>
    <row r="403" spans="1:14" ht="46.5" customHeight="1">
      <c r="A403" s="109"/>
      <c r="B403" s="109"/>
      <c r="F403" s="374"/>
      <c r="G403" s="376"/>
      <c r="H403" s="377"/>
      <c r="I403" s="385"/>
      <c r="J403" s="374"/>
      <c r="K403" s="374"/>
      <c r="L403" s="378"/>
      <c r="M403" s="379"/>
      <c r="N403" s="380"/>
    </row>
    <row r="404" spans="1:14" ht="46.5" customHeight="1">
      <c r="A404" s="109"/>
      <c r="B404" s="109"/>
      <c r="F404" s="374"/>
      <c r="G404" s="376"/>
      <c r="H404" s="377"/>
      <c r="I404" s="385"/>
      <c r="J404" s="374"/>
      <c r="K404" s="374"/>
      <c r="L404" s="378"/>
      <c r="M404" s="379"/>
      <c r="N404" s="380"/>
    </row>
    <row r="405" spans="1:14" ht="46.5" customHeight="1">
      <c r="A405" s="109"/>
      <c r="B405" s="109"/>
      <c r="F405" s="374"/>
      <c r="G405" s="376"/>
      <c r="H405" s="377"/>
      <c r="I405" s="385"/>
      <c r="J405" s="374"/>
      <c r="K405" s="374"/>
      <c r="L405" s="378"/>
      <c r="M405" s="379"/>
      <c r="N405" s="380"/>
    </row>
    <row r="406" spans="1:14" ht="46.5" customHeight="1">
      <c r="A406" s="109"/>
      <c r="B406" s="109"/>
      <c r="F406" s="374"/>
      <c r="G406" s="376"/>
      <c r="H406" s="377"/>
      <c r="I406" s="385"/>
      <c r="J406" s="374"/>
      <c r="K406" s="374"/>
      <c r="L406" s="378"/>
      <c r="M406" s="379"/>
      <c r="N406" s="380"/>
    </row>
    <row r="407" spans="1:14" ht="46.5" customHeight="1">
      <c r="A407" s="109"/>
      <c r="B407" s="109"/>
      <c r="F407" s="374"/>
      <c r="G407" s="376"/>
      <c r="H407" s="377"/>
      <c r="I407" s="385"/>
      <c r="J407" s="374"/>
      <c r="K407" s="374"/>
      <c r="L407" s="378"/>
      <c r="M407" s="379"/>
      <c r="N407" s="380"/>
    </row>
    <row r="408" spans="1:14" ht="46.5" customHeight="1">
      <c r="A408" s="109"/>
      <c r="B408" s="109"/>
      <c r="F408" s="374"/>
      <c r="G408" s="376"/>
      <c r="H408" s="377"/>
      <c r="I408" s="385"/>
      <c r="J408" s="374"/>
      <c r="K408" s="374"/>
      <c r="L408" s="378"/>
      <c r="M408" s="379"/>
      <c r="N408" s="380"/>
    </row>
    <row r="409" spans="1:14" ht="46.5" customHeight="1">
      <c r="A409" s="109"/>
      <c r="B409" s="109"/>
      <c r="F409" s="374"/>
      <c r="G409" s="376"/>
      <c r="H409" s="377"/>
      <c r="I409" s="385"/>
      <c r="J409" s="374"/>
      <c r="K409" s="374"/>
      <c r="L409" s="378"/>
      <c r="M409" s="379"/>
      <c r="N409" s="380"/>
    </row>
    <row r="410" spans="1:14" ht="46.5" customHeight="1">
      <c r="A410" s="109"/>
      <c r="B410" s="109"/>
      <c r="F410" s="374"/>
      <c r="G410" s="376"/>
      <c r="H410" s="377"/>
      <c r="I410" s="385"/>
      <c r="J410" s="374"/>
      <c r="K410" s="374"/>
      <c r="L410" s="378"/>
      <c r="M410" s="379"/>
      <c r="N410" s="380"/>
    </row>
    <row r="411" spans="1:14" ht="46.5" customHeight="1">
      <c r="A411" s="109"/>
      <c r="B411" s="109"/>
      <c r="F411" s="374"/>
      <c r="G411" s="376"/>
      <c r="H411" s="377"/>
      <c r="I411" s="385"/>
      <c r="J411" s="374"/>
      <c r="K411" s="374"/>
      <c r="L411" s="378"/>
      <c r="M411" s="379"/>
      <c r="N411" s="380"/>
    </row>
    <row r="412" spans="1:14" ht="46.5" customHeight="1">
      <c r="A412" s="109"/>
      <c r="B412" s="109"/>
      <c r="F412" s="374"/>
      <c r="G412" s="376"/>
      <c r="H412" s="377"/>
      <c r="I412" s="385"/>
      <c r="J412" s="374"/>
      <c r="K412" s="374"/>
      <c r="L412" s="378"/>
      <c r="M412" s="379"/>
      <c r="N412" s="380"/>
    </row>
    <row r="413" spans="1:14" ht="46.5" customHeight="1">
      <c r="A413" s="109"/>
      <c r="B413" s="109"/>
      <c r="F413" s="374"/>
      <c r="G413" s="376"/>
      <c r="H413" s="377"/>
      <c r="I413" s="385"/>
      <c r="J413" s="374"/>
      <c r="K413" s="374"/>
      <c r="L413" s="378"/>
      <c r="M413" s="379"/>
      <c r="N413" s="380"/>
    </row>
    <row r="414" spans="1:14" ht="46.5" customHeight="1">
      <c r="A414" s="109"/>
      <c r="B414" s="109"/>
      <c r="F414" s="374"/>
      <c r="G414" s="376"/>
      <c r="H414" s="377"/>
      <c r="I414" s="385"/>
      <c r="J414" s="374"/>
      <c r="K414" s="374"/>
      <c r="L414" s="378"/>
      <c r="M414" s="379"/>
      <c r="N414" s="380"/>
    </row>
    <row r="415" spans="1:14" ht="46.5" customHeight="1">
      <c r="A415" s="109"/>
      <c r="B415" s="109"/>
      <c r="F415" s="374"/>
      <c r="G415" s="376"/>
      <c r="H415" s="377"/>
      <c r="I415" s="385"/>
      <c r="J415" s="374"/>
      <c r="K415" s="374"/>
      <c r="L415" s="378"/>
      <c r="M415" s="379"/>
      <c r="N415" s="380"/>
    </row>
    <row r="416" spans="1:14" ht="46.5" customHeight="1">
      <c r="A416" s="109"/>
      <c r="B416" s="109"/>
      <c r="F416" s="374"/>
      <c r="G416" s="376"/>
      <c r="H416" s="377"/>
      <c r="I416" s="385"/>
      <c r="J416" s="374"/>
      <c r="K416" s="374"/>
      <c r="L416" s="378"/>
      <c r="M416" s="379"/>
      <c r="N416" s="380"/>
    </row>
    <row r="417" spans="1:14" ht="46.5" customHeight="1">
      <c r="A417" s="109"/>
      <c r="B417" s="109"/>
      <c r="F417" s="374"/>
      <c r="G417" s="376"/>
      <c r="H417" s="377"/>
      <c r="I417" s="385"/>
      <c r="J417" s="374"/>
      <c r="K417" s="374"/>
      <c r="L417" s="378"/>
      <c r="M417" s="379"/>
      <c r="N417" s="380"/>
    </row>
    <row r="418" spans="1:14" ht="46.5" customHeight="1">
      <c r="A418" s="109"/>
      <c r="B418" s="109"/>
      <c r="F418" s="374"/>
      <c r="G418" s="376"/>
      <c r="H418" s="377"/>
      <c r="I418" s="385"/>
      <c r="J418" s="374"/>
      <c r="K418" s="374"/>
      <c r="L418" s="378"/>
      <c r="M418" s="379"/>
      <c r="N418" s="380"/>
    </row>
    <row r="419" spans="1:14" ht="46.5" customHeight="1">
      <c r="A419" s="109"/>
      <c r="B419" s="109"/>
      <c r="F419" s="374"/>
      <c r="G419" s="376"/>
      <c r="H419" s="377"/>
      <c r="I419" s="385"/>
      <c r="J419" s="374"/>
      <c r="K419" s="374"/>
      <c r="L419" s="378"/>
      <c r="M419" s="379"/>
      <c r="N419" s="380"/>
    </row>
    <row r="420" spans="1:14" ht="46.5" customHeight="1">
      <c r="A420" s="109"/>
      <c r="B420" s="109"/>
      <c r="F420" s="374"/>
      <c r="G420" s="376"/>
      <c r="H420" s="377"/>
      <c r="I420" s="385"/>
      <c r="J420" s="374"/>
      <c r="K420" s="374"/>
      <c r="L420" s="378"/>
      <c r="M420" s="379"/>
      <c r="N420" s="380"/>
    </row>
    <row r="421" spans="1:14" ht="46.5" customHeight="1">
      <c r="A421" s="109"/>
      <c r="B421" s="109"/>
      <c r="F421" s="374"/>
      <c r="G421" s="376"/>
      <c r="H421" s="377"/>
      <c r="I421" s="385"/>
      <c r="J421" s="374"/>
      <c r="K421" s="374"/>
      <c r="L421" s="378"/>
      <c r="M421" s="379"/>
      <c r="N421" s="380"/>
    </row>
    <row r="422" spans="1:14" ht="46.5" customHeight="1">
      <c r="A422" s="109"/>
      <c r="B422" s="109"/>
      <c r="F422" s="374"/>
      <c r="G422" s="376"/>
      <c r="H422" s="377"/>
      <c r="I422" s="385"/>
      <c r="J422" s="374"/>
      <c r="K422" s="374"/>
      <c r="L422" s="378"/>
      <c r="M422" s="379"/>
      <c r="N422" s="380"/>
    </row>
    <row r="423" spans="1:14" ht="46.5" customHeight="1">
      <c r="A423" s="109"/>
      <c r="B423" s="109"/>
      <c r="F423" s="374"/>
      <c r="G423" s="376"/>
      <c r="H423" s="377"/>
      <c r="I423" s="385"/>
      <c r="J423" s="374"/>
      <c r="K423" s="374"/>
      <c r="L423" s="378"/>
      <c r="M423" s="379"/>
      <c r="N423" s="380"/>
    </row>
    <row r="424" spans="1:14" ht="46.5" customHeight="1">
      <c r="A424" s="109"/>
      <c r="B424" s="109"/>
      <c r="F424" s="374"/>
      <c r="G424" s="376"/>
      <c r="H424" s="377"/>
      <c r="I424" s="385"/>
      <c r="J424" s="374"/>
      <c r="K424" s="374"/>
      <c r="L424" s="378"/>
      <c r="M424" s="379"/>
      <c r="N424" s="380"/>
    </row>
    <row r="425" spans="1:14" ht="46.5" customHeight="1">
      <c r="A425" s="109"/>
      <c r="B425" s="109"/>
      <c r="F425" s="374"/>
      <c r="G425" s="376"/>
      <c r="H425" s="377"/>
      <c r="I425" s="385"/>
      <c r="J425" s="374"/>
      <c r="K425" s="374"/>
      <c r="L425" s="378"/>
      <c r="M425" s="379"/>
      <c r="N425" s="380"/>
    </row>
    <row r="426" spans="1:14" ht="46.5" customHeight="1">
      <c r="A426" s="109"/>
      <c r="B426" s="109"/>
      <c r="F426" s="374"/>
      <c r="G426" s="376"/>
      <c r="H426" s="377"/>
      <c r="I426" s="385"/>
      <c r="J426" s="374"/>
      <c r="K426" s="374"/>
      <c r="L426" s="378"/>
      <c r="M426" s="379"/>
      <c r="N426" s="380"/>
    </row>
    <row r="427" spans="1:14" ht="46.5" customHeight="1">
      <c r="A427" s="109"/>
      <c r="B427" s="109"/>
      <c r="F427" s="374"/>
      <c r="G427" s="376"/>
      <c r="H427" s="377"/>
      <c r="I427" s="385"/>
      <c r="J427" s="374"/>
      <c r="K427" s="374"/>
      <c r="L427" s="378"/>
      <c r="M427" s="379"/>
      <c r="N427" s="380"/>
    </row>
    <row r="428" spans="1:14" ht="46.5" customHeight="1">
      <c r="A428" s="109"/>
      <c r="B428" s="109"/>
      <c r="F428" s="374"/>
      <c r="G428" s="376"/>
      <c r="H428" s="377"/>
      <c r="I428" s="385"/>
      <c r="J428" s="374"/>
      <c r="K428" s="374"/>
      <c r="L428" s="378"/>
      <c r="M428" s="379"/>
      <c r="N428" s="380"/>
    </row>
    <row r="429" spans="1:14" ht="46.5" customHeight="1">
      <c r="A429" s="109"/>
      <c r="B429" s="109"/>
      <c r="F429" s="374"/>
      <c r="G429" s="376"/>
      <c r="H429" s="377"/>
      <c r="I429" s="385"/>
      <c r="J429" s="374"/>
      <c r="K429" s="374"/>
      <c r="L429" s="378"/>
      <c r="M429" s="379"/>
      <c r="N429" s="380"/>
    </row>
    <row r="430" spans="1:14" ht="46.5" customHeight="1">
      <c r="A430" s="109"/>
      <c r="B430" s="109"/>
      <c r="F430" s="374"/>
      <c r="G430" s="376"/>
      <c r="H430" s="377"/>
      <c r="I430" s="385"/>
      <c r="J430" s="374"/>
      <c r="K430" s="374"/>
      <c r="L430" s="378"/>
      <c r="M430" s="379"/>
      <c r="N430" s="380"/>
    </row>
    <row r="431" spans="1:14" ht="46.5" customHeight="1">
      <c r="A431" s="109"/>
      <c r="B431" s="109"/>
      <c r="F431" s="374"/>
      <c r="G431" s="376"/>
      <c r="H431" s="377"/>
      <c r="I431" s="385"/>
      <c r="J431" s="374"/>
      <c r="K431" s="374"/>
      <c r="L431" s="378"/>
      <c r="M431" s="379"/>
      <c r="N431" s="380"/>
    </row>
    <row r="432" spans="1:14" ht="46.5" customHeight="1">
      <c r="A432" s="109"/>
      <c r="B432" s="109"/>
      <c r="F432" s="374"/>
      <c r="G432" s="376"/>
      <c r="H432" s="377"/>
      <c r="I432" s="385"/>
      <c r="J432" s="374"/>
      <c r="K432" s="374"/>
      <c r="L432" s="378"/>
      <c r="M432" s="379"/>
      <c r="N432" s="380"/>
    </row>
    <row r="433" spans="1:14" ht="46.5" customHeight="1">
      <c r="A433" s="109"/>
      <c r="B433" s="109"/>
      <c r="F433" s="374"/>
      <c r="G433" s="376"/>
      <c r="H433" s="377"/>
      <c r="I433" s="385"/>
      <c r="J433" s="374"/>
      <c r="K433" s="374"/>
      <c r="L433" s="378"/>
      <c r="M433" s="379"/>
      <c r="N433" s="380"/>
    </row>
    <row r="434" spans="1:14" ht="46.5" customHeight="1">
      <c r="A434" s="109"/>
      <c r="B434" s="109"/>
      <c r="F434" s="374"/>
      <c r="G434" s="376"/>
      <c r="H434" s="377"/>
      <c r="I434" s="385"/>
      <c r="J434" s="374"/>
      <c r="K434" s="374"/>
      <c r="L434" s="378"/>
      <c r="M434" s="379"/>
      <c r="N434" s="380"/>
    </row>
    <row r="435" spans="1:14" ht="46.5" customHeight="1">
      <c r="A435" s="109"/>
      <c r="B435" s="109"/>
      <c r="F435" s="374"/>
      <c r="G435" s="376"/>
      <c r="H435" s="377"/>
      <c r="I435" s="385"/>
      <c r="J435" s="374"/>
      <c r="K435" s="374"/>
      <c r="L435" s="378"/>
      <c r="M435" s="379"/>
      <c r="N435" s="380"/>
    </row>
    <row r="436" spans="1:14" ht="46.5" customHeight="1">
      <c r="A436" s="109"/>
      <c r="B436" s="109"/>
      <c r="F436" s="374"/>
      <c r="G436" s="376"/>
      <c r="H436" s="377"/>
      <c r="I436" s="385"/>
      <c r="J436" s="374"/>
      <c r="K436" s="374"/>
      <c r="L436" s="378"/>
      <c r="M436" s="379"/>
      <c r="N436" s="380"/>
    </row>
    <row r="437" spans="1:14" ht="46.5" customHeight="1">
      <c r="A437" s="109"/>
      <c r="B437" s="109"/>
      <c r="F437" s="374"/>
      <c r="G437" s="376"/>
      <c r="H437" s="377"/>
      <c r="I437" s="385"/>
      <c r="J437" s="374"/>
      <c r="K437" s="374"/>
      <c r="L437" s="378"/>
      <c r="M437" s="379"/>
      <c r="N437" s="380"/>
    </row>
    <row r="438" spans="1:14" ht="46.5" customHeight="1">
      <c r="A438" s="109"/>
      <c r="B438" s="109"/>
      <c r="F438" s="374"/>
      <c r="G438" s="376"/>
      <c r="H438" s="377"/>
      <c r="I438" s="385"/>
      <c r="J438" s="374"/>
      <c r="K438" s="374"/>
      <c r="L438" s="378"/>
      <c r="M438" s="379"/>
      <c r="N438" s="380"/>
    </row>
    <row r="439" spans="1:14" ht="46.5" customHeight="1">
      <c r="A439" s="109"/>
      <c r="B439" s="109"/>
      <c r="F439" s="374"/>
      <c r="G439" s="376"/>
      <c r="H439" s="377"/>
      <c r="I439" s="385"/>
      <c r="J439" s="374"/>
      <c r="K439" s="374"/>
      <c r="L439" s="378"/>
      <c r="M439" s="379"/>
      <c r="N439" s="380"/>
    </row>
    <row r="440" spans="1:14" ht="46.5" customHeight="1">
      <c r="A440" s="109"/>
      <c r="B440" s="109"/>
      <c r="F440" s="374"/>
      <c r="G440" s="376"/>
      <c r="H440" s="377"/>
      <c r="I440" s="385"/>
      <c r="J440" s="374"/>
      <c r="K440" s="374"/>
      <c r="L440" s="378"/>
      <c r="M440" s="379"/>
      <c r="N440" s="380"/>
    </row>
    <row r="441" spans="1:14" ht="46.5" customHeight="1">
      <c r="A441" s="109"/>
      <c r="B441" s="109"/>
      <c r="F441" s="374"/>
      <c r="G441" s="376"/>
      <c r="H441" s="377"/>
      <c r="I441" s="385"/>
      <c r="J441" s="374"/>
      <c r="K441" s="374"/>
      <c r="L441" s="378"/>
      <c r="M441" s="379"/>
      <c r="N441" s="380"/>
    </row>
    <row r="442" spans="1:14" ht="46.5" customHeight="1">
      <c r="A442" s="109"/>
      <c r="B442" s="109"/>
      <c r="F442" s="374"/>
      <c r="G442" s="376"/>
      <c r="H442" s="377"/>
      <c r="I442" s="385"/>
      <c r="J442" s="374"/>
      <c r="K442" s="374"/>
      <c r="L442" s="378"/>
      <c r="M442" s="379"/>
      <c r="N442" s="380"/>
    </row>
    <row r="443" spans="1:14" ht="46.5" customHeight="1">
      <c r="A443" s="109"/>
      <c r="B443" s="109"/>
      <c r="F443" s="374"/>
      <c r="G443" s="376"/>
      <c r="H443" s="377"/>
      <c r="I443" s="385"/>
      <c r="J443" s="374"/>
      <c r="K443" s="374"/>
      <c r="L443" s="378"/>
      <c r="M443" s="379"/>
      <c r="N443" s="380"/>
    </row>
    <row r="444" spans="1:14" ht="46.5" customHeight="1">
      <c r="A444" s="109"/>
      <c r="B444" s="109"/>
      <c r="F444" s="374"/>
      <c r="G444" s="376"/>
      <c r="H444" s="377"/>
      <c r="I444" s="385"/>
      <c r="J444" s="374"/>
      <c r="K444" s="374"/>
      <c r="L444" s="378"/>
      <c r="M444" s="379"/>
      <c r="N444" s="380"/>
    </row>
    <row r="445" spans="1:14" ht="46.5" customHeight="1">
      <c r="A445" s="109"/>
      <c r="B445" s="109"/>
      <c r="F445" s="374"/>
      <c r="G445" s="376"/>
      <c r="H445" s="377"/>
      <c r="I445" s="385"/>
      <c r="J445" s="374"/>
      <c r="K445" s="374"/>
      <c r="L445" s="378"/>
      <c r="M445" s="379"/>
      <c r="N445" s="380"/>
    </row>
    <row r="446" spans="1:14" ht="46.5" customHeight="1">
      <c r="A446" s="109"/>
      <c r="B446" s="109"/>
      <c r="F446" s="374"/>
      <c r="G446" s="376"/>
      <c r="H446" s="377"/>
      <c r="I446" s="385"/>
      <c r="J446" s="374"/>
      <c r="K446" s="374"/>
      <c r="L446" s="378"/>
      <c r="M446" s="379"/>
      <c r="N446" s="380"/>
    </row>
    <row r="447" spans="1:14" ht="46.5" customHeight="1">
      <c r="A447" s="109"/>
      <c r="B447" s="109"/>
      <c r="F447" s="374"/>
      <c r="G447" s="376"/>
      <c r="H447" s="377"/>
      <c r="I447" s="385"/>
      <c r="J447" s="374"/>
      <c r="K447" s="374"/>
      <c r="L447" s="378"/>
      <c r="M447" s="379"/>
      <c r="N447" s="380"/>
    </row>
    <row r="448" spans="1:14" ht="46.5" customHeight="1">
      <c r="A448" s="109"/>
      <c r="B448" s="109"/>
      <c r="F448" s="374"/>
      <c r="G448" s="376"/>
      <c r="H448" s="377"/>
      <c r="I448" s="385"/>
      <c r="J448" s="374"/>
      <c r="K448" s="374"/>
      <c r="L448" s="378"/>
      <c r="M448" s="379"/>
      <c r="N448" s="380"/>
    </row>
    <row r="449" spans="1:14" ht="46.5" customHeight="1">
      <c r="A449" s="109"/>
      <c r="B449" s="109"/>
      <c r="F449" s="374"/>
      <c r="G449" s="376"/>
      <c r="H449" s="377"/>
      <c r="I449" s="385"/>
      <c r="J449" s="374"/>
      <c r="K449" s="374"/>
      <c r="L449" s="378"/>
      <c r="M449" s="379"/>
      <c r="N449" s="380"/>
    </row>
    <row r="450" spans="1:14" ht="46.5" customHeight="1">
      <c r="A450" s="109"/>
      <c r="B450" s="109"/>
      <c r="F450" s="374"/>
      <c r="G450" s="376"/>
      <c r="H450" s="377"/>
      <c r="I450" s="385"/>
      <c r="J450" s="374"/>
      <c r="K450" s="374"/>
      <c r="L450" s="378"/>
      <c r="M450" s="379"/>
      <c r="N450" s="380"/>
    </row>
    <row r="451" spans="1:14" ht="46.5" customHeight="1">
      <c r="A451" s="109"/>
      <c r="B451" s="109"/>
      <c r="F451" s="374"/>
      <c r="G451" s="376"/>
      <c r="H451" s="377"/>
      <c r="I451" s="385"/>
      <c r="J451" s="374"/>
      <c r="K451" s="374"/>
      <c r="L451" s="378"/>
      <c r="M451" s="379"/>
      <c r="N451" s="380"/>
    </row>
    <row r="452" spans="1:14" ht="46.5" customHeight="1">
      <c r="A452" s="109"/>
      <c r="B452" s="109"/>
      <c r="F452" s="374"/>
      <c r="G452" s="376"/>
      <c r="H452" s="377"/>
      <c r="I452" s="385"/>
      <c r="J452" s="374"/>
      <c r="K452" s="374"/>
      <c r="L452" s="378"/>
      <c r="M452" s="379"/>
      <c r="N452" s="380"/>
    </row>
    <row r="453" spans="1:14" ht="46.5" customHeight="1">
      <c r="A453" s="109"/>
      <c r="B453" s="109"/>
      <c r="F453" s="374"/>
      <c r="G453" s="376"/>
      <c r="H453" s="377"/>
      <c r="I453" s="385"/>
      <c r="J453" s="374"/>
      <c r="K453" s="374"/>
      <c r="L453" s="378"/>
      <c r="M453" s="379"/>
      <c r="N453" s="380"/>
    </row>
    <row r="454" spans="1:14" ht="46.5" customHeight="1">
      <c r="A454" s="109"/>
      <c r="B454" s="109"/>
      <c r="F454" s="374"/>
      <c r="G454" s="376"/>
      <c r="H454" s="377"/>
      <c r="I454" s="385"/>
      <c r="J454" s="374"/>
      <c r="K454" s="374"/>
      <c r="L454" s="378"/>
      <c r="M454" s="379"/>
      <c r="N454" s="380"/>
    </row>
    <row r="455" spans="1:14" ht="46.5" customHeight="1">
      <c r="A455" s="109"/>
      <c r="B455" s="109"/>
      <c r="F455" s="374"/>
      <c r="G455" s="376"/>
      <c r="H455" s="377"/>
      <c r="I455" s="385"/>
      <c r="J455" s="374"/>
      <c r="K455" s="374"/>
      <c r="L455" s="378"/>
      <c r="M455" s="379"/>
      <c r="N455" s="380"/>
    </row>
    <row r="456" spans="1:14" ht="46.5" customHeight="1">
      <c r="A456" s="109"/>
      <c r="B456" s="109"/>
      <c r="F456" s="374"/>
      <c r="G456" s="376"/>
      <c r="H456" s="377"/>
      <c r="I456" s="385"/>
      <c r="J456" s="374"/>
      <c r="K456" s="374"/>
      <c r="L456" s="378"/>
      <c r="M456" s="379"/>
      <c r="N456" s="380"/>
    </row>
    <row r="457" spans="1:14" ht="46.5" customHeight="1">
      <c r="A457" s="109"/>
      <c r="B457" s="109"/>
      <c r="F457" s="374"/>
      <c r="G457" s="376"/>
      <c r="H457" s="377"/>
      <c r="I457" s="385"/>
      <c r="J457" s="374"/>
      <c r="K457" s="374"/>
      <c r="L457" s="378"/>
      <c r="M457" s="379"/>
      <c r="N457" s="380"/>
    </row>
    <row r="458" spans="1:14" ht="46.5" customHeight="1">
      <c r="A458" s="109"/>
      <c r="B458" s="109"/>
      <c r="F458" s="374"/>
      <c r="G458" s="376"/>
      <c r="H458" s="377"/>
      <c r="I458" s="385"/>
      <c r="J458" s="374"/>
      <c r="K458" s="374"/>
      <c r="L458" s="378"/>
      <c r="M458" s="379"/>
      <c r="N458" s="380"/>
    </row>
    <row r="459" spans="1:14" ht="46.5" customHeight="1">
      <c r="A459" s="109"/>
      <c r="B459" s="109"/>
      <c r="F459" s="374"/>
      <c r="G459" s="376"/>
      <c r="H459" s="377"/>
      <c r="I459" s="385"/>
      <c r="J459" s="374"/>
      <c r="K459" s="374"/>
      <c r="L459" s="378"/>
      <c r="M459" s="379"/>
      <c r="N459" s="380"/>
    </row>
    <row r="460" spans="1:14" ht="46.5" customHeight="1">
      <c r="A460" s="109"/>
      <c r="B460" s="109"/>
      <c r="F460" s="374"/>
      <c r="G460" s="376"/>
      <c r="H460" s="377"/>
      <c r="I460" s="385"/>
      <c r="J460" s="374"/>
      <c r="K460" s="374"/>
      <c r="L460" s="378"/>
      <c r="M460" s="379"/>
      <c r="N460" s="380"/>
    </row>
    <row r="461" spans="1:14" ht="46.5" customHeight="1">
      <c r="A461" s="109"/>
      <c r="B461" s="109"/>
      <c r="F461" s="374"/>
      <c r="G461" s="376"/>
      <c r="H461" s="377"/>
      <c r="I461" s="385"/>
      <c r="J461" s="374"/>
      <c r="K461" s="374"/>
      <c r="L461" s="378"/>
      <c r="M461" s="379"/>
      <c r="N461" s="380"/>
    </row>
    <row r="462" spans="1:14" ht="46.5" customHeight="1">
      <c r="A462" s="109"/>
      <c r="B462" s="109"/>
      <c r="F462" s="374"/>
      <c r="G462" s="376"/>
      <c r="H462" s="377"/>
      <c r="I462" s="385"/>
      <c r="J462" s="374"/>
      <c r="K462" s="374"/>
      <c r="L462" s="378"/>
      <c r="M462" s="379"/>
      <c r="N462" s="380"/>
    </row>
    <row r="463" spans="1:14" ht="46.5" customHeight="1">
      <c r="A463" s="109"/>
      <c r="B463" s="109"/>
      <c r="F463" s="374"/>
      <c r="G463" s="376"/>
      <c r="H463" s="377"/>
      <c r="I463" s="385"/>
      <c r="J463" s="374"/>
      <c r="K463" s="374"/>
      <c r="L463" s="378"/>
      <c r="M463" s="379"/>
      <c r="N463" s="380"/>
    </row>
    <row r="464" spans="1:14" ht="46.5" customHeight="1">
      <c r="A464" s="109"/>
      <c r="B464" s="109"/>
      <c r="F464" s="374"/>
      <c r="G464" s="376"/>
      <c r="H464" s="377"/>
      <c r="I464" s="385"/>
      <c r="J464" s="374"/>
      <c r="K464" s="374"/>
      <c r="L464" s="378"/>
      <c r="M464" s="379"/>
      <c r="N464" s="380"/>
    </row>
    <row r="465" spans="1:14" ht="46.5" customHeight="1">
      <c r="A465" s="109"/>
      <c r="B465" s="109"/>
      <c r="F465" s="374"/>
      <c r="G465" s="376"/>
      <c r="H465" s="377"/>
      <c r="I465" s="385"/>
      <c r="J465" s="374"/>
      <c r="K465" s="374"/>
      <c r="L465" s="378"/>
      <c r="M465" s="379"/>
      <c r="N465" s="380"/>
    </row>
    <row r="466" spans="1:14" ht="46.5" customHeight="1">
      <c r="A466" s="109"/>
      <c r="B466" s="109"/>
      <c r="F466" s="374"/>
      <c r="G466" s="376"/>
      <c r="H466" s="377"/>
      <c r="I466" s="385"/>
      <c r="J466" s="374"/>
      <c r="K466" s="374"/>
      <c r="L466" s="378"/>
      <c r="M466" s="379"/>
      <c r="N466" s="380"/>
    </row>
    <row r="467" spans="1:14" ht="46.5" customHeight="1">
      <c r="A467" s="109"/>
      <c r="B467" s="109"/>
      <c r="F467" s="374"/>
      <c r="G467" s="376"/>
      <c r="H467" s="377"/>
      <c r="I467" s="385"/>
      <c r="J467" s="374"/>
      <c r="K467" s="374"/>
      <c r="L467" s="378"/>
      <c r="M467" s="379"/>
      <c r="N467" s="380"/>
    </row>
    <row r="468" spans="1:14" ht="46.5" customHeight="1">
      <c r="A468" s="109"/>
      <c r="B468" s="109"/>
      <c r="F468" s="374"/>
      <c r="G468" s="376"/>
      <c r="H468" s="377"/>
      <c r="I468" s="385"/>
      <c r="J468" s="374"/>
      <c r="K468" s="374"/>
      <c r="L468" s="378"/>
      <c r="M468" s="379"/>
      <c r="N468" s="380"/>
    </row>
    <row r="469" spans="1:14" ht="46.5" customHeight="1">
      <c r="A469" s="109"/>
      <c r="B469" s="109"/>
      <c r="F469" s="374"/>
      <c r="G469" s="376"/>
      <c r="H469" s="377"/>
      <c r="I469" s="385"/>
      <c r="J469" s="374"/>
      <c r="K469" s="374"/>
      <c r="L469" s="378"/>
      <c r="M469" s="379"/>
      <c r="N469" s="380"/>
    </row>
    <row r="470" spans="1:14" ht="46.5" customHeight="1">
      <c r="A470" s="109"/>
      <c r="B470" s="109"/>
      <c r="F470" s="374"/>
      <c r="G470" s="376"/>
      <c r="H470" s="377"/>
      <c r="I470" s="385"/>
      <c r="J470" s="374"/>
      <c r="K470" s="374"/>
      <c r="L470" s="378"/>
      <c r="M470" s="379"/>
      <c r="N470" s="380"/>
    </row>
    <row r="471" spans="1:14" ht="46.5" customHeight="1">
      <c r="A471" s="109"/>
      <c r="B471" s="109"/>
      <c r="F471" s="374"/>
      <c r="G471" s="376"/>
      <c r="H471" s="377"/>
      <c r="I471" s="385"/>
      <c r="J471" s="374"/>
      <c r="K471" s="374"/>
      <c r="L471" s="378"/>
      <c r="M471" s="379"/>
      <c r="N471" s="380"/>
    </row>
    <row r="472" spans="1:14" ht="46.5" customHeight="1">
      <c r="A472" s="109"/>
      <c r="B472" s="109"/>
      <c r="F472" s="374"/>
      <c r="G472" s="376"/>
      <c r="H472" s="377"/>
      <c r="I472" s="385"/>
      <c r="J472" s="374"/>
      <c r="K472" s="374"/>
      <c r="L472" s="378"/>
      <c r="M472" s="379"/>
      <c r="N472" s="380"/>
    </row>
    <row r="473" spans="1:14" ht="46.5" customHeight="1">
      <c r="A473" s="109"/>
      <c r="B473" s="109"/>
      <c r="F473" s="374"/>
      <c r="G473" s="376"/>
      <c r="H473" s="377"/>
      <c r="I473" s="385"/>
      <c r="J473" s="374"/>
      <c r="K473" s="374"/>
      <c r="L473" s="378"/>
      <c r="M473" s="379"/>
      <c r="N473" s="380"/>
    </row>
    <row r="474" spans="1:14" ht="46.5" customHeight="1">
      <c r="A474" s="109"/>
      <c r="B474" s="109"/>
      <c r="F474" s="374"/>
      <c r="G474" s="376"/>
      <c r="H474" s="377"/>
      <c r="I474" s="385"/>
      <c r="J474" s="374"/>
      <c r="K474" s="374"/>
      <c r="L474" s="378"/>
      <c r="M474" s="379"/>
      <c r="N474" s="380"/>
    </row>
    <row r="475" spans="1:14" ht="46.5" customHeight="1">
      <c r="A475" s="109"/>
      <c r="B475" s="109"/>
      <c r="F475" s="374"/>
      <c r="G475" s="376"/>
      <c r="H475" s="377"/>
      <c r="I475" s="385"/>
      <c r="J475" s="374"/>
      <c r="K475" s="374"/>
      <c r="L475" s="378"/>
      <c r="M475" s="379"/>
      <c r="N475" s="380"/>
    </row>
    <row r="476" spans="1:14" ht="46.5" customHeight="1">
      <c r="A476" s="109"/>
      <c r="B476" s="109"/>
      <c r="F476" s="374"/>
      <c r="G476" s="376"/>
      <c r="H476" s="377"/>
      <c r="I476" s="385"/>
      <c r="J476" s="374"/>
      <c r="K476" s="374"/>
      <c r="L476" s="378"/>
      <c r="M476" s="379"/>
      <c r="N476" s="380"/>
    </row>
    <row r="477" spans="1:14" ht="46.5" customHeight="1">
      <c r="A477" s="109"/>
      <c r="B477" s="109"/>
      <c r="F477" s="374"/>
      <c r="G477" s="376"/>
      <c r="H477" s="377"/>
      <c r="I477" s="385"/>
      <c r="J477" s="374"/>
      <c r="K477" s="374"/>
      <c r="L477" s="378"/>
      <c r="M477" s="379"/>
      <c r="N477" s="380"/>
    </row>
    <row r="478" spans="1:14" ht="46.5" customHeight="1">
      <c r="A478" s="109"/>
      <c r="B478" s="109"/>
      <c r="F478" s="374"/>
      <c r="G478" s="376"/>
      <c r="H478" s="377"/>
      <c r="I478" s="385"/>
      <c r="J478" s="374"/>
      <c r="K478" s="374"/>
      <c r="L478" s="378"/>
      <c r="M478" s="379"/>
      <c r="N478" s="380"/>
    </row>
    <row r="479" spans="1:14" ht="46.5" customHeight="1">
      <c r="A479" s="109"/>
      <c r="B479" s="109"/>
      <c r="F479" s="374"/>
      <c r="G479" s="376"/>
      <c r="H479" s="377"/>
      <c r="I479" s="385"/>
      <c r="J479" s="374"/>
      <c r="K479" s="374"/>
      <c r="L479" s="378"/>
      <c r="M479" s="379"/>
      <c r="N479" s="380"/>
    </row>
    <row r="480" spans="1:14" ht="46.5" customHeight="1">
      <c r="A480" s="109"/>
      <c r="B480" s="109"/>
      <c r="F480" s="374"/>
      <c r="G480" s="376"/>
      <c r="H480" s="377"/>
      <c r="I480" s="385"/>
      <c r="J480" s="374"/>
      <c r="K480" s="374"/>
      <c r="L480" s="378"/>
      <c r="M480" s="379"/>
      <c r="N480" s="380"/>
    </row>
    <row r="481" spans="1:14" ht="46.5" customHeight="1">
      <c r="A481" s="109"/>
      <c r="B481" s="109"/>
      <c r="F481" s="374"/>
      <c r="G481" s="376"/>
      <c r="H481" s="377"/>
      <c r="I481" s="385"/>
      <c r="J481" s="374"/>
      <c r="K481" s="374"/>
      <c r="L481" s="378"/>
      <c r="M481" s="379"/>
      <c r="N481" s="380"/>
    </row>
    <row r="482" spans="1:14" ht="46.5" customHeight="1">
      <c r="A482" s="109"/>
      <c r="B482" s="109"/>
      <c r="F482" s="374"/>
      <c r="G482" s="376"/>
      <c r="H482" s="377"/>
      <c r="I482" s="385"/>
      <c r="J482" s="374"/>
      <c r="K482" s="374"/>
      <c r="L482" s="378"/>
      <c r="M482" s="379"/>
      <c r="N482" s="380"/>
    </row>
    <row r="483" spans="1:14" ht="46.5" customHeight="1">
      <c r="A483" s="109"/>
      <c r="B483" s="109"/>
      <c r="F483" s="374"/>
      <c r="G483" s="376"/>
      <c r="H483" s="377"/>
      <c r="I483" s="385"/>
      <c r="J483" s="374"/>
      <c r="K483" s="374"/>
      <c r="L483" s="378"/>
      <c r="M483" s="379"/>
      <c r="N483" s="380"/>
    </row>
    <row r="484" spans="1:14" ht="46.5" customHeight="1">
      <c r="A484" s="109"/>
      <c r="B484" s="109"/>
      <c r="F484" s="374"/>
      <c r="G484" s="376"/>
      <c r="H484" s="377"/>
      <c r="I484" s="385"/>
      <c r="J484" s="374"/>
      <c r="K484" s="374"/>
      <c r="L484" s="378"/>
      <c r="M484" s="379"/>
      <c r="N484" s="380"/>
    </row>
    <row r="485" spans="1:14" ht="46.5" customHeight="1">
      <c r="A485" s="109"/>
      <c r="B485" s="109"/>
      <c r="F485" s="374"/>
      <c r="G485" s="376"/>
      <c r="H485" s="377"/>
      <c r="I485" s="385"/>
      <c r="J485" s="374"/>
      <c r="K485" s="374"/>
      <c r="L485" s="378"/>
      <c r="M485" s="379"/>
      <c r="N485" s="380"/>
    </row>
    <row r="486" spans="1:14" ht="46.5" customHeight="1">
      <c r="A486" s="109"/>
      <c r="B486" s="109"/>
      <c r="F486" s="374"/>
      <c r="G486" s="376"/>
      <c r="H486" s="377"/>
      <c r="I486" s="385"/>
      <c r="J486" s="374"/>
      <c r="K486" s="374"/>
      <c r="L486" s="378"/>
      <c r="M486" s="379"/>
      <c r="N486" s="380"/>
    </row>
    <row r="487" spans="1:14" ht="46.5" customHeight="1">
      <c r="A487" s="109"/>
      <c r="B487" s="109"/>
      <c r="F487" s="374"/>
      <c r="G487" s="376"/>
      <c r="H487" s="377"/>
      <c r="I487" s="385"/>
      <c r="J487" s="374"/>
      <c r="K487" s="374"/>
      <c r="L487" s="378"/>
      <c r="M487" s="379"/>
      <c r="N487" s="380"/>
    </row>
    <row r="488" spans="1:14" ht="46.5" customHeight="1">
      <c r="A488" s="109"/>
      <c r="B488" s="109"/>
      <c r="F488" s="374"/>
      <c r="G488" s="376"/>
      <c r="H488" s="377"/>
      <c r="I488" s="385"/>
      <c r="J488" s="374"/>
      <c r="K488" s="374"/>
      <c r="L488" s="378"/>
      <c r="M488" s="379"/>
      <c r="N488" s="380"/>
    </row>
    <row r="489" spans="1:14" ht="46.5" customHeight="1">
      <c r="A489" s="109"/>
      <c r="B489" s="109"/>
      <c r="F489" s="374"/>
      <c r="G489" s="376"/>
      <c r="H489" s="377"/>
      <c r="I489" s="385"/>
      <c r="J489" s="374"/>
      <c r="K489" s="374"/>
      <c r="L489" s="378"/>
      <c r="M489" s="379"/>
      <c r="N489" s="380"/>
    </row>
    <row r="490" spans="1:14" ht="46.5" customHeight="1">
      <c r="A490" s="109"/>
      <c r="B490" s="109"/>
      <c r="F490" s="374"/>
      <c r="G490" s="376"/>
      <c r="H490" s="377"/>
      <c r="I490" s="385"/>
      <c r="J490" s="374"/>
      <c r="K490" s="374"/>
      <c r="L490" s="378"/>
      <c r="M490" s="379"/>
      <c r="N490" s="380"/>
    </row>
    <row r="491" spans="1:14" ht="46.5" customHeight="1">
      <c r="A491" s="109"/>
      <c r="B491" s="109"/>
      <c r="F491" s="374"/>
      <c r="G491" s="376"/>
      <c r="H491" s="377"/>
      <c r="I491" s="385"/>
      <c r="J491" s="374"/>
      <c r="K491" s="374"/>
      <c r="L491" s="378"/>
      <c r="M491" s="379"/>
      <c r="N491" s="380"/>
    </row>
    <row r="492" spans="1:14" ht="46.5" customHeight="1">
      <c r="A492" s="109"/>
      <c r="B492" s="109"/>
      <c r="F492" s="374"/>
      <c r="G492" s="376"/>
      <c r="H492" s="377"/>
      <c r="I492" s="385"/>
      <c r="J492" s="374"/>
      <c r="K492" s="374"/>
      <c r="L492" s="378"/>
      <c r="M492" s="379"/>
      <c r="N492" s="380"/>
    </row>
    <row r="493" spans="1:14" ht="46.5" customHeight="1">
      <c r="A493" s="109"/>
      <c r="B493" s="109"/>
      <c r="F493" s="374"/>
      <c r="G493" s="376"/>
      <c r="H493" s="377"/>
      <c r="I493" s="385"/>
      <c r="J493" s="374"/>
      <c r="K493" s="374"/>
      <c r="L493" s="378"/>
      <c r="M493" s="379"/>
      <c r="N493" s="380"/>
    </row>
    <row r="494" spans="1:14" ht="46.5" customHeight="1">
      <c r="A494" s="109"/>
      <c r="B494" s="109"/>
      <c r="F494" s="374"/>
      <c r="G494" s="376"/>
      <c r="H494" s="377"/>
      <c r="I494" s="385"/>
      <c r="J494" s="374"/>
      <c r="K494" s="374"/>
      <c r="L494" s="378"/>
      <c r="M494" s="379"/>
      <c r="N494" s="380"/>
    </row>
    <row r="495" spans="1:14" ht="46.5" customHeight="1">
      <c r="A495" s="109"/>
      <c r="B495" s="109"/>
      <c r="F495" s="374"/>
      <c r="G495" s="376"/>
      <c r="H495" s="377"/>
      <c r="I495" s="385"/>
      <c r="J495" s="374"/>
      <c r="K495" s="374"/>
      <c r="L495" s="378"/>
      <c r="M495" s="379"/>
      <c r="N495" s="380"/>
    </row>
    <row r="496" spans="1:14" ht="46.5" customHeight="1">
      <c r="A496" s="109"/>
      <c r="B496" s="109"/>
      <c r="F496" s="374"/>
      <c r="G496" s="376"/>
      <c r="H496" s="377"/>
      <c r="I496" s="385"/>
      <c r="J496" s="374"/>
      <c r="K496" s="374"/>
      <c r="L496" s="378"/>
      <c r="M496" s="379"/>
      <c r="N496" s="380"/>
    </row>
    <row r="497" spans="1:14" ht="46.5" customHeight="1">
      <c r="A497" s="109"/>
      <c r="B497" s="109"/>
      <c r="F497" s="374"/>
      <c r="G497" s="376"/>
      <c r="H497" s="377"/>
      <c r="I497" s="385"/>
      <c r="J497" s="374"/>
      <c r="K497" s="374"/>
      <c r="L497" s="378"/>
      <c r="M497" s="379"/>
      <c r="N497" s="380"/>
    </row>
    <row r="498" spans="1:14" ht="46.5" customHeight="1">
      <c r="A498" s="109"/>
      <c r="B498" s="109"/>
      <c r="F498" s="374"/>
      <c r="G498" s="376"/>
      <c r="H498" s="377"/>
      <c r="I498" s="385"/>
      <c r="J498" s="374"/>
      <c r="K498" s="374"/>
      <c r="L498" s="378"/>
      <c r="M498" s="379"/>
      <c r="N498" s="380"/>
    </row>
    <row r="499" spans="1:14" ht="46.5" customHeight="1">
      <c r="A499" s="109"/>
      <c r="B499" s="109"/>
      <c r="F499" s="374"/>
      <c r="G499" s="376"/>
      <c r="H499" s="377"/>
      <c r="I499" s="385"/>
      <c r="J499" s="374"/>
      <c r="K499" s="374"/>
      <c r="L499" s="378"/>
      <c r="M499" s="379"/>
      <c r="N499" s="380"/>
    </row>
    <row r="500" spans="1:14" ht="46.5" customHeight="1">
      <c r="A500" s="109"/>
      <c r="B500" s="109"/>
      <c r="F500" s="374"/>
      <c r="G500" s="376"/>
      <c r="H500" s="377"/>
      <c r="I500" s="385"/>
      <c r="J500" s="374"/>
      <c r="K500" s="374"/>
      <c r="L500" s="378"/>
      <c r="M500" s="379"/>
      <c r="N500" s="380"/>
    </row>
    <row r="501" spans="1:14" ht="46.5" customHeight="1">
      <c r="A501" s="109"/>
      <c r="B501" s="109"/>
      <c r="F501" s="374"/>
      <c r="G501" s="376"/>
      <c r="H501" s="377"/>
      <c r="I501" s="385"/>
      <c r="J501" s="374"/>
      <c r="K501" s="374"/>
      <c r="L501" s="378"/>
      <c r="M501" s="379"/>
      <c r="N501" s="380"/>
    </row>
    <row r="502" spans="1:14" ht="46.5" customHeight="1">
      <c r="A502" s="109"/>
      <c r="B502" s="109"/>
      <c r="F502" s="374"/>
      <c r="G502" s="376"/>
      <c r="H502" s="377"/>
      <c r="I502" s="385"/>
      <c r="J502" s="374"/>
      <c r="K502" s="374"/>
      <c r="L502" s="378"/>
      <c r="M502" s="379"/>
      <c r="N502" s="380"/>
    </row>
    <row r="503" spans="1:14" ht="46.5" customHeight="1">
      <c r="A503" s="109"/>
      <c r="B503" s="109"/>
      <c r="F503" s="374"/>
      <c r="G503" s="376"/>
      <c r="H503" s="377"/>
      <c r="I503" s="385"/>
      <c r="J503" s="374"/>
      <c r="K503" s="374"/>
      <c r="L503" s="378"/>
      <c r="M503" s="379"/>
      <c r="N503" s="380"/>
    </row>
    <row r="504" spans="1:14" ht="46.5" customHeight="1">
      <c r="A504" s="109"/>
      <c r="B504" s="109"/>
      <c r="F504" s="374"/>
      <c r="G504" s="376"/>
      <c r="H504" s="377"/>
      <c r="I504" s="385"/>
      <c r="J504" s="374"/>
      <c r="K504" s="374"/>
      <c r="L504" s="378"/>
      <c r="M504" s="379"/>
      <c r="N504" s="380"/>
    </row>
    <row r="505" spans="1:14" ht="46.5" customHeight="1">
      <c r="A505" s="109"/>
      <c r="B505" s="109"/>
      <c r="F505" s="374"/>
      <c r="G505" s="376"/>
      <c r="H505" s="377"/>
      <c r="I505" s="385"/>
      <c r="J505" s="374"/>
      <c r="K505" s="374"/>
      <c r="L505" s="378"/>
      <c r="M505" s="379"/>
      <c r="N505" s="380"/>
    </row>
    <row r="506" spans="1:14" ht="46.5" customHeight="1">
      <c r="A506" s="109"/>
      <c r="B506" s="109"/>
      <c r="F506" s="374"/>
      <c r="G506" s="376"/>
      <c r="H506" s="377"/>
      <c r="I506" s="385"/>
      <c r="J506" s="374"/>
      <c r="K506" s="374"/>
      <c r="L506" s="378"/>
      <c r="M506" s="379"/>
      <c r="N506" s="380"/>
    </row>
    <row r="507" spans="1:14" ht="46.5" customHeight="1">
      <c r="A507" s="109"/>
      <c r="B507" s="109"/>
      <c r="F507" s="374"/>
      <c r="G507" s="376"/>
      <c r="H507" s="377"/>
      <c r="I507" s="385"/>
      <c r="J507" s="374"/>
      <c r="K507" s="374"/>
      <c r="L507" s="378"/>
      <c r="M507" s="379"/>
      <c r="N507" s="380"/>
    </row>
    <row r="508" spans="1:14" ht="46.5" customHeight="1">
      <c r="A508" s="109"/>
      <c r="B508" s="109"/>
      <c r="F508" s="374"/>
      <c r="G508" s="376"/>
      <c r="H508" s="377"/>
      <c r="I508" s="385"/>
      <c r="J508" s="374"/>
      <c r="K508" s="374"/>
      <c r="L508" s="378"/>
      <c r="M508" s="379"/>
      <c r="N508" s="380"/>
    </row>
    <row r="509" spans="1:14" ht="46.5" customHeight="1">
      <c r="A509" s="109"/>
      <c r="B509" s="109"/>
      <c r="F509" s="374"/>
      <c r="G509" s="376"/>
      <c r="H509" s="377"/>
      <c r="I509" s="385"/>
      <c r="J509" s="374"/>
      <c r="K509" s="374"/>
      <c r="L509" s="378"/>
      <c r="M509" s="379"/>
      <c r="N509" s="380"/>
    </row>
    <row r="510" spans="1:14" ht="46.5" customHeight="1">
      <c r="A510" s="109"/>
      <c r="B510" s="109"/>
      <c r="F510" s="374"/>
      <c r="G510" s="376"/>
      <c r="H510" s="377"/>
      <c r="I510" s="385"/>
      <c r="J510" s="374"/>
      <c r="K510" s="374"/>
      <c r="L510" s="378"/>
      <c r="M510" s="379"/>
      <c r="N510" s="380"/>
    </row>
    <row r="511" spans="1:14" ht="46.5" customHeight="1">
      <c r="A511" s="109"/>
      <c r="B511" s="109"/>
      <c r="F511" s="374"/>
      <c r="G511" s="376"/>
      <c r="H511" s="377"/>
      <c r="I511" s="385"/>
      <c r="J511" s="374"/>
      <c r="K511" s="374"/>
      <c r="L511" s="378"/>
      <c r="M511" s="379"/>
      <c r="N511" s="380"/>
    </row>
    <row r="512" spans="1:14" ht="46.5" customHeight="1">
      <c r="A512" s="109"/>
      <c r="B512" s="109"/>
      <c r="F512" s="374"/>
      <c r="G512" s="376"/>
      <c r="H512" s="377"/>
      <c r="I512" s="385"/>
      <c r="J512" s="374"/>
      <c r="K512" s="374"/>
      <c r="L512" s="378"/>
      <c r="M512" s="379"/>
      <c r="N512" s="380"/>
    </row>
    <row r="513" spans="1:14" ht="46.5" customHeight="1">
      <c r="A513" s="109"/>
      <c r="B513" s="109"/>
      <c r="F513" s="374"/>
      <c r="G513" s="376"/>
      <c r="H513" s="377"/>
      <c r="I513" s="385"/>
      <c r="J513" s="374"/>
      <c r="K513" s="374"/>
      <c r="L513" s="378"/>
      <c r="M513" s="379"/>
      <c r="N513" s="380"/>
    </row>
    <row r="514" spans="1:14" ht="46.5" customHeight="1">
      <c r="A514" s="109"/>
      <c r="B514" s="109"/>
      <c r="F514" s="374"/>
      <c r="G514" s="376"/>
      <c r="H514" s="377"/>
      <c r="I514" s="385"/>
      <c r="J514" s="374"/>
      <c r="K514" s="374"/>
      <c r="L514" s="378"/>
      <c r="M514" s="379"/>
      <c r="N514" s="380"/>
    </row>
    <row r="515" spans="1:14" ht="46.5" customHeight="1">
      <c r="A515" s="109"/>
      <c r="B515" s="109"/>
      <c r="F515" s="374"/>
      <c r="G515" s="376"/>
      <c r="H515" s="377"/>
      <c r="I515" s="385"/>
      <c r="J515" s="374"/>
      <c r="K515" s="374"/>
      <c r="L515" s="378"/>
      <c r="M515" s="379"/>
      <c r="N515" s="380"/>
    </row>
    <row r="516" spans="1:14" ht="46.5" customHeight="1">
      <c r="A516" s="109"/>
      <c r="B516" s="109"/>
      <c r="F516" s="374"/>
      <c r="G516" s="376"/>
      <c r="H516" s="377"/>
      <c r="I516" s="385"/>
      <c r="J516" s="374"/>
      <c r="K516" s="374"/>
      <c r="L516" s="378"/>
      <c r="M516" s="379"/>
      <c r="N516" s="380"/>
    </row>
    <row r="517" spans="1:14" ht="46.5" customHeight="1">
      <c r="A517" s="109"/>
      <c r="B517" s="109"/>
      <c r="F517" s="374"/>
      <c r="G517" s="376"/>
      <c r="H517" s="377"/>
      <c r="I517" s="385"/>
      <c r="J517" s="374"/>
      <c r="K517" s="374"/>
      <c r="L517" s="378"/>
      <c r="M517" s="379"/>
      <c r="N517" s="380"/>
    </row>
    <row r="518" spans="1:14" ht="46.5" customHeight="1">
      <c r="A518" s="109"/>
      <c r="B518" s="109"/>
      <c r="F518" s="374"/>
      <c r="G518" s="376"/>
      <c r="H518" s="377"/>
      <c r="I518" s="385"/>
      <c r="J518" s="374"/>
      <c r="K518" s="374"/>
      <c r="L518" s="378"/>
      <c r="M518" s="379"/>
      <c r="N518" s="380"/>
    </row>
    <row r="519" spans="1:14" ht="46.5" customHeight="1">
      <c r="A519" s="109"/>
      <c r="B519" s="109"/>
      <c r="F519" s="374"/>
      <c r="G519" s="376"/>
      <c r="H519" s="377"/>
      <c r="I519" s="385"/>
      <c r="J519" s="374"/>
      <c r="K519" s="374"/>
      <c r="L519" s="378"/>
      <c r="M519" s="379"/>
      <c r="N519" s="380"/>
    </row>
    <row r="520" spans="1:14" ht="46.5" customHeight="1">
      <c r="A520" s="109"/>
      <c r="B520" s="109"/>
      <c r="F520" s="374"/>
      <c r="G520" s="376"/>
      <c r="H520" s="377"/>
      <c r="I520" s="385"/>
      <c r="J520" s="374"/>
      <c r="K520" s="374"/>
      <c r="L520" s="378"/>
      <c r="M520" s="379"/>
      <c r="N520" s="380"/>
    </row>
    <row r="521" spans="1:14" ht="46.5" customHeight="1">
      <c r="A521" s="109"/>
      <c r="B521" s="109"/>
      <c r="F521" s="374"/>
      <c r="G521" s="376"/>
      <c r="H521" s="377"/>
      <c r="I521" s="385"/>
      <c r="J521" s="374"/>
      <c r="K521" s="374"/>
      <c r="L521" s="378"/>
      <c r="M521" s="379"/>
      <c r="N521" s="380"/>
    </row>
    <row r="522" spans="1:14" ht="46.5" customHeight="1">
      <c r="A522" s="109"/>
      <c r="B522" s="109"/>
      <c r="F522" s="374"/>
      <c r="G522" s="376"/>
      <c r="H522" s="377"/>
      <c r="I522" s="385"/>
      <c r="J522" s="374"/>
      <c r="K522" s="374"/>
      <c r="L522" s="378"/>
      <c r="M522" s="379"/>
      <c r="N522" s="380"/>
    </row>
    <row r="523" spans="1:14" ht="46.5" customHeight="1">
      <c r="A523" s="109"/>
      <c r="B523" s="109"/>
      <c r="F523" s="374"/>
      <c r="G523" s="376"/>
      <c r="H523" s="377"/>
      <c r="I523" s="385"/>
      <c r="J523" s="374"/>
      <c r="K523" s="374"/>
      <c r="L523" s="378"/>
      <c r="M523" s="379"/>
      <c r="N523" s="380"/>
    </row>
    <row r="524" spans="1:14" ht="46.5" customHeight="1">
      <c r="A524" s="109"/>
      <c r="B524" s="109"/>
      <c r="F524" s="374"/>
      <c r="G524" s="376"/>
      <c r="H524" s="377"/>
      <c r="I524" s="385"/>
      <c r="J524" s="374"/>
      <c r="K524" s="374"/>
      <c r="L524" s="378"/>
      <c r="M524" s="379"/>
      <c r="N524" s="380"/>
    </row>
    <row r="525" spans="1:14" ht="46.5" customHeight="1">
      <c r="A525" s="109"/>
      <c r="B525" s="109"/>
      <c r="F525" s="374"/>
      <c r="G525" s="376"/>
      <c r="H525" s="377"/>
      <c r="I525" s="385"/>
      <c r="J525" s="374"/>
      <c r="K525" s="374"/>
      <c r="L525" s="378"/>
      <c r="M525" s="379"/>
      <c r="N525" s="380"/>
    </row>
    <row r="526" spans="1:14" ht="46.5" customHeight="1">
      <c r="A526" s="109"/>
      <c r="B526" s="109"/>
      <c r="F526" s="374"/>
      <c r="G526" s="376"/>
      <c r="H526" s="377"/>
      <c r="I526" s="385"/>
      <c r="J526" s="374"/>
      <c r="K526" s="374"/>
      <c r="L526" s="378"/>
      <c r="M526" s="379"/>
      <c r="N526" s="380"/>
    </row>
    <row r="527" spans="1:14" ht="46.5" customHeight="1">
      <c r="A527" s="109"/>
      <c r="B527" s="109"/>
      <c r="F527" s="374"/>
      <c r="G527" s="376"/>
      <c r="H527" s="377"/>
      <c r="I527" s="385"/>
      <c r="J527" s="374"/>
      <c r="K527" s="374"/>
      <c r="L527" s="378"/>
      <c r="M527" s="379"/>
      <c r="N527" s="380"/>
    </row>
    <row r="528" spans="1:14" ht="46.5" customHeight="1">
      <c r="A528" s="109"/>
      <c r="B528" s="109"/>
      <c r="F528" s="374"/>
      <c r="G528" s="376"/>
      <c r="H528" s="377"/>
      <c r="I528" s="385"/>
      <c r="J528" s="374"/>
      <c r="K528" s="374"/>
      <c r="L528" s="378"/>
      <c r="M528" s="379"/>
      <c r="N528" s="380"/>
    </row>
    <row r="529" spans="1:14" ht="46.5" customHeight="1">
      <c r="A529" s="109"/>
      <c r="B529" s="109"/>
      <c r="F529" s="374"/>
      <c r="G529" s="376"/>
      <c r="H529" s="377"/>
      <c r="I529" s="385"/>
      <c r="J529" s="374"/>
      <c r="K529" s="374"/>
      <c r="L529" s="378"/>
      <c r="M529" s="379"/>
      <c r="N529" s="380"/>
    </row>
    <row r="530" spans="1:14" ht="46.5" customHeight="1">
      <c r="A530" s="109"/>
      <c r="B530" s="109"/>
      <c r="F530" s="374"/>
      <c r="G530" s="376"/>
      <c r="H530" s="377"/>
      <c r="I530" s="385"/>
      <c r="J530" s="374"/>
      <c r="K530" s="374"/>
      <c r="L530" s="378"/>
      <c r="M530" s="379"/>
      <c r="N530" s="380"/>
    </row>
    <row r="531" spans="1:14" ht="46.5" customHeight="1">
      <c r="A531" s="109"/>
      <c r="B531" s="109"/>
      <c r="F531" s="374"/>
      <c r="G531" s="376"/>
      <c r="H531" s="377"/>
      <c r="I531" s="385"/>
      <c r="J531" s="374"/>
      <c r="K531" s="374"/>
      <c r="L531" s="378"/>
      <c r="M531" s="379"/>
      <c r="N531" s="380"/>
    </row>
    <row r="532" spans="1:14" ht="46.5" customHeight="1">
      <c r="A532" s="109"/>
      <c r="B532" s="109"/>
      <c r="F532" s="374"/>
      <c r="G532" s="376"/>
      <c r="H532" s="377"/>
      <c r="I532" s="385"/>
      <c r="J532" s="374"/>
      <c r="K532" s="374"/>
      <c r="L532" s="378"/>
      <c r="M532" s="379"/>
      <c r="N532" s="380"/>
    </row>
    <row r="533" spans="1:14" ht="46.5" customHeight="1">
      <c r="A533" s="109"/>
      <c r="B533" s="109"/>
      <c r="F533" s="374"/>
      <c r="G533" s="376"/>
      <c r="H533" s="377"/>
      <c r="I533" s="385"/>
      <c r="J533" s="374"/>
      <c r="K533" s="374"/>
      <c r="L533" s="378"/>
      <c r="M533" s="379"/>
      <c r="N533" s="380"/>
    </row>
    <row r="534" spans="1:14" ht="46.5" customHeight="1">
      <c r="A534" s="109"/>
      <c r="B534" s="109"/>
      <c r="F534" s="374"/>
      <c r="G534" s="376"/>
      <c r="H534" s="377"/>
      <c r="I534" s="385"/>
      <c r="J534" s="374"/>
      <c r="K534" s="374"/>
      <c r="L534" s="378"/>
      <c r="M534" s="379"/>
      <c r="N534" s="380"/>
    </row>
    <row r="535" spans="1:14" ht="46.5" customHeight="1">
      <c r="A535" s="109"/>
      <c r="B535" s="109"/>
      <c r="F535" s="374"/>
      <c r="G535" s="376"/>
      <c r="H535" s="377"/>
      <c r="I535" s="385"/>
      <c r="J535" s="374"/>
      <c r="K535" s="374"/>
      <c r="L535" s="378"/>
      <c r="M535" s="379"/>
      <c r="N535" s="380"/>
    </row>
    <row r="536" spans="1:14" ht="46.5" customHeight="1">
      <c r="A536" s="109"/>
      <c r="B536" s="109"/>
      <c r="F536" s="374"/>
      <c r="G536" s="376"/>
      <c r="H536" s="377"/>
      <c r="I536" s="385"/>
      <c r="J536" s="374"/>
      <c r="K536" s="374"/>
      <c r="L536" s="378"/>
      <c r="M536" s="379"/>
      <c r="N536" s="380"/>
    </row>
    <row r="537" spans="1:14" ht="46.5" customHeight="1">
      <c r="A537" s="109"/>
      <c r="B537" s="109"/>
      <c r="F537" s="374"/>
      <c r="G537" s="376"/>
      <c r="H537" s="377"/>
      <c r="I537" s="385"/>
      <c r="J537" s="374"/>
      <c r="K537" s="374"/>
      <c r="L537" s="378"/>
      <c r="M537" s="379"/>
      <c r="N537" s="380"/>
    </row>
    <row r="538" spans="1:14" ht="46.5" customHeight="1">
      <c r="A538" s="109"/>
      <c r="B538" s="109"/>
      <c r="F538" s="374"/>
      <c r="G538" s="376"/>
      <c r="H538" s="377"/>
      <c r="I538" s="385"/>
      <c r="J538" s="374"/>
      <c r="K538" s="374"/>
      <c r="L538" s="378"/>
      <c r="M538" s="379"/>
      <c r="N538" s="380"/>
    </row>
    <row r="539" spans="1:14" ht="46.5" customHeight="1">
      <c r="A539" s="109"/>
      <c r="B539" s="109"/>
      <c r="F539" s="374"/>
      <c r="G539" s="376"/>
      <c r="H539" s="377"/>
      <c r="I539" s="385"/>
      <c r="J539" s="374"/>
      <c r="K539" s="374"/>
      <c r="L539" s="378"/>
      <c r="M539" s="379"/>
      <c r="N539" s="380"/>
    </row>
    <row r="540" spans="1:14" ht="46.5" customHeight="1">
      <c r="A540" s="109"/>
      <c r="B540" s="109"/>
      <c r="F540" s="374"/>
      <c r="G540" s="376"/>
      <c r="H540" s="377"/>
      <c r="I540" s="385"/>
      <c r="J540" s="374"/>
      <c r="K540" s="374"/>
      <c r="L540" s="378"/>
      <c r="M540" s="379"/>
      <c r="N540" s="380"/>
    </row>
    <row r="541" spans="1:14" ht="46.5" customHeight="1">
      <c r="A541" s="109"/>
      <c r="B541" s="109"/>
      <c r="F541" s="374"/>
      <c r="G541" s="376"/>
      <c r="H541" s="377"/>
      <c r="I541" s="385"/>
      <c r="J541" s="374"/>
      <c r="K541" s="374"/>
      <c r="L541" s="378"/>
      <c r="M541" s="379"/>
      <c r="N541" s="380"/>
    </row>
    <row r="542" spans="1:14" ht="46.5" customHeight="1">
      <c r="A542" s="109"/>
      <c r="B542" s="109"/>
      <c r="F542" s="374"/>
      <c r="G542" s="376"/>
      <c r="H542" s="377"/>
      <c r="I542" s="385"/>
      <c r="J542" s="374"/>
      <c r="K542" s="374"/>
      <c r="L542" s="378"/>
      <c r="M542" s="379"/>
      <c r="N542" s="380"/>
    </row>
    <row r="543" spans="1:14" ht="46.5" customHeight="1">
      <c r="A543" s="109"/>
      <c r="B543" s="109"/>
      <c r="F543" s="374"/>
      <c r="G543" s="376"/>
      <c r="H543" s="377"/>
      <c r="I543" s="385"/>
      <c r="J543" s="374"/>
      <c r="K543" s="374"/>
      <c r="L543" s="378"/>
      <c r="M543" s="379"/>
      <c r="N543" s="380"/>
    </row>
    <row r="544" spans="1:14" ht="46.5" customHeight="1">
      <c r="A544" s="109"/>
      <c r="B544" s="109"/>
      <c r="F544" s="374"/>
      <c r="G544" s="376"/>
      <c r="H544" s="377"/>
      <c r="I544" s="385"/>
      <c r="J544" s="374"/>
      <c r="K544" s="374"/>
      <c r="L544" s="378"/>
      <c r="M544" s="379"/>
      <c r="N544" s="380"/>
    </row>
    <row r="545" spans="1:14" ht="46.5" customHeight="1">
      <c r="A545" s="109"/>
      <c r="B545" s="109"/>
      <c r="F545" s="374"/>
      <c r="G545" s="376"/>
      <c r="H545" s="377"/>
      <c r="I545" s="385"/>
      <c r="J545" s="374"/>
      <c r="K545" s="374"/>
      <c r="L545" s="378"/>
      <c r="M545" s="379"/>
      <c r="N545" s="380"/>
    </row>
    <row r="546" spans="1:14" ht="46.5" customHeight="1">
      <c r="A546" s="109"/>
      <c r="B546" s="109"/>
      <c r="F546" s="374"/>
      <c r="G546" s="376"/>
      <c r="H546" s="377"/>
      <c r="I546" s="385"/>
      <c r="J546" s="374"/>
      <c r="K546" s="374"/>
      <c r="L546" s="378"/>
      <c r="M546" s="379"/>
      <c r="N546" s="380"/>
    </row>
    <row r="547" spans="1:14" ht="46.5" customHeight="1">
      <c r="A547" s="109"/>
      <c r="B547" s="109"/>
      <c r="F547" s="374"/>
      <c r="G547" s="376"/>
      <c r="H547" s="377"/>
      <c r="I547" s="385"/>
      <c r="J547" s="374"/>
      <c r="K547" s="374"/>
      <c r="L547" s="378"/>
      <c r="M547" s="379"/>
      <c r="N547" s="380"/>
    </row>
    <row r="548" spans="1:14" ht="46.5" customHeight="1">
      <c r="A548" s="109"/>
      <c r="B548" s="109"/>
      <c r="F548" s="374"/>
      <c r="G548" s="376"/>
      <c r="H548" s="377"/>
      <c r="I548" s="385"/>
      <c r="J548" s="374"/>
      <c r="K548" s="374"/>
      <c r="L548" s="378"/>
      <c r="M548" s="379"/>
      <c r="N548" s="380"/>
    </row>
    <row r="549" spans="1:14" ht="46.5" customHeight="1">
      <c r="A549" s="109"/>
      <c r="B549" s="109"/>
      <c r="F549" s="374"/>
      <c r="G549" s="376"/>
      <c r="H549" s="377"/>
      <c r="I549" s="385"/>
      <c r="J549" s="374"/>
      <c r="K549" s="374"/>
      <c r="L549" s="378"/>
      <c r="M549" s="379"/>
      <c r="N549" s="380"/>
    </row>
    <row r="550" spans="1:14" ht="46.5" customHeight="1">
      <c r="A550" s="109"/>
      <c r="B550" s="109"/>
      <c r="F550" s="374"/>
      <c r="G550" s="376"/>
      <c r="H550" s="377"/>
      <c r="I550" s="385"/>
      <c r="J550" s="374"/>
      <c r="K550" s="374"/>
      <c r="L550" s="378"/>
      <c r="M550" s="379"/>
      <c r="N550" s="380"/>
    </row>
    <row r="551" spans="1:14" ht="46.5" customHeight="1">
      <c r="A551" s="109"/>
      <c r="B551" s="109"/>
      <c r="F551" s="374"/>
      <c r="G551" s="376"/>
      <c r="H551" s="377"/>
      <c r="I551" s="385"/>
      <c r="J551" s="374"/>
      <c r="K551" s="374"/>
      <c r="L551" s="378"/>
      <c r="M551" s="379"/>
      <c r="N551" s="380"/>
    </row>
    <row r="552" spans="1:14" ht="46.5" customHeight="1">
      <c r="A552" s="109"/>
      <c r="B552" s="109"/>
      <c r="F552" s="374"/>
      <c r="G552" s="376"/>
      <c r="H552" s="377"/>
      <c r="I552" s="385"/>
      <c r="J552" s="374"/>
      <c r="K552" s="374"/>
      <c r="L552" s="378"/>
      <c r="M552" s="379"/>
      <c r="N552" s="380"/>
    </row>
    <row r="553" spans="1:14" ht="46.5" customHeight="1">
      <c r="A553" s="109"/>
      <c r="B553" s="109"/>
      <c r="F553" s="374"/>
      <c r="G553" s="376"/>
      <c r="H553" s="377"/>
      <c r="I553" s="385"/>
      <c r="J553" s="374"/>
      <c r="K553" s="374"/>
      <c r="L553" s="378"/>
      <c r="M553" s="379"/>
      <c r="N553" s="380"/>
    </row>
    <row r="554" spans="1:14" ht="46.5" customHeight="1">
      <c r="A554" s="109"/>
      <c r="B554" s="109"/>
      <c r="F554" s="374"/>
      <c r="G554" s="376"/>
      <c r="H554" s="377"/>
      <c r="I554" s="385"/>
      <c r="J554" s="374"/>
      <c r="K554" s="374"/>
      <c r="L554" s="378"/>
      <c r="M554" s="379"/>
      <c r="N554" s="380"/>
    </row>
    <row r="555" spans="1:14" ht="46.5" customHeight="1">
      <c r="A555" s="109"/>
      <c r="B555" s="109"/>
      <c r="F555" s="374"/>
      <c r="G555" s="376"/>
      <c r="H555" s="377"/>
      <c r="I555" s="385"/>
      <c r="J555" s="374"/>
      <c r="K555" s="374"/>
      <c r="L555" s="378"/>
      <c r="M555" s="379"/>
      <c r="N555" s="380"/>
    </row>
    <row r="556" spans="1:14" ht="46.5" customHeight="1">
      <c r="A556" s="109"/>
      <c r="B556" s="109"/>
      <c r="F556" s="374"/>
      <c r="G556" s="376"/>
      <c r="H556" s="377"/>
      <c r="I556" s="385"/>
      <c r="J556" s="374"/>
      <c r="K556" s="374"/>
      <c r="L556" s="378"/>
      <c r="M556" s="379"/>
      <c r="N556" s="380"/>
    </row>
    <row r="557" spans="1:14" ht="46.5" customHeight="1">
      <c r="A557" s="109"/>
      <c r="B557" s="109"/>
      <c r="F557" s="374"/>
      <c r="G557" s="376"/>
      <c r="H557" s="377"/>
      <c r="I557" s="385"/>
      <c r="J557" s="374"/>
      <c r="K557" s="374"/>
      <c r="L557" s="378"/>
      <c r="M557" s="379"/>
      <c r="N557" s="380"/>
    </row>
    <row r="558" spans="1:14" ht="46.5" customHeight="1">
      <c r="A558" s="109"/>
      <c r="B558" s="109"/>
      <c r="F558" s="374"/>
      <c r="G558" s="376"/>
      <c r="H558" s="377"/>
      <c r="I558" s="385"/>
      <c r="J558" s="374"/>
      <c r="K558" s="374"/>
      <c r="L558" s="378"/>
      <c r="M558" s="379"/>
      <c r="N558" s="380"/>
    </row>
    <row r="559" spans="1:14" ht="46.5" customHeight="1">
      <c r="A559" s="109"/>
      <c r="B559" s="109"/>
      <c r="F559" s="374"/>
      <c r="G559" s="376"/>
      <c r="H559" s="377"/>
      <c r="I559" s="385"/>
      <c r="J559" s="374"/>
      <c r="K559" s="374"/>
      <c r="L559" s="378"/>
      <c r="M559" s="379"/>
      <c r="N559" s="380"/>
    </row>
    <row r="560" spans="1:14" ht="46.5" customHeight="1">
      <c r="A560" s="109"/>
      <c r="B560" s="109"/>
      <c r="F560" s="374"/>
      <c r="G560" s="376"/>
      <c r="H560" s="377"/>
      <c r="I560" s="385"/>
      <c r="J560" s="374"/>
      <c r="K560" s="374"/>
      <c r="L560" s="378"/>
      <c r="M560" s="379"/>
      <c r="N560" s="380"/>
    </row>
    <row r="561" spans="1:14" ht="46.5" customHeight="1">
      <c r="A561" s="109"/>
      <c r="B561" s="109"/>
      <c r="F561" s="374"/>
      <c r="G561" s="376"/>
      <c r="H561" s="377"/>
      <c r="I561" s="385"/>
      <c r="J561" s="374"/>
      <c r="K561" s="374"/>
      <c r="L561" s="378"/>
      <c r="M561" s="379"/>
      <c r="N561" s="380"/>
    </row>
    <row r="562" spans="1:14" ht="46.5" customHeight="1">
      <c r="A562" s="109"/>
      <c r="B562" s="109"/>
      <c r="F562" s="374"/>
      <c r="G562" s="376"/>
      <c r="H562" s="377"/>
      <c r="I562" s="385"/>
      <c r="J562" s="374"/>
      <c r="K562" s="374"/>
      <c r="L562" s="378"/>
      <c r="M562" s="379"/>
      <c r="N562" s="380"/>
    </row>
    <row r="563" spans="1:14" ht="46.5" customHeight="1">
      <c r="A563" s="109"/>
      <c r="B563" s="109"/>
      <c r="F563" s="374"/>
      <c r="G563" s="376"/>
      <c r="H563" s="377"/>
      <c r="I563" s="385"/>
      <c r="J563" s="374"/>
      <c r="K563" s="374"/>
      <c r="L563" s="378"/>
      <c r="M563" s="379"/>
      <c r="N563" s="380"/>
    </row>
    <row r="564" spans="1:14" ht="46.5" customHeight="1">
      <c r="A564" s="109"/>
      <c r="B564" s="109"/>
      <c r="F564" s="374"/>
      <c r="G564" s="376"/>
      <c r="H564" s="377"/>
      <c r="I564" s="385"/>
      <c r="J564" s="374"/>
      <c r="K564" s="374"/>
      <c r="L564" s="378"/>
      <c r="M564" s="379"/>
      <c r="N564" s="380"/>
    </row>
    <row r="565" spans="1:14" ht="46.5" customHeight="1">
      <c r="A565" s="109"/>
      <c r="B565" s="109"/>
      <c r="F565" s="374"/>
      <c r="G565" s="376"/>
      <c r="H565" s="377"/>
      <c r="I565" s="385"/>
      <c r="J565" s="374"/>
      <c r="K565" s="374"/>
      <c r="L565" s="378"/>
      <c r="M565" s="379"/>
      <c r="N565" s="380"/>
    </row>
    <row r="566" spans="1:14" ht="46.5" customHeight="1">
      <c r="A566" s="109"/>
      <c r="B566" s="109"/>
      <c r="F566" s="374"/>
      <c r="G566" s="376"/>
      <c r="H566" s="377"/>
      <c r="I566" s="385"/>
      <c r="J566" s="374"/>
      <c r="K566" s="374"/>
      <c r="L566" s="378"/>
      <c r="M566" s="379"/>
      <c r="N566" s="380"/>
    </row>
    <row r="567" spans="1:14" ht="46.5" customHeight="1">
      <c r="A567" s="109"/>
      <c r="B567" s="109"/>
      <c r="F567" s="374"/>
      <c r="G567" s="376"/>
      <c r="H567" s="377"/>
      <c r="I567" s="385"/>
      <c r="J567" s="374"/>
      <c r="K567" s="374"/>
      <c r="L567" s="378"/>
      <c r="M567" s="379"/>
      <c r="N567" s="380"/>
    </row>
    <row r="568" spans="1:14" ht="46.5" customHeight="1">
      <c r="A568" s="109"/>
      <c r="B568" s="109"/>
      <c r="F568" s="374"/>
      <c r="G568" s="376"/>
      <c r="H568" s="377"/>
      <c r="I568" s="385"/>
      <c r="J568" s="374"/>
      <c r="K568" s="374"/>
      <c r="L568" s="378"/>
      <c r="M568" s="379"/>
      <c r="N568" s="380"/>
    </row>
    <row r="569" spans="1:14" ht="46.5" customHeight="1">
      <c r="A569" s="109"/>
      <c r="B569" s="109"/>
      <c r="F569" s="374"/>
      <c r="G569" s="376"/>
      <c r="H569" s="377"/>
      <c r="I569" s="385"/>
      <c r="J569" s="374"/>
      <c r="K569" s="374"/>
      <c r="L569" s="378"/>
      <c r="M569" s="379"/>
      <c r="N569" s="380"/>
    </row>
    <row r="570" spans="1:14" ht="46.5" customHeight="1">
      <c r="A570" s="109"/>
      <c r="B570" s="109"/>
      <c r="F570" s="374"/>
      <c r="G570" s="376"/>
      <c r="H570" s="377"/>
      <c r="I570" s="385"/>
      <c r="J570" s="374"/>
      <c r="K570" s="374"/>
      <c r="L570" s="378"/>
      <c r="M570" s="379"/>
      <c r="N570" s="380"/>
    </row>
    <row r="571" spans="1:14" ht="46.5" customHeight="1">
      <c r="A571" s="109"/>
      <c r="B571" s="109"/>
      <c r="F571" s="374"/>
      <c r="G571" s="376"/>
      <c r="H571" s="377"/>
      <c r="I571" s="385"/>
      <c r="J571" s="374"/>
      <c r="K571" s="374"/>
      <c r="L571" s="378"/>
      <c r="M571" s="379"/>
      <c r="N571" s="380"/>
    </row>
    <row r="572" spans="1:14" ht="46.5" customHeight="1">
      <c r="A572" s="109"/>
      <c r="B572" s="109"/>
      <c r="F572" s="374"/>
      <c r="G572" s="376"/>
      <c r="H572" s="377"/>
      <c r="I572" s="385"/>
      <c r="J572" s="374"/>
      <c r="K572" s="374"/>
      <c r="L572" s="378"/>
      <c r="M572" s="379"/>
      <c r="N572" s="380"/>
    </row>
    <row r="573" spans="1:14" ht="46.5" customHeight="1">
      <c r="A573" s="109"/>
      <c r="B573" s="109"/>
      <c r="F573" s="374"/>
      <c r="G573" s="376"/>
      <c r="H573" s="377"/>
      <c r="I573" s="385"/>
      <c r="J573" s="374"/>
      <c r="K573" s="374"/>
      <c r="L573" s="378"/>
      <c r="M573" s="379"/>
      <c r="N573" s="380"/>
    </row>
    <row r="574" spans="1:14" ht="46.5" customHeight="1">
      <c r="A574" s="109"/>
      <c r="B574" s="109"/>
      <c r="F574" s="374"/>
      <c r="G574" s="376"/>
      <c r="H574" s="377"/>
      <c r="I574" s="385"/>
      <c r="J574" s="374"/>
      <c r="K574" s="374"/>
      <c r="L574" s="378"/>
      <c r="M574" s="379"/>
      <c r="N574" s="380"/>
    </row>
    <row r="575" spans="1:14" ht="46.5" customHeight="1">
      <c r="A575" s="109"/>
      <c r="B575" s="109"/>
      <c r="F575" s="374"/>
      <c r="G575" s="376"/>
      <c r="H575" s="377"/>
      <c r="I575" s="385"/>
      <c r="J575" s="374"/>
      <c r="K575" s="374"/>
      <c r="L575" s="378"/>
      <c r="M575" s="379"/>
      <c r="N575" s="380"/>
    </row>
    <row r="576" spans="1:14" ht="46.5" customHeight="1">
      <c r="A576" s="109"/>
      <c r="B576" s="109"/>
      <c r="F576" s="374"/>
      <c r="G576" s="376"/>
      <c r="H576" s="377"/>
      <c r="I576" s="385"/>
      <c r="J576" s="374"/>
      <c r="K576" s="374"/>
      <c r="L576" s="378"/>
      <c r="M576" s="379"/>
      <c r="N576" s="380"/>
    </row>
    <row r="577" spans="1:14" ht="46.5" customHeight="1">
      <c r="A577" s="109"/>
      <c r="B577" s="109"/>
      <c r="F577" s="374"/>
      <c r="G577" s="376"/>
      <c r="H577" s="377"/>
      <c r="I577" s="385"/>
      <c r="J577" s="374"/>
      <c r="K577" s="374"/>
      <c r="L577" s="378"/>
      <c r="M577" s="379"/>
      <c r="N577" s="380"/>
    </row>
    <row r="578" spans="1:14" ht="46.5" customHeight="1">
      <c r="A578" s="109"/>
      <c r="B578" s="109"/>
      <c r="F578" s="374"/>
      <c r="G578" s="376"/>
      <c r="H578" s="377"/>
      <c r="I578" s="385"/>
      <c r="J578" s="374"/>
      <c r="K578" s="374"/>
      <c r="L578" s="378"/>
      <c r="M578" s="379"/>
      <c r="N578" s="380"/>
    </row>
    <row r="579" spans="1:14" ht="46.5" customHeight="1">
      <c r="A579" s="109"/>
      <c r="B579" s="109"/>
      <c r="F579" s="374"/>
      <c r="G579" s="376"/>
      <c r="H579" s="377"/>
      <c r="I579" s="385"/>
      <c r="J579" s="374"/>
      <c r="K579" s="374"/>
      <c r="L579" s="378"/>
      <c r="M579" s="379"/>
      <c r="N579" s="380"/>
    </row>
    <row r="580" spans="1:14" ht="46.5" customHeight="1">
      <c r="A580" s="109"/>
      <c r="B580" s="109"/>
      <c r="F580" s="374"/>
      <c r="G580" s="376"/>
      <c r="H580" s="377"/>
      <c r="I580" s="385"/>
      <c r="J580" s="374"/>
      <c r="K580" s="374"/>
      <c r="L580" s="378"/>
      <c r="M580" s="379"/>
      <c r="N580" s="380"/>
    </row>
    <row r="581" spans="1:14" ht="46.5" customHeight="1">
      <c r="A581" s="109"/>
      <c r="B581" s="109"/>
      <c r="F581" s="374"/>
      <c r="G581" s="376"/>
      <c r="H581" s="377"/>
      <c r="I581" s="385"/>
      <c r="J581" s="374"/>
      <c r="K581" s="374"/>
      <c r="L581" s="378"/>
      <c r="M581" s="379"/>
      <c r="N581" s="380"/>
    </row>
    <row r="582" spans="1:14" ht="46.5" customHeight="1">
      <c r="A582" s="109"/>
      <c r="B582" s="109"/>
      <c r="F582" s="374"/>
      <c r="G582" s="376"/>
      <c r="H582" s="377"/>
      <c r="I582" s="385"/>
      <c r="J582" s="374"/>
      <c r="K582" s="374"/>
      <c r="L582" s="378"/>
      <c r="M582" s="379"/>
      <c r="N582" s="380"/>
    </row>
    <row r="583" spans="1:14" ht="46.5" customHeight="1">
      <c r="A583" s="109"/>
      <c r="B583" s="109"/>
      <c r="F583" s="374"/>
      <c r="G583" s="376"/>
      <c r="H583" s="377"/>
      <c r="I583" s="385"/>
      <c r="J583" s="374"/>
      <c r="K583" s="374"/>
      <c r="L583" s="378"/>
      <c r="M583" s="379"/>
      <c r="N583" s="380"/>
    </row>
    <row r="584" spans="1:14" ht="46.5" customHeight="1">
      <c r="A584" s="109"/>
      <c r="B584" s="109"/>
      <c r="F584" s="374"/>
      <c r="G584" s="376"/>
      <c r="H584" s="377"/>
      <c r="I584" s="385"/>
      <c r="J584" s="374"/>
      <c r="K584" s="374"/>
      <c r="L584" s="378"/>
      <c r="M584" s="379"/>
      <c r="N584" s="380"/>
    </row>
    <row r="585" spans="1:14" ht="46.5" customHeight="1">
      <c r="A585" s="109"/>
      <c r="B585" s="109"/>
      <c r="F585" s="374"/>
      <c r="G585" s="376"/>
      <c r="H585" s="377"/>
      <c r="I585" s="385"/>
      <c r="J585" s="374"/>
      <c r="K585" s="374"/>
      <c r="L585" s="378"/>
      <c r="M585" s="379"/>
      <c r="N585" s="380"/>
    </row>
    <row r="586" spans="1:14" ht="46.5" customHeight="1">
      <c r="A586" s="109"/>
      <c r="B586" s="109"/>
      <c r="F586" s="374"/>
      <c r="G586" s="376"/>
      <c r="H586" s="377"/>
      <c r="I586" s="385"/>
      <c r="J586" s="374"/>
      <c r="K586" s="374"/>
      <c r="L586" s="378"/>
      <c r="M586" s="379"/>
      <c r="N586" s="380"/>
    </row>
    <row r="587" spans="1:14" ht="46.5" customHeight="1">
      <c r="A587" s="109"/>
      <c r="B587" s="109"/>
      <c r="F587" s="374"/>
      <c r="G587" s="376"/>
      <c r="H587" s="377"/>
      <c r="I587" s="385"/>
      <c r="J587" s="374"/>
      <c r="K587" s="374"/>
      <c r="L587" s="378"/>
      <c r="M587" s="379"/>
      <c r="N587" s="380"/>
    </row>
    <row r="588" spans="1:14" ht="46.5" customHeight="1">
      <c r="A588" s="109"/>
      <c r="B588" s="109"/>
      <c r="F588" s="374"/>
      <c r="G588" s="376"/>
      <c r="H588" s="377"/>
      <c r="I588" s="385"/>
      <c r="J588" s="374"/>
      <c r="K588" s="374"/>
      <c r="L588" s="378"/>
      <c r="M588" s="379"/>
      <c r="N588" s="380"/>
    </row>
    <row r="589" spans="1:14" ht="46.5" customHeight="1">
      <c r="A589" s="109"/>
      <c r="B589" s="109"/>
      <c r="F589" s="374"/>
      <c r="G589" s="376"/>
      <c r="H589" s="377"/>
      <c r="I589" s="385"/>
      <c r="J589" s="374"/>
      <c r="K589" s="374"/>
      <c r="L589" s="378"/>
      <c r="M589" s="379"/>
      <c r="N589" s="380"/>
    </row>
    <row r="590" spans="1:14" ht="46.5" customHeight="1">
      <c r="A590" s="109"/>
      <c r="B590" s="109"/>
      <c r="F590" s="374"/>
      <c r="G590" s="376"/>
      <c r="H590" s="377"/>
      <c r="I590" s="385"/>
      <c r="J590" s="374"/>
      <c r="K590" s="374"/>
      <c r="L590" s="378"/>
      <c r="M590" s="379"/>
      <c r="N590" s="380"/>
    </row>
    <row r="591" spans="1:14" ht="46.5" customHeight="1">
      <c r="A591" s="109"/>
      <c r="B591" s="109"/>
      <c r="F591" s="374"/>
      <c r="G591" s="376"/>
      <c r="H591" s="377"/>
      <c r="I591" s="385"/>
      <c r="J591" s="374"/>
      <c r="K591" s="374"/>
      <c r="L591" s="378"/>
      <c r="M591" s="379"/>
      <c r="N591" s="380"/>
    </row>
    <row r="592" spans="1:14" ht="46.5" customHeight="1">
      <c r="A592" s="109"/>
      <c r="B592" s="109"/>
      <c r="F592" s="374"/>
      <c r="G592" s="376"/>
      <c r="H592" s="377"/>
      <c r="I592" s="385"/>
      <c r="J592" s="374"/>
      <c r="K592" s="374"/>
      <c r="L592" s="378"/>
      <c r="M592" s="379"/>
      <c r="N592" s="380"/>
    </row>
    <row r="593" spans="1:14" ht="46.5" customHeight="1">
      <c r="A593" s="109"/>
      <c r="B593" s="109"/>
      <c r="F593" s="374"/>
      <c r="G593" s="376"/>
      <c r="H593" s="377"/>
      <c r="I593" s="385"/>
      <c r="J593" s="374"/>
      <c r="K593" s="374"/>
      <c r="L593" s="378"/>
      <c r="M593" s="379"/>
      <c r="N593" s="380"/>
    </row>
    <row r="594" spans="1:14" ht="46.5" customHeight="1">
      <c r="A594" s="109"/>
      <c r="B594" s="109"/>
      <c r="F594" s="374"/>
      <c r="G594" s="376"/>
      <c r="H594" s="377"/>
      <c r="I594" s="385"/>
      <c r="J594" s="374"/>
      <c r="K594" s="374"/>
      <c r="L594" s="378"/>
      <c r="M594" s="379"/>
      <c r="N594" s="380"/>
    </row>
    <row r="595" spans="1:14" ht="46.5" customHeight="1">
      <c r="A595" s="109"/>
      <c r="B595" s="109"/>
      <c r="F595" s="374"/>
      <c r="G595" s="376"/>
      <c r="H595" s="377"/>
      <c r="I595" s="385"/>
      <c r="J595" s="374"/>
      <c r="K595" s="374"/>
      <c r="L595" s="378"/>
      <c r="M595" s="379"/>
      <c r="N595" s="380"/>
    </row>
    <row r="596" spans="1:14" ht="46.5" customHeight="1">
      <c r="A596" s="109"/>
      <c r="B596" s="109"/>
      <c r="F596" s="374"/>
      <c r="G596" s="376"/>
      <c r="H596" s="377"/>
      <c r="I596" s="385"/>
      <c r="J596" s="374"/>
      <c r="K596" s="374"/>
      <c r="L596" s="378"/>
      <c r="M596" s="379"/>
      <c r="N596" s="380"/>
    </row>
    <row r="597" spans="1:14" ht="46.5" customHeight="1">
      <c r="A597" s="109"/>
      <c r="B597" s="109"/>
      <c r="F597" s="374"/>
      <c r="G597" s="376"/>
      <c r="H597" s="377"/>
      <c r="I597" s="385"/>
      <c r="J597" s="374"/>
      <c r="K597" s="374"/>
      <c r="L597" s="378"/>
      <c r="M597" s="379"/>
      <c r="N597" s="380"/>
    </row>
    <row r="598" spans="1:14" ht="46.5" customHeight="1">
      <c r="A598" s="109"/>
      <c r="B598" s="109"/>
      <c r="F598" s="374"/>
      <c r="G598" s="376"/>
      <c r="H598" s="377"/>
      <c r="I598" s="385"/>
      <c r="J598" s="374"/>
      <c r="K598" s="374"/>
      <c r="L598" s="378"/>
      <c r="M598" s="379"/>
      <c r="N598" s="380"/>
    </row>
    <row r="599" spans="1:14" ht="46.5" customHeight="1">
      <c r="A599" s="109"/>
      <c r="B599" s="109"/>
      <c r="F599" s="374"/>
      <c r="G599" s="376"/>
      <c r="H599" s="377"/>
      <c r="I599" s="385"/>
      <c r="J599" s="374"/>
      <c r="K599" s="374"/>
      <c r="L599" s="378"/>
      <c r="M599" s="379"/>
      <c r="N599" s="380"/>
    </row>
    <row r="600" spans="1:14" ht="46.5" customHeight="1">
      <c r="A600" s="109"/>
      <c r="B600" s="109"/>
      <c r="F600" s="374"/>
      <c r="G600" s="376"/>
      <c r="H600" s="377"/>
      <c r="I600" s="385"/>
      <c r="J600" s="374"/>
      <c r="K600" s="374"/>
      <c r="L600" s="378"/>
      <c r="M600" s="379"/>
      <c r="N600" s="380"/>
    </row>
    <row r="601" spans="1:14" ht="46.5" customHeight="1">
      <c r="A601" s="109"/>
      <c r="B601" s="109"/>
      <c r="F601" s="374"/>
      <c r="G601" s="376"/>
      <c r="H601" s="377"/>
      <c r="I601" s="385"/>
      <c r="J601" s="374"/>
      <c r="K601" s="374"/>
      <c r="L601" s="378"/>
      <c r="M601" s="379"/>
      <c r="N601" s="380"/>
    </row>
    <row r="602" spans="1:14" ht="46.5" customHeight="1">
      <c r="A602" s="109"/>
      <c r="B602" s="109"/>
      <c r="F602" s="374"/>
      <c r="G602" s="376"/>
      <c r="H602" s="377"/>
      <c r="I602" s="385"/>
      <c r="J602" s="374"/>
      <c r="K602" s="374"/>
      <c r="L602" s="378"/>
      <c r="M602" s="379"/>
      <c r="N602" s="380"/>
    </row>
    <row r="603" spans="1:14" ht="46.5" customHeight="1">
      <c r="A603" s="109"/>
      <c r="B603" s="109"/>
      <c r="F603" s="374"/>
      <c r="G603" s="376"/>
      <c r="H603" s="377"/>
      <c r="I603" s="385"/>
      <c r="J603" s="374"/>
      <c r="K603" s="374"/>
      <c r="L603" s="378"/>
      <c r="M603" s="379"/>
      <c r="N603" s="380"/>
    </row>
    <row r="604" spans="1:14" ht="46.5" customHeight="1">
      <c r="A604" s="109"/>
      <c r="B604" s="109"/>
      <c r="F604" s="374"/>
      <c r="G604" s="376"/>
      <c r="H604" s="377"/>
      <c r="I604" s="385"/>
      <c r="J604" s="374"/>
      <c r="K604" s="374"/>
      <c r="L604" s="378"/>
      <c r="M604" s="379"/>
      <c r="N604" s="380"/>
    </row>
    <row r="605" spans="1:14" ht="46.5" customHeight="1">
      <c r="A605" s="109"/>
      <c r="B605" s="109"/>
      <c r="F605" s="374"/>
      <c r="G605" s="376"/>
      <c r="H605" s="377"/>
      <c r="I605" s="385"/>
      <c r="J605" s="374"/>
      <c r="K605" s="374"/>
      <c r="L605" s="378"/>
      <c r="M605" s="379"/>
      <c r="N605" s="380"/>
    </row>
    <row r="606" spans="1:14" ht="46.5" customHeight="1">
      <c r="A606" s="109"/>
      <c r="B606" s="109"/>
      <c r="F606" s="374"/>
      <c r="G606" s="376"/>
      <c r="H606" s="377"/>
      <c r="I606" s="385"/>
      <c r="J606" s="374"/>
      <c r="K606" s="374"/>
      <c r="L606" s="378"/>
      <c r="M606" s="379"/>
      <c r="N606" s="380"/>
    </row>
    <row r="607" spans="1:14" ht="46.5" customHeight="1">
      <c r="A607" s="109"/>
      <c r="B607" s="109"/>
      <c r="F607" s="374"/>
      <c r="G607" s="376"/>
      <c r="H607" s="377"/>
      <c r="I607" s="385"/>
      <c r="J607" s="374"/>
      <c r="K607" s="374"/>
      <c r="L607" s="378"/>
      <c r="M607" s="379"/>
      <c r="N607" s="380"/>
    </row>
    <row r="608" spans="1:14" ht="46.5" customHeight="1">
      <c r="A608" s="109"/>
      <c r="B608" s="109"/>
      <c r="F608" s="374"/>
      <c r="G608" s="376"/>
      <c r="H608" s="377"/>
      <c r="I608" s="385"/>
      <c r="J608" s="374"/>
      <c r="K608" s="374"/>
      <c r="L608" s="378"/>
      <c r="M608" s="379"/>
      <c r="N608" s="380"/>
    </row>
    <row r="609" spans="1:14" ht="46.5" customHeight="1">
      <c r="A609" s="109"/>
      <c r="B609" s="109"/>
      <c r="F609" s="374"/>
      <c r="G609" s="376"/>
      <c r="H609" s="377"/>
      <c r="I609" s="385"/>
      <c r="J609" s="374"/>
      <c r="K609" s="374"/>
      <c r="L609" s="378"/>
      <c r="M609" s="379"/>
      <c r="N609" s="380"/>
    </row>
    <row r="610" spans="1:14" ht="46.5" customHeight="1">
      <c r="A610" s="109"/>
      <c r="B610" s="109"/>
      <c r="F610" s="374"/>
      <c r="G610" s="376"/>
      <c r="H610" s="377"/>
      <c r="I610" s="385"/>
      <c r="J610" s="374"/>
      <c r="K610" s="374"/>
      <c r="L610" s="378"/>
      <c r="M610" s="379"/>
      <c r="N610" s="380"/>
    </row>
    <row r="611" spans="1:14" ht="46.5" customHeight="1">
      <c r="A611" s="109"/>
      <c r="B611" s="109"/>
      <c r="F611" s="374"/>
      <c r="G611" s="376"/>
      <c r="H611" s="377"/>
      <c r="I611" s="385"/>
      <c r="J611" s="374"/>
      <c r="K611" s="374"/>
      <c r="L611" s="378"/>
      <c r="M611" s="379"/>
      <c r="N611" s="380"/>
    </row>
    <row r="612" spans="1:14" ht="46.5" customHeight="1">
      <c r="A612" s="109"/>
      <c r="B612" s="109"/>
      <c r="F612" s="374"/>
      <c r="G612" s="376"/>
      <c r="H612" s="377"/>
      <c r="I612" s="385"/>
      <c r="J612" s="374"/>
      <c r="K612" s="374"/>
      <c r="L612" s="378"/>
      <c r="M612" s="379"/>
      <c r="N612" s="380"/>
    </row>
    <row r="613" spans="1:14" ht="46.5" customHeight="1">
      <c r="A613" s="109"/>
      <c r="B613" s="109"/>
      <c r="F613" s="374"/>
      <c r="G613" s="376"/>
      <c r="H613" s="377"/>
      <c r="I613" s="385"/>
      <c r="J613" s="374"/>
      <c r="K613" s="374"/>
      <c r="L613" s="378"/>
      <c r="M613" s="379"/>
      <c r="N613" s="380"/>
    </row>
    <row r="614" spans="1:14" ht="46.5" customHeight="1">
      <c r="A614" s="109"/>
      <c r="B614" s="109"/>
      <c r="F614" s="374"/>
      <c r="G614" s="376"/>
      <c r="H614" s="377"/>
      <c r="I614" s="385"/>
      <c r="J614" s="374"/>
      <c r="K614" s="374"/>
      <c r="L614" s="378"/>
      <c r="M614" s="379"/>
      <c r="N614" s="380"/>
    </row>
    <row r="615" spans="1:14" ht="46.5" customHeight="1">
      <c r="A615" s="109"/>
      <c r="B615" s="109"/>
      <c r="F615" s="374"/>
      <c r="G615" s="376"/>
      <c r="H615" s="377"/>
      <c r="I615" s="385"/>
      <c r="J615" s="374"/>
      <c r="K615" s="374"/>
      <c r="L615" s="378"/>
      <c r="M615" s="379"/>
      <c r="N615" s="380"/>
    </row>
    <row r="616" spans="1:14" ht="46.5" customHeight="1">
      <c r="A616" s="109"/>
      <c r="B616" s="109"/>
      <c r="F616" s="374"/>
      <c r="G616" s="376"/>
      <c r="H616" s="377"/>
      <c r="I616" s="385"/>
      <c r="J616" s="374"/>
      <c r="K616" s="374"/>
      <c r="L616" s="378"/>
      <c r="M616" s="379"/>
      <c r="N616" s="380"/>
    </row>
    <row r="617" spans="1:14" ht="46.5" customHeight="1">
      <c r="A617" s="109"/>
      <c r="B617" s="109"/>
      <c r="F617" s="374"/>
      <c r="G617" s="376"/>
      <c r="H617" s="377"/>
      <c r="I617" s="385"/>
      <c r="J617" s="374"/>
      <c r="K617" s="374"/>
      <c r="L617" s="378"/>
      <c r="M617" s="379"/>
      <c r="N617" s="380"/>
    </row>
    <row r="618" spans="1:14" ht="46.5" customHeight="1">
      <c r="A618" s="109"/>
      <c r="B618" s="109"/>
      <c r="F618" s="374"/>
      <c r="G618" s="376"/>
      <c r="H618" s="377"/>
      <c r="I618" s="385"/>
      <c r="J618" s="374"/>
      <c r="K618" s="374"/>
      <c r="L618" s="378"/>
      <c r="M618" s="379"/>
      <c r="N618" s="380"/>
    </row>
    <row r="619" spans="1:14" ht="46.5" customHeight="1">
      <c r="A619" s="109"/>
      <c r="B619" s="109"/>
      <c r="F619" s="374"/>
      <c r="G619" s="376"/>
      <c r="H619" s="377"/>
      <c r="I619" s="385"/>
      <c r="J619" s="374"/>
      <c r="K619" s="374"/>
      <c r="L619" s="378"/>
      <c r="M619" s="379"/>
      <c r="N619" s="380"/>
    </row>
    <row r="620" spans="1:14" ht="46.5" customHeight="1">
      <c r="A620" s="109"/>
      <c r="B620" s="109"/>
      <c r="F620" s="374"/>
      <c r="G620" s="376"/>
      <c r="H620" s="377"/>
      <c r="I620" s="385"/>
      <c r="J620" s="374"/>
      <c r="K620" s="374"/>
      <c r="L620" s="378"/>
      <c r="M620" s="379"/>
      <c r="N620" s="380"/>
    </row>
    <row r="621" spans="1:14" ht="46.5" customHeight="1">
      <c r="A621" s="109"/>
      <c r="B621" s="109"/>
      <c r="F621" s="374"/>
      <c r="G621" s="376"/>
      <c r="H621" s="377"/>
      <c r="I621" s="385"/>
      <c r="J621" s="374"/>
      <c r="K621" s="374"/>
      <c r="L621" s="378"/>
      <c r="M621" s="379"/>
      <c r="N621" s="380"/>
    </row>
    <row r="622" spans="1:14" ht="46.5" customHeight="1">
      <c r="A622" s="109"/>
      <c r="B622" s="109"/>
      <c r="F622" s="374"/>
      <c r="G622" s="376"/>
      <c r="H622" s="377"/>
      <c r="I622" s="385"/>
      <c r="J622" s="374"/>
      <c r="K622" s="374"/>
      <c r="L622" s="378"/>
      <c r="M622" s="379"/>
      <c r="N622" s="380"/>
    </row>
    <row r="623" spans="1:14" ht="46.5" customHeight="1">
      <c r="A623" s="109"/>
      <c r="B623" s="109"/>
      <c r="F623" s="374"/>
      <c r="G623" s="376"/>
      <c r="H623" s="377"/>
      <c r="I623" s="385"/>
      <c r="J623" s="374"/>
      <c r="K623" s="374"/>
      <c r="L623" s="378"/>
      <c r="M623" s="379"/>
      <c r="N623" s="380"/>
    </row>
    <row r="624" spans="1:14" ht="46.5" customHeight="1">
      <c r="A624" s="109"/>
      <c r="B624" s="109"/>
      <c r="F624" s="374"/>
      <c r="G624" s="376"/>
      <c r="H624" s="377"/>
      <c r="I624" s="385"/>
      <c r="J624" s="374"/>
      <c r="K624" s="374"/>
      <c r="L624" s="378"/>
      <c r="M624" s="379"/>
      <c r="N624" s="380"/>
    </row>
    <row r="625" spans="1:14" ht="46.5" customHeight="1">
      <c r="A625" s="109"/>
      <c r="B625" s="109"/>
      <c r="F625" s="374"/>
      <c r="G625" s="376"/>
      <c r="H625" s="377"/>
      <c r="I625" s="385"/>
      <c r="J625" s="374"/>
      <c r="K625" s="374"/>
      <c r="L625" s="378"/>
      <c r="M625" s="379"/>
      <c r="N625" s="380"/>
    </row>
    <row r="626" spans="1:14" ht="46.5" customHeight="1">
      <c r="A626" s="109"/>
      <c r="B626" s="109"/>
      <c r="F626" s="374"/>
      <c r="G626" s="376"/>
      <c r="H626" s="377"/>
      <c r="I626" s="385"/>
      <c r="J626" s="374"/>
      <c r="K626" s="374"/>
      <c r="L626" s="378"/>
      <c r="M626" s="379"/>
      <c r="N626" s="380"/>
    </row>
    <row r="627" spans="1:14" ht="46.5" customHeight="1">
      <c r="A627" s="109"/>
      <c r="B627" s="109"/>
      <c r="F627" s="374"/>
      <c r="G627" s="376"/>
      <c r="H627" s="377"/>
      <c r="I627" s="385"/>
      <c r="J627" s="374"/>
      <c r="K627" s="374"/>
      <c r="L627" s="378"/>
      <c r="M627" s="379"/>
      <c r="N627" s="380"/>
    </row>
    <row r="628" spans="1:14" ht="46.5" customHeight="1">
      <c r="A628" s="109"/>
      <c r="B628" s="109"/>
      <c r="F628" s="374"/>
      <c r="G628" s="376"/>
      <c r="H628" s="377"/>
      <c r="I628" s="385"/>
      <c r="J628" s="374"/>
      <c r="K628" s="374"/>
      <c r="L628" s="378"/>
      <c r="M628" s="379"/>
      <c r="N628" s="380"/>
    </row>
    <row r="629" spans="1:14" ht="46.5" customHeight="1">
      <c r="A629" s="109"/>
      <c r="B629" s="109"/>
      <c r="F629" s="374"/>
      <c r="G629" s="376"/>
      <c r="H629" s="377"/>
      <c r="I629" s="385"/>
      <c r="J629" s="374"/>
      <c r="K629" s="374"/>
      <c r="L629" s="378"/>
      <c r="M629" s="379"/>
      <c r="N629" s="380"/>
    </row>
    <row r="630" spans="1:14" ht="46.5" customHeight="1">
      <c r="A630" s="109"/>
      <c r="B630" s="109"/>
      <c r="F630" s="374"/>
      <c r="G630" s="376"/>
      <c r="H630" s="377"/>
      <c r="I630" s="385"/>
      <c r="J630" s="374"/>
      <c r="K630" s="374"/>
      <c r="L630" s="378"/>
      <c r="M630" s="379"/>
      <c r="N630" s="380"/>
    </row>
    <row r="631" spans="1:14" ht="46.5" customHeight="1">
      <c r="A631" s="109"/>
      <c r="B631" s="109"/>
      <c r="F631" s="374"/>
      <c r="G631" s="376"/>
      <c r="H631" s="377"/>
      <c r="I631" s="385"/>
      <c r="J631" s="374"/>
      <c r="K631" s="374"/>
      <c r="L631" s="378"/>
      <c r="M631" s="379"/>
      <c r="N631" s="380"/>
    </row>
    <row r="632" spans="1:14" ht="46.5" customHeight="1">
      <c r="A632" s="109"/>
      <c r="B632" s="109"/>
      <c r="F632" s="374"/>
      <c r="G632" s="376"/>
      <c r="H632" s="377"/>
      <c r="I632" s="385"/>
      <c r="J632" s="374"/>
      <c r="K632" s="374"/>
      <c r="L632" s="378"/>
      <c r="M632" s="379"/>
      <c r="N632" s="380"/>
    </row>
    <row r="633" spans="1:14" ht="46.5" customHeight="1">
      <c r="A633" s="109"/>
      <c r="B633" s="109"/>
      <c r="F633" s="374"/>
      <c r="G633" s="376"/>
      <c r="H633" s="377"/>
      <c r="I633" s="385"/>
      <c r="J633" s="374"/>
      <c r="K633" s="374"/>
      <c r="L633" s="378"/>
      <c r="M633" s="379"/>
      <c r="N633" s="380"/>
    </row>
    <row r="634" spans="1:14" ht="46.5" customHeight="1">
      <c r="A634" s="109"/>
      <c r="B634" s="109"/>
      <c r="F634" s="374"/>
      <c r="G634" s="376"/>
      <c r="H634" s="377"/>
      <c r="I634" s="385"/>
      <c r="J634" s="374"/>
      <c r="K634" s="374"/>
      <c r="L634" s="378"/>
      <c r="M634" s="379"/>
      <c r="N634" s="380"/>
    </row>
    <row r="635" spans="1:14" ht="46.5" customHeight="1">
      <c r="A635" s="109"/>
      <c r="B635" s="109"/>
      <c r="F635" s="374"/>
      <c r="G635" s="376"/>
      <c r="H635" s="377"/>
      <c r="I635" s="385"/>
      <c r="J635" s="374"/>
      <c r="K635" s="374"/>
      <c r="L635" s="378"/>
      <c r="M635" s="379"/>
      <c r="N635" s="380"/>
    </row>
    <row r="636" spans="1:14" ht="46.5" customHeight="1">
      <c r="A636" s="109"/>
      <c r="B636" s="109"/>
      <c r="F636" s="374"/>
      <c r="G636" s="376"/>
      <c r="H636" s="377"/>
      <c r="I636" s="385"/>
      <c r="J636" s="374"/>
      <c r="K636" s="374"/>
      <c r="L636" s="378"/>
      <c r="M636" s="379"/>
      <c r="N636" s="380"/>
    </row>
    <row r="637" spans="1:14" ht="46.5" customHeight="1">
      <c r="A637" s="109"/>
      <c r="B637" s="109"/>
      <c r="F637" s="374"/>
      <c r="G637" s="376"/>
      <c r="H637" s="377"/>
      <c r="I637" s="385"/>
      <c r="J637" s="374"/>
      <c r="K637" s="374"/>
      <c r="L637" s="378"/>
      <c r="M637" s="379"/>
      <c r="N637" s="380"/>
    </row>
    <row r="638" spans="1:14" ht="46.5" customHeight="1">
      <c r="A638" s="109"/>
      <c r="B638" s="109"/>
      <c r="F638" s="374"/>
      <c r="G638" s="376"/>
      <c r="H638" s="377"/>
      <c r="I638" s="385"/>
      <c r="J638" s="374"/>
      <c r="K638" s="374"/>
      <c r="L638" s="378"/>
      <c r="M638" s="379"/>
      <c r="N638" s="380"/>
    </row>
    <row r="639" spans="1:14" ht="46.5" customHeight="1">
      <c r="A639" s="109"/>
      <c r="B639" s="109"/>
      <c r="F639" s="374"/>
      <c r="G639" s="376"/>
      <c r="H639" s="377"/>
      <c r="I639" s="385"/>
      <c r="J639" s="374"/>
      <c r="K639" s="374"/>
      <c r="L639" s="378"/>
      <c r="M639" s="379"/>
      <c r="N639" s="380"/>
    </row>
    <row r="640" spans="1:14" ht="46.5" customHeight="1">
      <c r="A640" s="109"/>
      <c r="B640" s="109"/>
      <c r="F640" s="374"/>
      <c r="G640" s="376"/>
      <c r="H640" s="377"/>
      <c r="I640" s="385"/>
      <c r="J640" s="374"/>
      <c r="K640" s="374"/>
      <c r="L640" s="378"/>
      <c r="M640" s="379"/>
      <c r="N640" s="380"/>
    </row>
    <row r="641" spans="1:14" ht="46.5" customHeight="1">
      <c r="A641" s="109"/>
      <c r="B641" s="109"/>
      <c r="F641" s="374"/>
      <c r="G641" s="376"/>
      <c r="H641" s="377"/>
      <c r="I641" s="385"/>
      <c r="J641" s="374"/>
      <c r="K641" s="374"/>
      <c r="L641" s="378"/>
      <c r="M641" s="379"/>
      <c r="N641" s="380"/>
    </row>
    <row r="642" spans="1:14" ht="46.5" customHeight="1">
      <c r="A642" s="109"/>
      <c r="B642" s="109"/>
      <c r="F642" s="374"/>
      <c r="G642" s="376"/>
      <c r="H642" s="377"/>
      <c r="I642" s="385"/>
      <c r="J642" s="374"/>
      <c r="K642" s="374"/>
      <c r="L642" s="378"/>
      <c r="M642" s="379"/>
      <c r="N642" s="380"/>
    </row>
    <row r="643" spans="1:14" ht="46.5" customHeight="1">
      <c r="A643" s="109"/>
      <c r="B643" s="109"/>
      <c r="F643" s="374"/>
      <c r="G643" s="376"/>
      <c r="H643" s="377"/>
      <c r="I643" s="385"/>
      <c r="J643" s="374"/>
      <c r="K643" s="374"/>
      <c r="L643" s="378"/>
      <c r="M643" s="379"/>
      <c r="N643" s="380"/>
    </row>
    <row r="644" spans="1:14" ht="46.5" customHeight="1">
      <c r="A644" s="109"/>
      <c r="B644" s="109"/>
      <c r="F644" s="374"/>
      <c r="G644" s="376"/>
      <c r="H644" s="377"/>
      <c r="I644" s="385"/>
      <c r="J644" s="374"/>
      <c r="K644" s="374"/>
      <c r="L644" s="378"/>
      <c r="M644" s="379"/>
      <c r="N644" s="380"/>
    </row>
    <row r="645" spans="1:14" ht="46.5" customHeight="1">
      <c r="A645" s="109"/>
      <c r="B645" s="109"/>
      <c r="F645" s="374"/>
      <c r="G645" s="376"/>
      <c r="H645" s="377"/>
      <c r="I645" s="385"/>
      <c r="J645" s="374"/>
      <c r="K645" s="374"/>
      <c r="L645" s="378"/>
      <c r="M645" s="379"/>
      <c r="N645" s="380"/>
    </row>
    <row r="646" spans="1:14" ht="46.5" customHeight="1">
      <c r="A646" s="109"/>
      <c r="B646" s="109"/>
      <c r="F646" s="374"/>
      <c r="G646" s="376"/>
      <c r="H646" s="377"/>
      <c r="I646" s="385"/>
      <c r="J646" s="374"/>
      <c r="K646" s="374"/>
      <c r="L646" s="378"/>
      <c r="M646" s="379"/>
      <c r="N646" s="380"/>
    </row>
    <row r="647" spans="1:14" ht="46.5" customHeight="1">
      <c r="A647" s="109"/>
      <c r="B647" s="109"/>
      <c r="F647" s="374"/>
      <c r="G647" s="376"/>
      <c r="H647" s="377"/>
      <c r="I647" s="385"/>
      <c r="J647" s="374"/>
      <c r="K647" s="374"/>
      <c r="L647" s="378"/>
      <c r="M647" s="379"/>
      <c r="N647" s="380"/>
    </row>
    <row r="648" spans="1:14" ht="46.5" customHeight="1">
      <c r="A648" s="109"/>
      <c r="B648" s="109"/>
      <c r="F648" s="374"/>
      <c r="G648" s="376"/>
      <c r="H648" s="377"/>
      <c r="I648" s="385"/>
      <c r="J648" s="374"/>
      <c r="K648" s="374"/>
      <c r="L648" s="378"/>
      <c r="M648" s="379"/>
      <c r="N648" s="380"/>
    </row>
    <row r="649" spans="1:14" ht="46.5" customHeight="1">
      <c r="A649" s="109"/>
      <c r="B649" s="109"/>
      <c r="F649" s="374"/>
      <c r="G649" s="376"/>
      <c r="H649" s="377"/>
      <c r="I649" s="385"/>
      <c r="J649" s="374"/>
      <c r="K649" s="374"/>
      <c r="L649" s="378"/>
      <c r="M649" s="379"/>
      <c r="N649" s="380"/>
    </row>
    <row r="650" spans="1:14" ht="46.5" customHeight="1">
      <c r="A650" s="109"/>
      <c r="B650" s="109"/>
      <c r="F650" s="374"/>
      <c r="G650" s="376"/>
      <c r="H650" s="377"/>
      <c r="I650" s="385"/>
      <c r="J650" s="374"/>
      <c r="K650" s="374"/>
      <c r="L650" s="378"/>
      <c r="M650" s="379"/>
      <c r="N650" s="380"/>
    </row>
    <row r="651" spans="1:14" ht="46.5" customHeight="1">
      <c r="A651" s="109"/>
      <c r="B651" s="109"/>
      <c r="F651" s="374"/>
      <c r="G651" s="376"/>
      <c r="H651" s="377"/>
      <c r="I651" s="385"/>
      <c r="J651" s="374"/>
      <c r="K651" s="374"/>
      <c r="L651" s="378"/>
      <c r="M651" s="379"/>
      <c r="N651" s="380"/>
    </row>
    <row r="652" spans="1:14" ht="46.5" customHeight="1">
      <c r="A652" s="109"/>
      <c r="B652" s="109"/>
      <c r="F652" s="374"/>
      <c r="G652" s="376"/>
      <c r="H652" s="377"/>
      <c r="I652" s="385"/>
      <c r="J652" s="374"/>
      <c r="K652" s="374"/>
      <c r="L652" s="378"/>
      <c r="M652" s="379"/>
      <c r="N652" s="380"/>
    </row>
    <row r="653" spans="1:14" ht="46.5" customHeight="1">
      <c r="A653" s="109"/>
      <c r="B653" s="109"/>
      <c r="F653" s="374"/>
      <c r="G653" s="376"/>
      <c r="H653" s="377"/>
      <c r="I653" s="385"/>
      <c r="J653" s="374"/>
      <c r="K653" s="374"/>
      <c r="L653" s="378"/>
      <c r="M653" s="379"/>
      <c r="N653" s="380"/>
    </row>
    <row r="654" spans="1:14" ht="46.5" customHeight="1">
      <c r="A654" s="109"/>
      <c r="B654" s="109"/>
      <c r="F654" s="374"/>
      <c r="G654" s="376"/>
      <c r="H654" s="377"/>
      <c r="I654" s="385"/>
      <c r="J654" s="374"/>
      <c r="K654" s="374"/>
      <c r="L654" s="378"/>
      <c r="M654" s="379"/>
      <c r="N654" s="380"/>
    </row>
    <row r="655" spans="1:14" ht="46.5" customHeight="1">
      <c r="A655" s="109"/>
      <c r="B655" s="109"/>
      <c r="F655" s="374"/>
      <c r="G655" s="376"/>
      <c r="H655" s="377"/>
      <c r="I655" s="385"/>
      <c r="J655" s="374"/>
      <c r="K655" s="374"/>
      <c r="L655" s="378"/>
      <c r="M655" s="379"/>
      <c r="N655" s="380"/>
    </row>
    <row r="656" spans="1:14" ht="46.5" customHeight="1">
      <c r="A656" s="109"/>
      <c r="B656" s="109"/>
      <c r="F656" s="374"/>
      <c r="G656" s="376"/>
      <c r="H656" s="377"/>
      <c r="I656" s="385"/>
      <c r="J656" s="374"/>
      <c r="K656" s="374"/>
      <c r="L656" s="378"/>
      <c r="M656" s="379"/>
      <c r="N656" s="380"/>
    </row>
    <row r="657" spans="1:14" ht="46.5" customHeight="1">
      <c r="A657" s="109"/>
      <c r="B657" s="109"/>
      <c r="F657" s="374"/>
      <c r="G657" s="376"/>
      <c r="H657" s="377"/>
      <c r="I657" s="385"/>
      <c r="J657" s="374"/>
      <c r="K657" s="374"/>
      <c r="L657" s="378"/>
      <c r="M657" s="379"/>
      <c r="N657" s="380"/>
    </row>
    <row r="658" spans="1:14" ht="46.5" customHeight="1">
      <c r="A658" s="109"/>
      <c r="B658" s="109"/>
      <c r="F658" s="374"/>
      <c r="G658" s="376"/>
      <c r="H658" s="377"/>
      <c r="I658" s="385"/>
      <c r="J658" s="374"/>
      <c r="K658" s="374"/>
      <c r="L658" s="378"/>
      <c r="M658" s="379"/>
      <c r="N658" s="380"/>
    </row>
    <row r="659" spans="1:14" ht="46.5" customHeight="1">
      <c r="A659" s="109"/>
      <c r="B659" s="109"/>
      <c r="F659" s="374"/>
      <c r="G659" s="376"/>
      <c r="H659" s="377"/>
      <c r="I659" s="385"/>
      <c r="J659" s="374"/>
      <c r="K659" s="374"/>
      <c r="L659" s="378"/>
      <c r="M659" s="379"/>
      <c r="N659" s="380"/>
    </row>
    <row r="660" spans="1:14" ht="46.5" customHeight="1">
      <c r="A660" s="109"/>
      <c r="B660" s="109"/>
      <c r="F660" s="374"/>
      <c r="G660" s="376"/>
      <c r="H660" s="377"/>
      <c r="I660" s="385"/>
      <c r="J660" s="374"/>
      <c r="K660" s="374"/>
      <c r="L660" s="378"/>
      <c r="M660" s="379"/>
      <c r="N660" s="380"/>
    </row>
    <row r="661" spans="1:14" ht="46.5" customHeight="1">
      <c r="A661" s="109"/>
      <c r="B661" s="109"/>
      <c r="F661" s="374"/>
      <c r="G661" s="376"/>
      <c r="H661" s="377"/>
      <c r="I661" s="385"/>
      <c r="J661" s="374"/>
      <c r="K661" s="374"/>
      <c r="L661" s="378"/>
      <c r="M661" s="379"/>
      <c r="N661" s="380"/>
    </row>
    <row r="662" spans="1:14" ht="46.5" customHeight="1">
      <c r="A662" s="109"/>
      <c r="B662" s="109"/>
      <c r="F662" s="374"/>
      <c r="G662" s="376"/>
      <c r="H662" s="377"/>
      <c r="I662" s="385"/>
      <c r="J662" s="374"/>
      <c r="K662" s="374"/>
      <c r="L662" s="378"/>
      <c r="M662" s="379"/>
      <c r="N662" s="380"/>
    </row>
    <row r="663" spans="1:14" ht="46.5" customHeight="1">
      <c r="A663" s="109"/>
      <c r="B663" s="109"/>
      <c r="F663" s="374"/>
      <c r="G663" s="376"/>
      <c r="H663" s="377"/>
      <c r="I663" s="385"/>
      <c r="J663" s="374"/>
      <c r="K663" s="374"/>
      <c r="L663" s="378"/>
      <c r="M663" s="379"/>
      <c r="N663" s="380"/>
    </row>
    <row r="664" spans="1:14" ht="46.5" customHeight="1">
      <c r="A664" s="109"/>
      <c r="B664" s="109"/>
      <c r="F664" s="374"/>
      <c r="G664" s="376"/>
      <c r="H664" s="377"/>
      <c r="I664" s="385"/>
      <c r="J664" s="374"/>
      <c r="K664" s="374"/>
      <c r="L664" s="378"/>
      <c r="M664" s="379"/>
      <c r="N664" s="380"/>
    </row>
    <row r="665" spans="1:14" ht="46.5" customHeight="1">
      <c r="A665" s="109"/>
      <c r="B665" s="109"/>
      <c r="F665" s="374"/>
      <c r="G665" s="376"/>
      <c r="H665" s="377"/>
      <c r="I665" s="385"/>
      <c r="J665" s="374"/>
      <c r="K665" s="374"/>
      <c r="L665" s="378"/>
      <c r="M665" s="379"/>
      <c r="N665" s="380"/>
    </row>
    <row r="666" spans="1:14" ht="46.5" customHeight="1">
      <c r="A666" s="109"/>
      <c r="B666" s="109"/>
      <c r="F666" s="374"/>
      <c r="G666" s="376"/>
      <c r="H666" s="377"/>
      <c r="I666" s="385"/>
      <c r="J666" s="374"/>
      <c r="K666" s="374"/>
      <c r="L666" s="378"/>
      <c r="M666" s="379"/>
      <c r="N666" s="380"/>
    </row>
    <row r="667" spans="1:14" ht="46.5" customHeight="1">
      <c r="A667" s="109"/>
      <c r="B667" s="109"/>
      <c r="F667" s="374"/>
      <c r="G667" s="376"/>
      <c r="H667" s="377"/>
      <c r="I667" s="385"/>
      <c r="J667" s="374"/>
      <c r="K667" s="374"/>
      <c r="L667" s="378"/>
      <c r="M667" s="379"/>
      <c r="N667" s="380"/>
    </row>
    <row r="668" spans="1:14" ht="46.5" customHeight="1">
      <c r="A668" s="109"/>
      <c r="B668" s="109"/>
      <c r="F668" s="374"/>
      <c r="G668" s="376"/>
      <c r="H668" s="377"/>
      <c r="I668" s="385"/>
      <c r="J668" s="374"/>
      <c r="K668" s="374"/>
      <c r="L668" s="378"/>
      <c r="M668" s="379"/>
      <c r="N668" s="380"/>
    </row>
    <row r="669" spans="1:14" ht="46.5" customHeight="1">
      <c r="A669" s="109"/>
      <c r="B669" s="109"/>
      <c r="F669" s="374"/>
      <c r="G669" s="376"/>
      <c r="H669" s="377"/>
      <c r="I669" s="385"/>
      <c r="J669" s="374"/>
      <c r="K669" s="374"/>
      <c r="L669" s="378"/>
      <c r="M669" s="379"/>
      <c r="N669" s="380"/>
    </row>
    <row r="670" spans="1:14" ht="46.5" customHeight="1">
      <c r="A670" s="109"/>
      <c r="B670" s="109"/>
      <c r="F670" s="374"/>
      <c r="G670" s="376"/>
      <c r="H670" s="377"/>
      <c r="I670" s="385"/>
      <c r="J670" s="374"/>
      <c r="K670" s="374"/>
      <c r="L670" s="378"/>
      <c r="M670" s="379"/>
      <c r="N670" s="380"/>
    </row>
    <row r="671" spans="1:14" ht="46.5" customHeight="1">
      <c r="A671" s="109"/>
      <c r="B671" s="109"/>
      <c r="F671" s="374"/>
      <c r="G671" s="376"/>
      <c r="H671" s="377"/>
      <c r="I671" s="385"/>
      <c r="J671" s="374"/>
      <c r="K671" s="374"/>
      <c r="L671" s="378"/>
      <c r="M671" s="379"/>
      <c r="N671" s="380"/>
    </row>
    <row r="672" spans="1:14" ht="46.5" customHeight="1">
      <c r="A672" s="109"/>
      <c r="B672" s="109"/>
      <c r="F672" s="374"/>
      <c r="G672" s="376"/>
      <c r="H672" s="377"/>
      <c r="I672" s="385"/>
      <c r="J672" s="374"/>
      <c r="K672" s="374"/>
      <c r="L672" s="378"/>
      <c r="M672" s="379"/>
      <c r="N672" s="380"/>
    </row>
    <row r="673" spans="1:14" ht="46.5" customHeight="1">
      <c r="A673" s="109"/>
      <c r="B673" s="109"/>
      <c r="F673" s="374"/>
      <c r="G673" s="376"/>
      <c r="H673" s="377"/>
      <c r="I673" s="385"/>
      <c r="J673" s="374"/>
      <c r="K673" s="374"/>
      <c r="L673" s="378"/>
      <c r="M673" s="379"/>
      <c r="N673" s="380"/>
    </row>
    <row r="674" spans="1:14" ht="46.5" customHeight="1">
      <c r="A674" s="109"/>
      <c r="B674" s="109"/>
      <c r="F674" s="374"/>
      <c r="G674" s="376"/>
      <c r="H674" s="377"/>
      <c r="I674" s="385"/>
      <c r="J674" s="374"/>
      <c r="K674" s="374"/>
      <c r="L674" s="378"/>
      <c r="M674" s="379"/>
      <c r="N674" s="380"/>
    </row>
    <row r="675" spans="1:14" ht="46.5" customHeight="1">
      <c r="A675" s="109"/>
      <c r="B675" s="109"/>
      <c r="F675" s="374"/>
      <c r="G675" s="376"/>
      <c r="H675" s="377"/>
      <c r="I675" s="385"/>
      <c r="J675" s="374"/>
      <c r="K675" s="374"/>
      <c r="L675" s="378"/>
      <c r="M675" s="379"/>
      <c r="N675" s="380"/>
    </row>
    <row r="676" spans="1:14" ht="46.5" customHeight="1">
      <c r="A676" s="109"/>
      <c r="B676" s="109"/>
      <c r="F676" s="374"/>
      <c r="G676" s="376"/>
      <c r="H676" s="377"/>
      <c r="I676" s="385"/>
      <c r="J676" s="374"/>
      <c r="K676" s="374"/>
      <c r="L676" s="378"/>
      <c r="M676" s="379"/>
      <c r="N676" s="380"/>
    </row>
    <row r="677" spans="1:14" ht="46.5" customHeight="1">
      <c r="A677" s="109"/>
      <c r="B677" s="109"/>
      <c r="F677" s="374"/>
      <c r="G677" s="376"/>
      <c r="H677" s="377"/>
      <c r="I677" s="385"/>
      <c r="J677" s="374"/>
      <c r="K677" s="374"/>
      <c r="L677" s="378"/>
      <c r="M677" s="379"/>
      <c r="N677" s="380"/>
    </row>
    <row r="678" spans="1:14" ht="46.5" customHeight="1">
      <c r="A678" s="109"/>
      <c r="B678" s="109"/>
      <c r="F678" s="374"/>
      <c r="G678" s="376"/>
      <c r="H678" s="377"/>
      <c r="I678" s="385"/>
      <c r="J678" s="374"/>
      <c r="K678" s="374"/>
      <c r="L678" s="378"/>
      <c r="M678" s="379"/>
      <c r="N678" s="380"/>
    </row>
    <row r="679" spans="1:14" ht="46.5" customHeight="1">
      <c r="A679" s="109"/>
      <c r="B679" s="109"/>
      <c r="F679" s="374"/>
      <c r="G679" s="376"/>
      <c r="H679" s="377"/>
      <c r="I679" s="385"/>
      <c r="J679" s="374"/>
      <c r="K679" s="374"/>
      <c r="L679" s="378"/>
      <c r="M679" s="379"/>
      <c r="N679" s="380"/>
    </row>
    <row r="680" spans="1:14" ht="46.5" customHeight="1">
      <c r="A680" s="109"/>
      <c r="B680" s="109"/>
      <c r="F680" s="374"/>
      <c r="G680" s="376"/>
      <c r="H680" s="377"/>
      <c r="I680" s="385"/>
      <c r="J680" s="374"/>
      <c r="K680" s="374"/>
      <c r="L680" s="378"/>
      <c r="M680" s="379"/>
      <c r="N680" s="380"/>
    </row>
    <row r="681" spans="1:14" ht="46.5" customHeight="1">
      <c r="A681" s="109"/>
      <c r="B681" s="109"/>
      <c r="F681" s="374"/>
      <c r="G681" s="376"/>
      <c r="H681" s="377"/>
      <c r="I681" s="385"/>
      <c r="J681" s="374"/>
      <c r="K681" s="374"/>
      <c r="L681" s="378"/>
      <c r="M681" s="379"/>
      <c r="N681" s="380"/>
    </row>
    <row r="682" spans="1:14" ht="46.5" customHeight="1">
      <c r="A682" s="109"/>
      <c r="B682" s="109"/>
      <c r="F682" s="374"/>
      <c r="G682" s="376"/>
      <c r="H682" s="377"/>
      <c r="I682" s="385"/>
      <c r="J682" s="374"/>
      <c r="K682" s="374"/>
      <c r="L682" s="378"/>
      <c r="M682" s="379"/>
      <c r="N682" s="380"/>
    </row>
    <row r="683" spans="1:14" ht="46.5" customHeight="1">
      <c r="A683" s="109"/>
      <c r="B683" s="109"/>
      <c r="F683" s="374"/>
      <c r="G683" s="376"/>
      <c r="H683" s="377"/>
      <c r="I683" s="385"/>
      <c r="J683" s="374"/>
      <c r="K683" s="374"/>
      <c r="L683" s="378"/>
      <c r="M683" s="379"/>
      <c r="N683" s="380"/>
    </row>
    <row r="684" spans="1:14" ht="46.5" customHeight="1">
      <c r="A684" s="109"/>
      <c r="B684" s="109"/>
      <c r="F684" s="374"/>
      <c r="G684" s="376"/>
      <c r="H684" s="377"/>
      <c r="I684" s="385"/>
      <c r="J684" s="374"/>
      <c r="K684" s="374"/>
      <c r="L684" s="378"/>
      <c r="M684" s="379"/>
      <c r="N684" s="380"/>
    </row>
    <row r="685" spans="1:14" ht="46.5" customHeight="1">
      <c r="A685" s="109"/>
      <c r="B685" s="109"/>
      <c r="F685" s="374"/>
      <c r="G685" s="376"/>
      <c r="H685" s="377"/>
      <c r="I685" s="385"/>
      <c r="J685" s="374"/>
      <c r="K685" s="374"/>
      <c r="L685" s="378"/>
      <c r="M685" s="379"/>
      <c r="N685" s="380"/>
    </row>
    <row r="686" spans="1:14" ht="46.5" customHeight="1">
      <c r="A686" s="109"/>
      <c r="B686" s="109"/>
      <c r="F686" s="374"/>
      <c r="G686" s="376"/>
      <c r="H686" s="377"/>
      <c r="I686" s="385"/>
      <c r="J686" s="374"/>
      <c r="K686" s="374"/>
      <c r="L686" s="378"/>
      <c r="M686" s="379"/>
      <c r="N686" s="380"/>
    </row>
    <row r="687" spans="1:14" ht="46.5" customHeight="1">
      <c r="A687" s="109"/>
      <c r="B687" s="109"/>
      <c r="F687" s="374"/>
      <c r="G687" s="376"/>
      <c r="H687" s="377"/>
      <c r="I687" s="385"/>
      <c r="J687" s="374"/>
      <c r="K687" s="374"/>
      <c r="L687" s="378"/>
      <c r="M687" s="379"/>
      <c r="N687" s="380"/>
    </row>
    <row r="688" spans="1:14" ht="46.5" customHeight="1">
      <c r="A688" s="109"/>
      <c r="B688" s="109"/>
      <c r="F688" s="374"/>
      <c r="G688" s="376"/>
      <c r="H688" s="377"/>
      <c r="I688" s="385"/>
      <c r="J688" s="374"/>
      <c r="K688" s="374"/>
      <c r="L688" s="378"/>
      <c r="M688" s="379"/>
      <c r="N688" s="380"/>
    </row>
    <row r="689" spans="1:14" ht="46.5" customHeight="1">
      <c r="A689" s="109"/>
      <c r="B689" s="109"/>
      <c r="F689" s="374"/>
      <c r="G689" s="376"/>
      <c r="H689" s="377"/>
      <c r="I689" s="385"/>
      <c r="J689" s="374"/>
      <c r="K689" s="374"/>
      <c r="L689" s="378"/>
      <c r="M689" s="379"/>
      <c r="N689" s="380"/>
    </row>
    <row r="690" spans="1:14" ht="46.5" customHeight="1">
      <c r="A690" s="109"/>
      <c r="B690" s="109"/>
      <c r="F690" s="374"/>
      <c r="G690" s="376"/>
      <c r="H690" s="377"/>
      <c r="I690" s="385"/>
      <c r="J690" s="374"/>
      <c r="K690" s="374"/>
      <c r="L690" s="378"/>
      <c r="M690" s="379"/>
      <c r="N690" s="380"/>
    </row>
    <row r="691" spans="1:14" ht="46.5" customHeight="1">
      <c r="A691" s="109"/>
      <c r="B691" s="109"/>
      <c r="F691" s="374"/>
      <c r="G691" s="376"/>
      <c r="H691" s="377"/>
      <c r="I691" s="385"/>
      <c r="J691" s="374"/>
      <c r="K691" s="374"/>
      <c r="L691" s="378"/>
      <c r="M691" s="379"/>
      <c r="N691" s="380"/>
    </row>
    <row r="692" spans="1:14" ht="46.5" customHeight="1">
      <c r="A692" s="109"/>
      <c r="B692" s="109"/>
      <c r="F692" s="374"/>
      <c r="G692" s="376"/>
      <c r="H692" s="377"/>
      <c r="I692" s="385"/>
      <c r="J692" s="374"/>
      <c r="K692" s="374"/>
      <c r="L692" s="378"/>
      <c r="M692" s="379"/>
      <c r="N692" s="380"/>
    </row>
    <row r="693" spans="1:14" ht="46.5" customHeight="1">
      <c r="A693" s="109"/>
      <c r="B693" s="109"/>
      <c r="F693" s="374"/>
      <c r="G693" s="376"/>
      <c r="H693" s="377"/>
      <c r="I693" s="385"/>
      <c r="J693" s="374"/>
      <c r="K693" s="374"/>
      <c r="L693" s="378"/>
      <c r="M693" s="379"/>
      <c r="N693" s="380"/>
    </row>
    <row r="694" spans="1:14" ht="46.5" customHeight="1">
      <c r="A694" s="109"/>
      <c r="B694" s="109"/>
      <c r="F694" s="374"/>
      <c r="G694" s="376"/>
      <c r="H694" s="377"/>
      <c r="I694" s="385"/>
      <c r="J694" s="374"/>
      <c r="K694" s="374"/>
      <c r="L694" s="378"/>
      <c r="M694" s="379"/>
      <c r="N694" s="380"/>
    </row>
    <row r="695" spans="1:14" ht="46.5" customHeight="1">
      <c r="A695" s="109"/>
      <c r="B695" s="109"/>
      <c r="F695" s="374"/>
      <c r="G695" s="376"/>
      <c r="H695" s="377"/>
      <c r="I695" s="385"/>
      <c r="J695" s="374"/>
      <c r="K695" s="374"/>
      <c r="L695" s="378"/>
      <c r="M695" s="379"/>
      <c r="N695" s="380"/>
    </row>
    <row r="696" spans="1:14" ht="46.5" customHeight="1">
      <c r="A696" s="109"/>
      <c r="B696" s="109"/>
      <c r="F696" s="374"/>
      <c r="G696" s="376"/>
      <c r="H696" s="377"/>
      <c r="I696" s="385"/>
      <c r="J696" s="374"/>
      <c r="K696" s="374"/>
      <c r="L696" s="378"/>
      <c r="M696" s="379"/>
      <c r="N696" s="380"/>
    </row>
    <row r="697" spans="1:14" ht="46.5" customHeight="1">
      <c r="A697" s="109"/>
      <c r="B697" s="109"/>
      <c r="F697" s="374"/>
      <c r="G697" s="376"/>
      <c r="H697" s="377"/>
      <c r="I697" s="385"/>
      <c r="J697" s="374"/>
      <c r="K697" s="374"/>
      <c r="L697" s="378"/>
      <c r="M697" s="379"/>
      <c r="N697" s="380"/>
    </row>
    <row r="698" spans="1:14" ht="46.5" customHeight="1">
      <c r="A698" s="109"/>
      <c r="B698" s="109"/>
      <c r="F698" s="374"/>
      <c r="G698" s="376"/>
      <c r="H698" s="377"/>
      <c r="I698" s="385"/>
      <c r="J698" s="374"/>
      <c r="K698" s="374"/>
      <c r="L698" s="378"/>
      <c r="M698" s="379"/>
      <c r="N698" s="380"/>
    </row>
    <row r="699" spans="1:14" ht="46.5" customHeight="1">
      <c r="A699" s="109"/>
      <c r="B699" s="109"/>
      <c r="F699" s="374"/>
      <c r="G699" s="376"/>
      <c r="H699" s="377"/>
      <c r="I699" s="385"/>
      <c r="J699" s="374"/>
      <c r="K699" s="374"/>
      <c r="L699" s="378"/>
      <c r="M699" s="379"/>
      <c r="N699" s="380"/>
    </row>
    <row r="700" spans="1:14" ht="46.5" customHeight="1">
      <c r="A700" s="109"/>
      <c r="B700" s="109"/>
      <c r="F700" s="374"/>
      <c r="G700" s="376"/>
      <c r="H700" s="377"/>
      <c r="I700" s="385"/>
      <c r="J700" s="374"/>
      <c r="K700" s="374"/>
      <c r="L700" s="378"/>
      <c r="M700" s="379"/>
      <c r="N700" s="380"/>
    </row>
    <row r="701" spans="1:14" ht="46.5" customHeight="1">
      <c r="A701" s="109"/>
      <c r="B701" s="109"/>
      <c r="F701" s="374"/>
      <c r="G701" s="376"/>
      <c r="H701" s="377"/>
      <c r="I701" s="385"/>
      <c r="J701" s="374"/>
      <c r="K701" s="374"/>
      <c r="L701" s="378"/>
      <c r="M701" s="379"/>
      <c r="N701" s="380"/>
    </row>
    <row r="702" spans="1:14" ht="46.5" customHeight="1">
      <c r="A702" s="109"/>
      <c r="B702" s="109"/>
      <c r="F702" s="374"/>
      <c r="G702" s="376"/>
      <c r="H702" s="377"/>
      <c r="I702" s="385"/>
      <c r="J702" s="374"/>
      <c r="K702" s="374"/>
      <c r="L702" s="378"/>
      <c r="M702" s="379"/>
      <c r="N702" s="380"/>
    </row>
    <row r="703" spans="1:14" ht="46.5" customHeight="1">
      <c r="A703" s="109"/>
      <c r="B703" s="109"/>
      <c r="F703" s="374"/>
      <c r="G703" s="376"/>
      <c r="H703" s="377"/>
      <c r="I703" s="385"/>
      <c r="J703" s="374"/>
      <c r="K703" s="374"/>
      <c r="L703" s="378"/>
      <c r="M703" s="379"/>
      <c r="N703" s="380"/>
    </row>
    <row r="704" spans="1:14" ht="46.5" customHeight="1">
      <c r="A704" s="109"/>
      <c r="B704" s="109"/>
      <c r="F704" s="374"/>
      <c r="G704" s="376"/>
      <c r="H704" s="377"/>
      <c r="I704" s="385"/>
      <c r="J704" s="374"/>
      <c r="K704" s="374"/>
      <c r="L704" s="378"/>
      <c r="M704" s="379"/>
      <c r="N704" s="380"/>
    </row>
    <row r="705" spans="1:14" ht="46.5" customHeight="1">
      <c r="A705" s="109"/>
      <c r="B705" s="109"/>
      <c r="F705" s="374"/>
      <c r="G705" s="376"/>
      <c r="H705" s="377"/>
      <c r="I705" s="385"/>
      <c r="J705" s="374"/>
      <c r="K705" s="374"/>
      <c r="L705" s="378"/>
      <c r="M705" s="379"/>
      <c r="N705" s="380"/>
    </row>
    <row r="706" spans="1:14" ht="46.5" customHeight="1">
      <c r="A706" s="109"/>
      <c r="B706" s="109"/>
      <c r="F706" s="374"/>
      <c r="G706" s="376"/>
      <c r="H706" s="377"/>
      <c r="I706" s="385"/>
      <c r="J706" s="374"/>
      <c r="K706" s="374"/>
      <c r="L706" s="378"/>
      <c r="M706" s="379"/>
      <c r="N706" s="380"/>
    </row>
    <row r="707" spans="1:14" ht="46.5" customHeight="1">
      <c r="A707" s="109"/>
      <c r="B707" s="109"/>
      <c r="F707" s="374"/>
      <c r="G707" s="376"/>
      <c r="H707" s="377"/>
      <c r="I707" s="385"/>
      <c r="J707" s="374"/>
      <c r="K707" s="374"/>
      <c r="L707" s="378"/>
      <c r="M707" s="379"/>
      <c r="N707" s="380"/>
    </row>
    <row r="708" spans="1:14" ht="46.5" customHeight="1">
      <c r="A708" s="109"/>
      <c r="B708" s="109"/>
      <c r="F708" s="374"/>
      <c r="G708" s="376"/>
      <c r="H708" s="377"/>
      <c r="I708" s="385"/>
      <c r="J708" s="374"/>
      <c r="K708" s="374"/>
      <c r="L708" s="378"/>
      <c r="M708" s="379"/>
      <c r="N708" s="380"/>
    </row>
    <row r="709" spans="1:14" ht="46.5" customHeight="1">
      <c r="A709" s="109"/>
      <c r="B709" s="109"/>
      <c r="F709" s="374"/>
      <c r="G709" s="376"/>
      <c r="H709" s="377"/>
      <c r="I709" s="385"/>
      <c r="J709" s="374"/>
      <c r="K709" s="374"/>
      <c r="L709" s="378"/>
      <c r="M709" s="379"/>
      <c r="N709" s="380"/>
    </row>
    <row r="710" spans="1:14" ht="46.5" customHeight="1">
      <c r="A710" s="109"/>
      <c r="B710" s="109"/>
      <c r="F710" s="374"/>
      <c r="G710" s="376"/>
      <c r="H710" s="377"/>
      <c r="I710" s="385"/>
      <c r="J710" s="374"/>
      <c r="K710" s="374"/>
      <c r="L710" s="378"/>
      <c r="M710" s="379"/>
      <c r="N710" s="380"/>
    </row>
    <row r="711" spans="1:14" ht="46.5" customHeight="1">
      <c r="A711" s="109"/>
      <c r="B711" s="109"/>
      <c r="F711" s="374"/>
      <c r="G711" s="376"/>
      <c r="H711" s="377"/>
      <c r="I711" s="385"/>
      <c r="J711" s="374"/>
      <c r="K711" s="374"/>
      <c r="L711" s="378"/>
      <c r="M711" s="379"/>
      <c r="N711" s="380"/>
    </row>
    <row r="712" spans="1:14" ht="46.5" customHeight="1">
      <c r="A712" s="109"/>
      <c r="B712" s="109"/>
      <c r="F712" s="374"/>
      <c r="G712" s="376"/>
      <c r="H712" s="377"/>
      <c r="I712" s="385"/>
      <c r="J712" s="374"/>
      <c r="K712" s="374"/>
      <c r="L712" s="378"/>
      <c r="M712" s="379"/>
      <c r="N712" s="380"/>
    </row>
    <row r="713" spans="1:14" ht="46.5" customHeight="1">
      <c r="A713" s="109"/>
      <c r="B713" s="109"/>
      <c r="F713" s="374"/>
      <c r="G713" s="376"/>
      <c r="H713" s="377"/>
      <c r="I713" s="385"/>
      <c r="J713" s="374"/>
      <c r="K713" s="374"/>
      <c r="L713" s="378"/>
      <c r="M713" s="379"/>
      <c r="N713" s="380"/>
    </row>
    <row r="714" spans="1:14" ht="46.5" customHeight="1">
      <c r="A714" s="109"/>
      <c r="B714" s="109"/>
      <c r="F714" s="374"/>
      <c r="G714" s="376"/>
      <c r="H714" s="377"/>
      <c r="I714" s="385"/>
      <c r="J714" s="374"/>
      <c r="K714" s="374"/>
      <c r="L714" s="378"/>
      <c r="M714" s="379"/>
      <c r="N714" s="380"/>
    </row>
    <row r="715" spans="1:14" ht="46.5" customHeight="1">
      <c r="A715" s="109"/>
      <c r="B715" s="109"/>
      <c r="F715" s="374"/>
      <c r="G715" s="376"/>
      <c r="H715" s="377"/>
      <c r="I715" s="385"/>
      <c r="J715" s="374"/>
      <c r="K715" s="374"/>
      <c r="L715" s="378"/>
      <c r="M715" s="379"/>
      <c r="N715" s="380"/>
    </row>
    <row r="716" spans="1:14" ht="46.5" customHeight="1">
      <c r="A716" s="109"/>
      <c r="B716" s="109"/>
      <c r="F716" s="374"/>
      <c r="G716" s="376"/>
      <c r="H716" s="377"/>
      <c r="I716" s="385"/>
      <c r="J716" s="374"/>
      <c r="K716" s="374"/>
      <c r="L716" s="378"/>
      <c r="M716" s="379"/>
      <c r="N716" s="380"/>
    </row>
    <row r="717" spans="1:14" ht="46.5" customHeight="1">
      <c r="A717" s="109"/>
      <c r="B717" s="109"/>
      <c r="F717" s="374"/>
      <c r="G717" s="376"/>
      <c r="H717" s="377"/>
      <c r="I717" s="385"/>
      <c r="J717" s="374"/>
      <c r="K717" s="374"/>
      <c r="L717" s="378"/>
      <c r="M717" s="379"/>
      <c r="N717" s="380"/>
    </row>
    <row r="718" spans="1:14" ht="46.5" customHeight="1">
      <c r="A718" s="109"/>
      <c r="B718" s="109"/>
      <c r="F718" s="374"/>
      <c r="G718" s="376"/>
      <c r="H718" s="377"/>
      <c r="I718" s="385"/>
      <c r="J718" s="374"/>
      <c r="K718" s="374"/>
      <c r="L718" s="378"/>
      <c r="M718" s="379"/>
      <c r="N718" s="380"/>
    </row>
    <row r="719" spans="1:14" ht="46.5" customHeight="1">
      <c r="A719" s="109"/>
      <c r="B719" s="109"/>
      <c r="F719" s="374"/>
      <c r="G719" s="376"/>
      <c r="H719" s="377"/>
      <c r="I719" s="385"/>
      <c r="J719" s="374"/>
      <c r="K719" s="374"/>
      <c r="L719" s="378"/>
      <c r="M719" s="379"/>
      <c r="N719" s="380"/>
    </row>
    <row r="720" spans="1:14" ht="46.5" customHeight="1">
      <c r="A720" s="109"/>
      <c r="B720" s="109"/>
      <c r="F720" s="374"/>
      <c r="G720" s="376"/>
      <c r="H720" s="377"/>
      <c r="I720" s="385"/>
      <c r="J720" s="374"/>
      <c r="K720" s="374"/>
      <c r="L720" s="378"/>
      <c r="M720" s="379"/>
      <c r="N720" s="380"/>
    </row>
    <row r="721" spans="1:14" ht="46.5" customHeight="1">
      <c r="A721" s="109"/>
      <c r="B721" s="109"/>
      <c r="F721" s="374"/>
      <c r="G721" s="376"/>
      <c r="H721" s="377"/>
      <c r="I721" s="385"/>
      <c r="J721" s="374"/>
      <c r="K721" s="374"/>
      <c r="L721" s="378"/>
      <c r="M721" s="379"/>
      <c r="N721" s="380"/>
    </row>
    <row r="722" spans="1:14" ht="46.5" customHeight="1">
      <c r="A722" s="109"/>
      <c r="B722" s="109"/>
      <c r="F722" s="374"/>
      <c r="G722" s="376"/>
      <c r="H722" s="377"/>
      <c r="I722" s="385"/>
      <c r="J722" s="374"/>
      <c r="K722" s="374"/>
      <c r="L722" s="378"/>
      <c r="M722" s="379"/>
      <c r="N722" s="380"/>
    </row>
    <row r="723" spans="1:14" ht="46.5" customHeight="1">
      <c r="A723" s="109"/>
      <c r="B723" s="109"/>
      <c r="F723" s="374"/>
      <c r="G723" s="376"/>
      <c r="H723" s="377"/>
      <c r="I723" s="385"/>
      <c r="J723" s="374"/>
      <c r="K723" s="374"/>
      <c r="L723" s="378"/>
      <c r="M723" s="379"/>
      <c r="N723" s="380"/>
    </row>
    <row r="724" spans="1:14" ht="46.5" customHeight="1">
      <c r="A724" s="109"/>
      <c r="B724" s="109"/>
      <c r="F724" s="374"/>
      <c r="G724" s="376"/>
      <c r="H724" s="377"/>
      <c r="I724" s="385"/>
      <c r="J724" s="374"/>
      <c r="K724" s="374"/>
      <c r="L724" s="378"/>
      <c r="M724" s="379"/>
      <c r="N724" s="380"/>
    </row>
    <row r="725" spans="1:14" ht="46.5" customHeight="1">
      <c r="A725" s="109"/>
      <c r="B725" s="109"/>
      <c r="F725" s="374"/>
      <c r="G725" s="376"/>
      <c r="H725" s="377"/>
      <c r="I725" s="385"/>
      <c r="J725" s="374"/>
      <c r="K725" s="374"/>
      <c r="L725" s="378"/>
      <c r="M725" s="379"/>
      <c r="N725" s="380"/>
    </row>
    <row r="726" spans="1:14" ht="46.5" customHeight="1">
      <c r="A726" s="109"/>
      <c r="B726" s="109"/>
      <c r="F726" s="374"/>
      <c r="G726" s="376"/>
      <c r="H726" s="377"/>
      <c r="I726" s="385"/>
      <c r="J726" s="374"/>
      <c r="K726" s="374"/>
      <c r="L726" s="378"/>
      <c r="M726" s="379"/>
      <c r="N726" s="380"/>
    </row>
    <row r="727" spans="1:14" ht="46.5" customHeight="1">
      <c r="A727" s="109"/>
      <c r="B727" s="109"/>
      <c r="F727" s="374"/>
      <c r="G727" s="376"/>
      <c r="H727" s="377"/>
      <c r="I727" s="385"/>
      <c r="J727" s="374"/>
      <c r="K727" s="374"/>
      <c r="L727" s="378"/>
      <c r="M727" s="379"/>
      <c r="N727" s="380"/>
    </row>
    <row r="728" spans="1:14" ht="46.5" customHeight="1">
      <c r="A728" s="109"/>
      <c r="B728" s="109"/>
      <c r="F728" s="374"/>
      <c r="G728" s="376"/>
      <c r="H728" s="377"/>
      <c r="I728" s="385"/>
      <c r="J728" s="374"/>
      <c r="K728" s="374"/>
      <c r="L728" s="378"/>
      <c r="M728" s="379"/>
      <c r="N728" s="380"/>
    </row>
    <row r="729" spans="1:14" ht="46.5" customHeight="1">
      <c r="A729" s="109"/>
      <c r="B729" s="109"/>
      <c r="F729" s="374"/>
      <c r="G729" s="376"/>
      <c r="H729" s="377"/>
      <c r="I729" s="385"/>
      <c r="J729" s="374"/>
      <c r="K729" s="374"/>
      <c r="L729" s="378"/>
      <c r="M729" s="379"/>
      <c r="N729" s="380"/>
    </row>
    <row r="730" spans="1:14" ht="46.5" customHeight="1">
      <c r="A730" s="109"/>
      <c r="B730" s="109"/>
      <c r="F730" s="374"/>
      <c r="G730" s="376"/>
      <c r="H730" s="377"/>
      <c r="I730" s="385"/>
      <c r="J730" s="374"/>
      <c r="K730" s="374"/>
      <c r="L730" s="378"/>
      <c r="M730" s="379"/>
      <c r="N730" s="380"/>
    </row>
    <row r="731" spans="1:14" ht="46.5" customHeight="1">
      <c r="A731" s="109"/>
      <c r="B731" s="109"/>
      <c r="F731" s="374"/>
      <c r="G731" s="376"/>
      <c r="H731" s="377"/>
      <c r="I731" s="385"/>
      <c r="J731" s="374"/>
      <c r="K731" s="374"/>
      <c r="L731" s="378"/>
      <c r="M731" s="379"/>
      <c r="N731" s="380"/>
    </row>
    <row r="732" spans="1:14" ht="46.5" customHeight="1">
      <c r="A732" s="109"/>
      <c r="B732" s="109"/>
      <c r="F732" s="374"/>
      <c r="G732" s="376"/>
      <c r="H732" s="377"/>
      <c r="I732" s="385"/>
      <c r="J732" s="374"/>
      <c r="K732" s="374"/>
      <c r="L732" s="378"/>
      <c r="M732" s="379"/>
      <c r="N732" s="380"/>
    </row>
    <row r="733" spans="1:14" ht="46.5" customHeight="1">
      <c r="A733" s="109"/>
      <c r="B733" s="109"/>
      <c r="F733" s="374"/>
      <c r="G733" s="376"/>
      <c r="H733" s="377"/>
      <c r="I733" s="385"/>
      <c r="J733" s="374"/>
      <c r="K733" s="374"/>
      <c r="L733" s="378"/>
      <c r="M733" s="379"/>
      <c r="N733" s="380"/>
    </row>
    <row r="734" spans="1:14" ht="46.5" customHeight="1">
      <c r="A734" s="109"/>
      <c r="B734" s="109"/>
      <c r="F734" s="374"/>
      <c r="G734" s="376"/>
      <c r="H734" s="377"/>
      <c r="I734" s="385"/>
      <c r="J734" s="374"/>
      <c r="K734" s="374"/>
      <c r="L734" s="378"/>
      <c r="M734" s="379"/>
      <c r="N734" s="380"/>
    </row>
    <row r="735" spans="1:14" ht="46.5" customHeight="1">
      <c r="A735" s="109"/>
      <c r="B735" s="109"/>
      <c r="F735" s="374"/>
      <c r="G735" s="376"/>
      <c r="H735" s="377"/>
      <c r="I735" s="385"/>
      <c r="J735" s="374"/>
      <c r="K735" s="374"/>
      <c r="L735" s="378"/>
      <c r="M735" s="379"/>
      <c r="N735" s="380"/>
    </row>
    <row r="736" spans="1:14" ht="46.5" customHeight="1">
      <c r="A736" s="109"/>
      <c r="B736" s="109"/>
      <c r="F736" s="374"/>
      <c r="G736" s="376"/>
      <c r="H736" s="377"/>
      <c r="I736" s="385"/>
      <c r="J736" s="374"/>
      <c r="K736" s="374"/>
      <c r="L736" s="378"/>
      <c r="M736" s="379"/>
      <c r="N736" s="380"/>
    </row>
    <row r="737" spans="1:14" ht="46.5" customHeight="1">
      <c r="A737" s="109"/>
      <c r="B737" s="109"/>
      <c r="F737" s="374"/>
      <c r="G737" s="376"/>
      <c r="H737" s="377"/>
      <c r="I737" s="385"/>
      <c r="J737" s="374"/>
      <c r="K737" s="374"/>
      <c r="L737" s="378"/>
      <c r="M737" s="379"/>
      <c r="N737" s="380"/>
    </row>
    <row r="738" spans="1:14" ht="46.5" customHeight="1">
      <c r="A738" s="109"/>
      <c r="B738" s="109"/>
      <c r="F738" s="374"/>
      <c r="G738" s="376"/>
      <c r="H738" s="377"/>
      <c r="I738" s="385"/>
      <c r="J738" s="374"/>
      <c r="K738" s="374"/>
      <c r="L738" s="378"/>
      <c r="M738" s="379"/>
      <c r="N738" s="380"/>
    </row>
    <row r="739" spans="1:14" ht="46.5" customHeight="1">
      <c r="A739" s="109"/>
      <c r="B739" s="109"/>
      <c r="F739" s="374"/>
      <c r="G739" s="376"/>
      <c r="H739" s="377"/>
      <c r="I739" s="385"/>
      <c r="J739" s="374"/>
      <c r="K739" s="374"/>
      <c r="L739" s="378"/>
      <c r="M739" s="379"/>
      <c r="N739" s="380"/>
    </row>
    <row r="740" spans="1:14" ht="46.5" customHeight="1">
      <c r="A740" s="109"/>
      <c r="B740" s="109"/>
      <c r="F740" s="374"/>
      <c r="G740" s="376"/>
      <c r="H740" s="377"/>
      <c r="I740" s="385"/>
      <c r="J740" s="374"/>
      <c r="K740" s="374"/>
      <c r="L740" s="378"/>
      <c r="M740" s="379"/>
      <c r="N740" s="380"/>
    </row>
    <row r="741" spans="1:14" ht="46.5" customHeight="1">
      <c r="A741" s="109"/>
      <c r="B741" s="109"/>
      <c r="F741" s="374"/>
      <c r="G741" s="376"/>
      <c r="H741" s="377"/>
      <c r="I741" s="385"/>
      <c r="J741" s="374"/>
      <c r="K741" s="374"/>
      <c r="L741" s="378"/>
      <c r="M741" s="379"/>
      <c r="N741" s="380"/>
    </row>
    <row r="742" spans="1:14" ht="46.5" customHeight="1">
      <c r="A742" s="109"/>
      <c r="B742" s="109"/>
      <c r="F742" s="374"/>
      <c r="G742" s="376"/>
      <c r="H742" s="377"/>
      <c r="I742" s="385"/>
      <c r="J742" s="374"/>
      <c r="K742" s="374"/>
      <c r="L742" s="378"/>
      <c r="M742" s="379"/>
      <c r="N742" s="380"/>
    </row>
    <row r="743" spans="1:14" ht="46.5" customHeight="1">
      <c r="A743" s="109"/>
      <c r="B743" s="109"/>
      <c r="F743" s="374"/>
      <c r="G743" s="376"/>
      <c r="H743" s="377"/>
      <c r="I743" s="385"/>
      <c r="J743" s="374"/>
      <c r="K743" s="374"/>
      <c r="L743" s="378"/>
      <c r="M743" s="379"/>
      <c r="N743" s="380"/>
    </row>
    <row r="744" spans="1:14" ht="46.5" customHeight="1">
      <c r="A744" s="109"/>
      <c r="B744" s="109"/>
      <c r="F744" s="374"/>
      <c r="G744" s="376"/>
      <c r="H744" s="377"/>
      <c r="I744" s="385"/>
      <c r="J744" s="374"/>
      <c r="K744" s="374"/>
      <c r="L744" s="378"/>
      <c r="M744" s="379"/>
      <c r="N744" s="380"/>
    </row>
    <row r="745" spans="1:14" ht="46.5" customHeight="1">
      <c r="A745" s="109"/>
      <c r="B745" s="109"/>
      <c r="F745" s="374"/>
      <c r="G745" s="376"/>
      <c r="H745" s="377"/>
      <c r="I745" s="385"/>
      <c r="J745" s="374"/>
      <c r="K745" s="374"/>
      <c r="L745" s="378"/>
      <c r="M745" s="379"/>
      <c r="N745" s="380"/>
    </row>
    <row r="746" spans="1:14" ht="46.5" customHeight="1">
      <c r="A746" s="109"/>
      <c r="B746" s="109"/>
      <c r="F746" s="374"/>
      <c r="G746" s="376"/>
      <c r="H746" s="377"/>
      <c r="I746" s="385"/>
      <c r="J746" s="374"/>
      <c r="K746" s="374"/>
      <c r="L746" s="378"/>
      <c r="M746" s="379"/>
      <c r="N746" s="380"/>
    </row>
    <row r="747" spans="1:14" ht="46.5" customHeight="1">
      <c r="A747" s="109"/>
      <c r="B747" s="109"/>
      <c r="F747" s="374"/>
      <c r="G747" s="376"/>
      <c r="H747" s="377"/>
      <c r="I747" s="385"/>
      <c r="J747" s="374"/>
      <c r="K747" s="374"/>
      <c r="L747" s="378"/>
      <c r="M747" s="379"/>
      <c r="N747" s="380"/>
    </row>
    <row r="748" spans="1:14" ht="46.5" customHeight="1">
      <c r="A748" s="109"/>
      <c r="B748" s="109"/>
      <c r="F748" s="374"/>
      <c r="G748" s="376"/>
      <c r="H748" s="377"/>
      <c r="I748" s="385"/>
      <c r="J748" s="374"/>
      <c r="K748" s="374"/>
      <c r="L748" s="378"/>
      <c r="M748" s="379"/>
      <c r="N748" s="380"/>
    </row>
    <row r="749" spans="1:14" ht="46.5" customHeight="1">
      <c r="A749" s="109"/>
      <c r="B749" s="109"/>
      <c r="F749" s="374"/>
      <c r="G749" s="376"/>
      <c r="H749" s="377"/>
      <c r="I749" s="385"/>
      <c r="J749" s="374"/>
      <c r="K749" s="374"/>
      <c r="L749" s="378"/>
      <c r="M749" s="379"/>
      <c r="N749" s="380"/>
    </row>
    <row r="750" spans="1:14" ht="46.5" customHeight="1">
      <c r="A750" s="109"/>
      <c r="B750" s="109"/>
      <c r="F750" s="374"/>
      <c r="G750" s="376"/>
      <c r="H750" s="377"/>
      <c r="I750" s="385"/>
      <c r="J750" s="374"/>
      <c r="K750" s="374"/>
      <c r="L750" s="378"/>
      <c r="M750" s="379"/>
      <c r="N750" s="380"/>
    </row>
    <row r="751" spans="1:14" ht="46.5" customHeight="1">
      <c r="A751" s="109"/>
      <c r="B751" s="109"/>
      <c r="F751" s="374"/>
      <c r="G751" s="376"/>
      <c r="H751" s="377"/>
      <c r="I751" s="385"/>
      <c r="J751" s="374"/>
      <c r="K751" s="374"/>
      <c r="L751" s="378"/>
      <c r="M751" s="379"/>
      <c r="N751" s="380"/>
    </row>
    <row r="752" spans="1:14" ht="46.5" customHeight="1">
      <c r="A752" s="109"/>
      <c r="B752" s="109"/>
      <c r="F752" s="374"/>
      <c r="G752" s="376"/>
      <c r="H752" s="377"/>
      <c r="I752" s="385"/>
      <c r="J752" s="374"/>
      <c r="K752" s="374"/>
      <c r="L752" s="378"/>
      <c r="M752" s="379"/>
      <c r="N752" s="380"/>
    </row>
    <row r="753" spans="1:14" ht="46.5" customHeight="1">
      <c r="A753" s="109"/>
      <c r="B753" s="109"/>
      <c r="F753" s="374"/>
      <c r="G753" s="376"/>
      <c r="H753" s="377"/>
      <c r="I753" s="385"/>
      <c r="J753" s="374"/>
      <c r="K753" s="374"/>
      <c r="L753" s="378"/>
      <c r="M753" s="379"/>
      <c r="N753" s="380"/>
    </row>
    <row r="754" spans="1:14" ht="46.5" customHeight="1">
      <c r="A754" s="109"/>
      <c r="B754" s="109"/>
      <c r="F754" s="374"/>
      <c r="G754" s="376"/>
      <c r="H754" s="377"/>
      <c r="I754" s="385"/>
      <c r="J754" s="374"/>
      <c r="K754" s="374"/>
      <c r="L754" s="378"/>
      <c r="M754" s="379"/>
      <c r="N754" s="380"/>
    </row>
    <row r="755" spans="1:14" ht="46.5" customHeight="1">
      <c r="A755" s="109"/>
      <c r="B755" s="109"/>
      <c r="F755" s="374"/>
      <c r="G755" s="376"/>
      <c r="H755" s="377"/>
      <c r="I755" s="385"/>
      <c r="J755" s="374"/>
      <c r="K755" s="374"/>
      <c r="L755" s="378"/>
      <c r="M755" s="379"/>
      <c r="N755" s="380"/>
    </row>
    <row r="756" spans="1:14" ht="46.5" customHeight="1">
      <c r="A756" s="109"/>
      <c r="B756" s="109"/>
      <c r="F756" s="374"/>
      <c r="G756" s="376"/>
      <c r="H756" s="377"/>
      <c r="I756" s="385"/>
      <c r="J756" s="374"/>
      <c r="K756" s="374"/>
      <c r="L756" s="378"/>
      <c r="M756" s="379"/>
      <c r="N756" s="380"/>
    </row>
    <row r="757" spans="1:14" ht="46.5" customHeight="1">
      <c r="A757" s="109"/>
      <c r="B757" s="109"/>
      <c r="F757" s="374"/>
      <c r="G757" s="376"/>
      <c r="H757" s="377"/>
      <c r="I757" s="385"/>
      <c r="J757" s="374"/>
      <c r="K757" s="374"/>
      <c r="L757" s="378"/>
      <c r="M757" s="379"/>
      <c r="N757" s="380"/>
    </row>
    <row r="758" spans="1:14" ht="46.5" customHeight="1">
      <c r="A758" s="109"/>
      <c r="B758" s="109"/>
      <c r="F758" s="374"/>
      <c r="G758" s="376"/>
      <c r="H758" s="377"/>
      <c r="I758" s="385"/>
      <c r="J758" s="374"/>
      <c r="K758" s="374"/>
      <c r="L758" s="378"/>
      <c r="M758" s="379"/>
      <c r="N758" s="380"/>
    </row>
    <row r="759" spans="1:14" ht="46.5" customHeight="1">
      <c r="A759" s="109"/>
      <c r="B759" s="109"/>
      <c r="F759" s="374"/>
      <c r="G759" s="376"/>
      <c r="H759" s="377"/>
      <c r="I759" s="385"/>
      <c r="J759" s="374"/>
      <c r="K759" s="374"/>
      <c r="L759" s="378"/>
      <c r="M759" s="379"/>
      <c r="N759" s="380"/>
    </row>
    <row r="760" spans="1:14" ht="46.5" customHeight="1">
      <c r="A760" s="109"/>
      <c r="B760" s="109"/>
      <c r="F760" s="374"/>
      <c r="G760" s="376"/>
      <c r="H760" s="377"/>
      <c r="I760" s="385"/>
      <c r="J760" s="374"/>
      <c r="K760" s="374"/>
      <c r="L760" s="378"/>
      <c r="M760" s="379"/>
      <c r="N760" s="380"/>
    </row>
    <row r="761" spans="1:14" ht="46.5" customHeight="1">
      <c r="A761" s="109"/>
      <c r="B761" s="109"/>
      <c r="F761" s="374"/>
      <c r="G761" s="376"/>
      <c r="H761" s="377"/>
      <c r="I761" s="385"/>
      <c r="J761" s="374"/>
      <c r="K761" s="374"/>
      <c r="L761" s="378"/>
      <c r="M761" s="379"/>
      <c r="N761" s="380"/>
    </row>
    <row r="762" spans="1:14" ht="46.5" customHeight="1">
      <c r="A762" s="109"/>
      <c r="B762" s="109"/>
      <c r="F762" s="374"/>
      <c r="G762" s="376"/>
      <c r="H762" s="377"/>
      <c r="I762" s="385"/>
      <c r="J762" s="374"/>
      <c r="K762" s="374"/>
      <c r="L762" s="378"/>
      <c r="M762" s="379"/>
      <c r="N762" s="380"/>
    </row>
    <row r="763" spans="1:14" ht="46.5" customHeight="1">
      <c r="A763" s="109"/>
      <c r="B763" s="109"/>
      <c r="F763" s="374"/>
      <c r="G763" s="376"/>
      <c r="H763" s="377"/>
      <c r="I763" s="385"/>
      <c r="J763" s="374"/>
      <c r="K763" s="374"/>
      <c r="L763" s="378"/>
      <c r="M763" s="379"/>
      <c r="N763" s="380"/>
    </row>
    <row r="764" spans="1:14" ht="46.5" customHeight="1">
      <c r="A764" s="109"/>
      <c r="B764" s="109"/>
      <c r="F764" s="374"/>
      <c r="G764" s="376"/>
      <c r="H764" s="377"/>
      <c r="I764" s="385"/>
      <c r="J764" s="374"/>
      <c r="K764" s="374"/>
      <c r="L764" s="378"/>
      <c r="M764" s="379"/>
      <c r="N764" s="380"/>
    </row>
    <row r="765" spans="1:14" ht="46.5" customHeight="1">
      <c r="A765" s="109"/>
      <c r="B765" s="109"/>
      <c r="F765" s="374"/>
      <c r="G765" s="376"/>
      <c r="H765" s="377"/>
      <c r="I765" s="385"/>
      <c r="J765" s="374"/>
      <c r="K765" s="374"/>
      <c r="L765" s="378"/>
      <c r="M765" s="379"/>
      <c r="N765" s="380"/>
    </row>
    <row r="766" spans="1:14" ht="46.5" customHeight="1">
      <c r="A766" s="109"/>
      <c r="B766" s="109"/>
      <c r="F766" s="374"/>
      <c r="G766" s="376"/>
      <c r="H766" s="377"/>
      <c r="I766" s="385"/>
      <c r="J766" s="374"/>
      <c r="K766" s="374"/>
      <c r="L766" s="378"/>
      <c r="M766" s="379"/>
      <c r="N766" s="380"/>
    </row>
    <row r="767" spans="1:14" ht="46.5" customHeight="1">
      <c r="A767" s="109"/>
      <c r="B767" s="109"/>
      <c r="F767" s="374"/>
      <c r="G767" s="376"/>
      <c r="H767" s="377"/>
      <c r="I767" s="385"/>
      <c r="J767" s="374"/>
      <c r="K767" s="374"/>
      <c r="L767" s="378"/>
      <c r="M767" s="379"/>
      <c r="N767" s="380"/>
    </row>
    <row r="768" spans="1:14" ht="46.5" customHeight="1">
      <c r="A768" s="109"/>
      <c r="B768" s="109"/>
      <c r="F768" s="374"/>
      <c r="G768" s="376"/>
      <c r="H768" s="377"/>
      <c r="I768" s="385"/>
      <c r="J768" s="374"/>
      <c r="K768" s="374"/>
      <c r="L768" s="378"/>
      <c r="M768" s="379"/>
      <c r="N768" s="380"/>
    </row>
    <row r="769" spans="1:14" ht="46.5" customHeight="1">
      <c r="A769" s="109"/>
      <c r="B769" s="109"/>
      <c r="F769" s="374"/>
      <c r="G769" s="376"/>
      <c r="H769" s="377"/>
      <c r="I769" s="385"/>
      <c r="J769" s="374"/>
      <c r="K769" s="374"/>
      <c r="L769" s="378"/>
      <c r="M769" s="379"/>
      <c r="N769" s="380"/>
    </row>
    <row r="770" spans="1:14" ht="46.5" customHeight="1">
      <c r="A770" s="109"/>
      <c r="B770" s="109"/>
      <c r="F770" s="374"/>
      <c r="G770" s="376"/>
      <c r="H770" s="377"/>
      <c r="I770" s="385"/>
      <c r="J770" s="374"/>
      <c r="K770" s="374"/>
      <c r="L770" s="378"/>
      <c r="M770" s="379"/>
      <c r="N770" s="380"/>
    </row>
    <row r="771" spans="1:14" ht="46.5" customHeight="1">
      <c r="A771" s="109"/>
      <c r="B771" s="109"/>
      <c r="F771" s="374"/>
      <c r="G771" s="376"/>
      <c r="H771" s="377"/>
      <c r="I771" s="385"/>
      <c r="J771" s="374"/>
      <c r="K771" s="374"/>
      <c r="L771" s="378"/>
      <c r="M771" s="379"/>
      <c r="N771" s="380"/>
    </row>
    <row r="772" spans="1:14" ht="46.5" customHeight="1">
      <c r="A772" s="109"/>
      <c r="B772" s="109"/>
      <c r="F772" s="374"/>
      <c r="G772" s="376"/>
      <c r="H772" s="377"/>
      <c r="I772" s="385"/>
      <c r="J772" s="374"/>
      <c r="K772" s="374"/>
      <c r="L772" s="378"/>
      <c r="M772" s="379"/>
      <c r="N772" s="380"/>
    </row>
    <row r="773" spans="1:14" ht="46.5" customHeight="1">
      <c r="A773" s="109"/>
      <c r="B773" s="109"/>
      <c r="F773" s="374"/>
      <c r="G773" s="376"/>
      <c r="H773" s="377"/>
      <c r="I773" s="385"/>
      <c r="J773" s="374"/>
      <c r="K773" s="374"/>
      <c r="L773" s="378"/>
      <c r="M773" s="379"/>
      <c r="N773" s="380"/>
    </row>
    <row r="774" spans="1:14" ht="46.5" customHeight="1">
      <c r="A774" s="109"/>
      <c r="B774" s="109"/>
      <c r="F774" s="374"/>
      <c r="G774" s="376"/>
      <c r="H774" s="377"/>
      <c r="I774" s="385"/>
      <c r="J774" s="374"/>
      <c r="K774" s="374"/>
      <c r="L774" s="378"/>
      <c r="M774" s="379"/>
      <c r="N774" s="380"/>
    </row>
    <row r="775" spans="1:14" ht="46.5" customHeight="1">
      <c r="A775" s="109"/>
      <c r="B775" s="109"/>
      <c r="F775" s="374"/>
      <c r="G775" s="376"/>
      <c r="H775" s="377"/>
      <c r="I775" s="385"/>
      <c r="J775" s="374"/>
      <c r="K775" s="374"/>
      <c r="L775" s="378"/>
      <c r="M775" s="379"/>
      <c r="N775" s="380"/>
    </row>
    <row r="776" spans="1:14" ht="46.5" customHeight="1">
      <c r="A776" s="109"/>
      <c r="B776" s="109"/>
      <c r="F776" s="374"/>
      <c r="G776" s="376"/>
      <c r="H776" s="377"/>
      <c r="I776" s="385"/>
      <c r="J776" s="374"/>
      <c r="K776" s="374"/>
      <c r="L776" s="378"/>
      <c r="M776" s="379"/>
      <c r="N776" s="380"/>
    </row>
    <row r="777" spans="1:14" ht="46.5" customHeight="1">
      <c r="A777" s="109"/>
      <c r="B777" s="109"/>
      <c r="F777" s="374"/>
      <c r="G777" s="376"/>
      <c r="H777" s="377"/>
      <c r="I777" s="385"/>
      <c r="J777" s="374"/>
      <c r="K777" s="374"/>
      <c r="L777" s="378"/>
      <c r="M777" s="379"/>
      <c r="N777" s="380"/>
    </row>
    <row r="778" spans="1:14" ht="46.5" customHeight="1">
      <c r="A778" s="109"/>
      <c r="B778" s="109"/>
      <c r="F778" s="374"/>
      <c r="G778" s="376"/>
      <c r="H778" s="377"/>
      <c r="I778" s="385"/>
      <c r="J778" s="374"/>
      <c r="K778" s="374"/>
      <c r="L778" s="378"/>
      <c r="M778" s="379"/>
      <c r="N778" s="380"/>
    </row>
    <row r="779" spans="1:14" ht="46.5" customHeight="1">
      <c r="A779" s="109"/>
      <c r="B779" s="109"/>
      <c r="F779" s="374"/>
      <c r="G779" s="376"/>
      <c r="H779" s="377"/>
      <c r="I779" s="385"/>
      <c r="J779" s="374"/>
      <c r="K779" s="374"/>
      <c r="L779" s="378"/>
      <c r="M779" s="379"/>
      <c r="N779" s="380"/>
    </row>
    <row r="780" spans="1:14" ht="46.5" customHeight="1">
      <c r="A780" s="109"/>
      <c r="B780" s="109"/>
      <c r="F780" s="374"/>
      <c r="G780" s="376"/>
      <c r="H780" s="377"/>
      <c r="I780" s="385"/>
      <c r="J780" s="374"/>
      <c r="K780" s="374"/>
      <c r="L780" s="378"/>
      <c r="M780" s="379"/>
      <c r="N780" s="380"/>
    </row>
    <row r="781" spans="1:14" ht="46.5" customHeight="1">
      <c r="A781" s="109"/>
      <c r="B781" s="109"/>
      <c r="F781" s="374"/>
      <c r="G781" s="376"/>
      <c r="H781" s="377"/>
      <c r="I781" s="385"/>
      <c r="J781" s="374"/>
      <c r="K781" s="374"/>
      <c r="L781" s="378"/>
      <c r="M781" s="379"/>
      <c r="N781" s="380"/>
    </row>
    <row r="782" spans="1:14" ht="46.5" customHeight="1">
      <c r="A782" s="109"/>
      <c r="B782" s="109"/>
      <c r="F782" s="374"/>
      <c r="G782" s="376"/>
      <c r="H782" s="377"/>
      <c r="I782" s="385"/>
      <c r="J782" s="374"/>
      <c r="K782" s="374"/>
      <c r="L782" s="378"/>
      <c r="M782" s="379"/>
      <c r="N782" s="380"/>
    </row>
    <row r="783" spans="1:14" ht="46.5" customHeight="1">
      <c r="A783" s="109"/>
      <c r="B783" s="109"/>
      <c r="F783" s="374"/>
      <c r="G783" s="376"/>
      <c r="H783" s="377"/>
      <c r="I783" s="385"/>
      <c r="J783" s="374"/>
      <c r="K783" s="374"/>
      <c r="L783" s="378"/>
      <c r="M783" s="379"/>
      <c r="N783" s="380"/>
    </row>
    <row r="784" spans="1:14" ht="46.5" customHeight="1">
      <c r="A784" s="109"/>
      <c r="B784" s="109"/>
      <c r="F784" s="374"/>
      <c r="G784" s="376"/>
      <c r="H784" s="377"/>
      <c r="I784" s="385"/>
      <c r="J784" s="374"/>
      <c r="K784" s="374"/>
      <c r="L784" s="378"/>
      <c r="M784" s="379"/>
      <c r="N784" s="380"/>
    </row>
    <row r="785" spans="1:14" ht="46.5" customHeight="1">
      <c r="A785" s="109"/>
      <c r="B785" s="109"/>
      <c r="F785" s="374"/>
      <c r="G785" s="376"/>
      <c r="H785" s="377"/>
      <c r="I785" s="385"/>
      <c r="J785" s="374"/>
      <c r="K785" s="374"/>
      <c r="L785" s="378"/>
      <c r="M785" s="379"/>
      <c r="N785" s="380"/>
    </row>
    <row r="786" spans="1:14" ht="46.5" customHeight="1">
      <c r="A786" s="109"/>
      <c r="B786" s="109"/>
      <c r="F786" s="374"/>
      <c r="G786" s="376"/>
      <c r="H786" s="377"/>
      <c r="I786" s="385"/>
      <c r="J786" s="374"/>
      <c r="K786" s="374"/>
      <c r="L786" s="378"/>
      <c r="M786" s="379"/>
      <c r="N786" s="380"/>
    </row>
    <row r="787" spans="1:14" ht="46.5" customHeight="1">
      <c r="A787" s="109"/>
      <c r="B787" s="109"/>
      <c r="F787" s="374"/>
      <c r="G787" s="376"/>
      <c r="H787" s="377"/>
      <c r="I787" s="385"/>
      <c r="J787" s="374"/>
      <c r="K787" s="374"/>
      <c r="L787" s="378"/>
      <c r="M787" s="379"/>
      <c r="N787" s="380"/>
    </row>
    <row r="788" spans="1:14" ht="46.5" customHeight="1">
      <c r="A788" s="109"/>
      <c r="B788" s="109"/>
      <c r="F788" s="374"/>
      <c r="G788" s="376"/>
      <c r="H788" s="377"/>
      <c r="I788" s="385"/>
      <c r="J788" s="374"/>
      <c r="K788" s="374"/>
      <c r="L788" s="378"/>
      <c r="M788" s="379"/>
      <c r="N788" s="380"/>
    </row>
    <row r="789" spans="1:14" ht="46.5" customHeight="1">
      <c r="A789" s="109"/>
      <c r="B789" s="109"/>
      <c r="F789" s="374"/>
      <c r="G789" s="376"/>
      <c r="H789" s="377"/>
      <c r="I789" s="385"/>
      <c r="J789" s="374"/>
      <c r="K789" s="374"/>
      <c r="L789" s="378"/>
      <c r="M789" s="379"/>
      <c r="N789" s="380"/>
    </row>
    <row r="790" spans="1:14" ht="46.5" customHeight="1">
      <c r="A790" s="109"/>
      <c r="B790" s="109"/>
      <c r="F790" s="374"/>
      <c r="G790" s="376"/>
      <c r="H790" s="377"/>
      <c r="I790" s="385"/>
      <c r="J790" s="374"/>
      <c r="K790" s="374"/>
      <c r="L790" s="378"/>
      <c r="M790" s="379"/>
      <c r="N790" s="380"/>
    </row>
    <row r="791" spans="1:14" ht="46.5" customHeight="1">
      <c r="A791" s="109"/>
      <c r="B791" s="109"/>
      <c r="F791" s="374"/>
      <c r="G791" s="376"/>
      <c r="H791" s="377"/>
      <c r="I791" s="385"/>
      <c r="J791" s="374"/>
      <c r="K791" s="374"/>
      <c r="L791" s="378"/>
      <c r="M791" s="379"/>
      <c r="N791" s="380"/>
    </row>
    <row r="792" spans="1:14" ht="46.5" customHeight="1">
      <c r="A792" s="109"/>
      <c r="B792" s="109"/>
      <c r="F792" s="374"/>
      <c r="G792" s="376"/>
      <c r="H792" s="377"/>
      <c r="I792" s="385"/>
      <c r="J792" s="374"/>
      <c r="K792" s="374"/>
      <c r="L792" s="378"/>
      <c r="M792" s="379"/>
      <c r="N792" s="380"/>
    </row>
    <row r="793" spans="1:14" ht="46.5" customHeight="1">
      <c r="A793" s="109"/>
      <c r="B793" s="109"/>
      <c r="F793" s="374"/>
      <c r="G793" s="376"/>
      <c r="H793" s="377"/>
      <c r="I793" s="385"/>
      <c r="J793" s="374"/>
      <c r="K793" s="374"/>
      <c r="L793" s="378"/>
      <c r="M793" s="379"/>
      <c r="N793" s="380"/>
    </row>
    <row r="794" spans="1:14" ht="46.5" customHeight="1">
      <c r="A794" s="109"/>
      <c r="B794" s="109"/>
      <c r="F794" s="374"/>
      <c r="G794" s="376"/>
      <c r="H794" s="377"/>
      <c r="I794" s="385"/>
      <c r="J794" s="374"/>
      <c r="K794" s="374"/>
      <c r="L794" s="378"/>
      <c r="M794" s="379"/>
      <c r="N794" s="380"/>
    </row>
    <row r="795" spans="1:14" ht="46.5" customHeight="1">
      <c r="A795" s="109"/>
      <c r="B795" s="109"/>
      <c r="F795" s="374"/>
      <c r="G795" s="376"/>
      <c r="H795" s="377"/>
      <c r="I795" s="385"/>
      <c r="J795" s="374"/>
      <c r="K795" s="374"/>
      <c r="L795" s="378"/>
      <c r="M795" s="379"/>
      <c r="N795" s="380"/>
    </row>
    <row r="796" spans="1:14" ht="46.5" customHeight="1">
      <c r="A796" s="109"/>
      <c r="B796" s="109"/>
      <c r="F796" s="374"/>
      <c r="G796" s="376"/>
      <c r="H796" s="377"/>
      <c r="I796" s="385"/>
      <c r="J796" s="374"/>
      <c r="K796" s="374"/>
      <c r="L796" s="378"/>
      <c r="M796" s="379"/>
      <c r="N796" s="380"/>
    </row>
    <row r="797" spans="1:14" ht="46.5" customHeight="1">
      <c r="A797" s="109"/>
      <c r="B797" s="109"/>
      <c r="F797" s="374"/>
      <c r="G797" s="376"/>
      <c r="H797" s="377"/>
      <c r="I797" s="385"/>
      <c r="J797" s="374"/>
      <c r="K797" s="374"/>
      <c r="L797" s="378"/>
      <c r="M797" s="379"/>
      <c r="N797" s="380"/>
    </row>
    <row r="798" spans="1:14" ht="46.5" customHeight="1">
      <c r="A798" s="109"/>
      <c r="B798" s="109"/>
      <c r="F798" s="374"/>
      <c r="G798" s="376"/>
      <c r="H798" s="377"/>
      <c r="I798" s="385"/>
      <c r="J798" s="374"/>
      <c r="K798" s="374"/>
      <c r="L798" s="378"/>
      <c r="M798" s="379"/>
      <c r="N798" s="380"/>
    </row>
    <row r="799" spans="1:14" ht="46.5" customHeight="1">
      <c r="A799" s="109"/>
      <c r="B799" s="109"/>
      <c r="F799" s="374"/>
      <c r="G799" s="376"/>
      <c r="H799" s="377"/>
      <c r="I799" s="385"/>
      <c r="J799" s="374"/>
      <c r="K799" s="374"/>
      <c r="L799" s="378"/>
      <c r="M799" s="379"/>
      <c r="N799" s="380"/>
    </row>
    <row r="800" spans="1:14" ht="46.5" customHeight="1">
      <c r="A800" s="109"/>
      <c r="B800" s="109"/>
      <c r="F800" s="374"/>
      <c r="G800" s="376"/>
      <c r="H800" s="377"/>
      <c r="I800" s="385"/>
      <c r="J800" s="374"/>
      <c r="K800" s="374"/>
      <c r="L800" s="378"/>
      <c r="M800" s="379"/>
      <c r="N800" s="380"/>
    </row>
    <row r="801" spans="1:14" ht="46.5" customHeight="1">
      <c r="A801" s="109"/>
      <c r="B801" s="109"/>
      <c r="F801" s="374"/>
      <c r="G801" s="376"/>
      <c r="H801" s="377"/>
      <c r="I801" s="385"/>
      <c r="J801" s="374"/>
      <c r="K801" s="374"/>
      <c r="L801" s="378"/>
      <c r="M801" s="379"/>
      <c r="N801" s="380"/>
    </row>
    <row r="802" spans="1:14" ht="46.5" customHeight="1">
      <c r="A802" s="109"/>
      <c r="B802" s="109"/>
      <c r="F802" s="374"/>
      <c r="G802" s="376"/>
      <c r="H802" s="377"/>
      <c r="I802" s="385"/>
      <c r="J802" s="374"/>
      <c r="K802" s="374"/>
      <c r="L802" s="378"/>
      <c r="M802" s="379"/>
      <c r="N802" s="380"/>
    </row>
    <row r="803" spans="1:14" ht="46.5" customHeight="1">
      <c r="A803" s="109"/>
      <c r="B803" s="109"/>
      <c r="F803" s="374"/>
      <c r="G803" s="376"/>
      <c r="H803" s="377"/>
      <c r="I803" s="385"/>
      <c r="J803" s="374"/>
      <c r="K803" s="374"/>
      <c r="L803" s="378"/>
      <c r="M803" s="379"/>
      <c r="N803" s="380"/>
    </row>
    <row r="804" spans="1:14" ht="46.5" customHeight="1">
      <c r="A804" s="109"/>
      <c r="B804" s="109"/>
      <c r="F804" s="374"/>
      <c r="G804" s="376"/>
      <c r="H804" s="377"/>
      <c r="I804" s="385"/>
      <c r="J804" s="374"/>
      <c r="K804" s="374"/>
      <c r="L804" s="378"/>
      <c r="M804" s="379"/>
      <c r="N804" s="380"/>
    </row>
    <row r="805" spans="1:14" ht="46.5" customHeight="1">
      <c r="A805" s="109"/>
      <c r="B805" s="109"/>
      <c r="F805" s="374"/>
      <c r="G805" s="376"/>
      <c r="H805" s="377"/>
      <c r="I805" s="385"/>
      <c r="J805" s="374"/>
      <c r="K805" s="374"/>
      <c r="L805" s="378"/>
      <c r="M805" s="379"/>
      <c r="N805" s="380"/>
    </row>
    <row r="806" spans="1:14" ht="46.5" customHeight="1">
      <c r="A806" s="109"/>
      <c r="B806" s="109"/>
      <c r="F806" s="374"/>
      <c r="G806" s="376"/>
      <c r="H806" s="377"/>
      <c r="I806" s="385"/>
      <c r="J806" s="374"/>
      <c r="K806" s="374"/>
      <c r="L806" s="378"/>
      <c r="M806" s="379"/>
      <c r="N806" s="380"/>
    </row>
    <row r="807" spans="1:14" ht="46.5" customHeight="1">
      <c r="A807" s="109"/>
      <c r="B807" s="109"/>
      <c r="F807" s="374"/>
      <c r="G807" s="376"/>
      <c r="H807" s="377"/>
      <c r="I807" s="385"/>
      <c r="J807" s="374"/>
      <c r="K807" s="374"/>
      <c r="L807" s="378"/>
      <c r="M807" s="379"/>
      <c r="N807" s="380"/>
    </row>
    <row r="808" spans="1:14" ht="46.5" customHeight="1">
      <c r="A808" s="109"/>
      <c r="B808" s="109"/>
      <c r="F808" s="374"/>
      <c r="G808" s="376"/>
      <c r="H808" s="377"/>
      <c r="I808" s="385"/>
      <c r="J808" s="374"/>
      <c r="K808" s="374"/>
      <c r="L808" s="378"/>
      <c r="M808" s="379"/>
      <c r="N808" s="380"/>
    </row>
    <row r="809" spans="1:14" ht="46.5" customHeight="1">
      <c r="A809" s="109"/>
      <c r="B809" s="109"/>
      <c r="F809" s="374"/>
      <c r="G809" s="376"/>
      <c r="H809" s="377"/>
      <c r="I809" s="385"/>
      <c r="J809" s="374"/>
      <c r="K809" s="374"/>
      <c r="L809" s="378"/>
      <c r="M809" s="379"/>
      <c r="N809" s="380"/>
    </row>
    <row r="810" spans="1:14" ht="46.5" customHeight="1">
      <c r="A810" s="109"/>
      <c r="B810" s="109"/>
      <c r="F810" s="374"/>
      <c r="G810" s="376"/>
      <c r="H810" s="377"/>
      <c r="I810" s="385"/>
      <c r="J810" s="374"/>
      <c r="K810" s="374"/>
      <c r="L810" s="378"/>
      <c r="M810" s="379"/>
      <c r="N810" s="380"/>
    </row>
    <row r="811" spans="1:14" ht="46.5" customHeight="1">
      <c r="A811" s="109"/>
      <c r="B811" s="109"/>
      <c r="F811" s="374"/>
      <c r="G811" s="376"/>
      <c r="H811" s="377"/>
      <c r="I811" s="385"/>
      <c r="J811" s="374"/>
      <c r="K811" s="374"/>
      <c r="L811" s="378"/>
      <c r="M811" s="379"/>
      <c r="N811" s="380"/>
    </row>
    <row r="812" spans="1:14" ht="46.5" customHeight="1">
      <c r="A812" s="109"/>
      <c r="B812" s="109"/>
      <c r="F812" s="374"/>
      <c r="G812" s="376"/>
      <c r="H812" s="377"/>
      <c r="I812" s="385"/>
      <c r="J812" s="374"/>
      <c r="K812" s="374"/>
      <c r="L812" s="378"/>
      <c r="M812" s="379"/>
      <c r="N812" s="380"/>
    </row>
    <row r="813" spans="1:14" ht="46.5" customHeight="1">
      <c r="A813" s="109"/>
      <c r="B813" s="109"/>
      <c r="F813" s="374"/>
      <c r="G813" s="376"/>
      <c r="H813" s="377"/>
      <c r="I813" s="385"/>
      <c r="J813" s="374"/>
      <c r="K813" s="374"/>
      <c r="L813" s="378"/>
      <c r="M813" s="379"/>
      <c r="N813" s="380"/>
    </row>
    <row r="814" spans="1:14" ht="46.5" customHeight="1">
      <c r="A814" s="109"/>
      <c r="B814" s="109"/>
      <c r="F814" s="374"/>
      <c r="G814" s="376"/>
      <c r="H814" s="377"/>
      <c r="I814" s="385"/>
      <c r="J814" s="374"/>
      <c r="K814" s="374"/>
      <c r="L814" s="378"/>
      <c r="M814" s="379"/>
      <c r="N814" s="380"/>
    </row>
    <row r="815" spans="1:14" ht="46.5" customHeight="1">
      <c r="A815" s="109"/>
      <c r="B815" s="109"/>
      <c r="F815" s="374"/>
      <c r="G815" s="376"/>
      <c r="H815" s="377"/>
      <c r="I815" s="385"/>
      <c r="J815" s="374"/>
      <c r="K815" s="374"/>
      <c r="L815" s="378"/>
      <c r="M815" s="379"/>
      <c r="N815" s="380"/>
    </row>
    <row r="816" spans="1:14" ht="46.5" customHeight="1">
      <c r="A816" s="109"/>
      <c r="B816" s="109"/>
      <c r="F816" s="374"/>
      <c r="G816" s="376"/>
      <c r="H816" s="377"/>
      <c r="I816" s="385"/>
      <c r="J816" s="374"/>
      <c r="K816" s="374"/>
      <c r="L816" s="378"/>
      <c r="M816" s="379"/>
      <c r="N816" s="380"/>
    </row>
    <row r="817" spans="1:14" ht="46.5" customHeight="1">
      <c r="A817" s="109"/>
      <c r="B817" s="109"/>
      <c r="F817" s="374"/>
      <c r="G817" s="376"/>
      <c r="H817" s="377"/>
      <c r="I817" s="385"/>
      <c r="J817" s="374"/>
      <c r="K817" s="374"/>
      <c r="L817" s="378"/>
      <c r="M817" s="379"/>
      <c r="N817" s="380"/>
    </row>
    <row r="818" spans="1:14" ht="46.5" customHeight="1">
      <c r="A818" s="109"/>
      <c r="B818" s="109"/>
      <c r="F818" s="374"/>
      <c r="G818" s="376"/>
      <c r="H818" s="377"/>
      <c r="I818" s="385"/>
      <c r="J818" s="374"/>
      <c r="K818" s="374"/>
      <c r="L818" s="378"/>
      <c r="M818" s="379"/>
      <c r="N818" s="380"/>
    </row>
    <row r="819" spans="1:14" ht="46.5" customHeight="1">
      <c r="A819" s="109"/>
      <c r="B819" s="109"/>
      <c r="F819" s="374"/>
      <c r="G819" s="376"/>
      <c r="H819" s="377"/>
      <c r="I819" s="385"/>
      <c r="J819" s="374"/>
      <c r="K819" s="374"/>
      <c r="L819" s="378"/>
      <c r="M819" s="379"/>
      <c r="N819" s="380"/>
    </row>
    <row r="820" spans="1:14" ht="46.5" customHeight="1">
      <c r="A820" s="109"/>
      <c r="B820" s="109"/>
      <c r="F820" s="374"/>
      <c r="G820" s="376"/>
      <c r="H820" s="377"/>
      <c r="I820" s="385"/>
      <c r="J820" s="374"/>
      <c r="K820" s="374"/>
      <c r="L820" s="378"/>
      <c r="M820" s="379"/>
      <c r="N820" s="380"/>
    </row>
    <row r="821" spans="1:14" ht="46.5" customHeight="1">
      <c r="A821" s="109"/>
      <c r="B821" s="109"/>
      <c r="F821" s="374"/>
      <c r="G821" s="376"/>
      <c r="H821" s="377"/>
      <c r="I821" s="385"/>
      <c r="J821" s="374"/>
      <c r="K821" s="374"/>
      <c r="L821" s="378"/>
      <c r="M821" s="379"/>
      <c r="N821" s="380"/>
    </row>
    <row r="822" spans="1:14" ht="46.5" customHeight="1">
      <c r="A822" s="109"/>
      <c r="B822" s="109"/>
      <c r="F822" s="374"/>
      <c r="G822" s="376"/>
      <c r="H822" s="377"/>
      <c r="I822" s="385"/>
      <c r="J822" s="374"/>
      <c r="K822" s="374"/>
      <c r="L822" s="378"/>
      <c r="M822" s="379"/>
      <c r="N822" s="380"/>
    </row>
    <row r="823" spans="1:14" ht="46.5" customHeight="1">
      <c r="A823" s="109"/>
      <c r="B823" s="109"/>
      <c r="F823" s="374"/>
      <c r="G823" s="376"/>
      <c r="H823" s="377"/>
      <c r="I823" s="385"/>
      <c r="J823" s="374"/>
      <c r="K823" s="374"/>
      <c r="L823" s="378"/>
      <c r="M823" s="379"/>
      <c r="N823" s="380"/>
    </row>
    <row r="824" spans="1:14" ht="46.5" customHeight="1">
      <c r="A824" s="109"/>
      <c r="B824" s="109"/>
      <c r="F824" s="374"/>
      <c r="G824" s="376"/>
      <c r="H824" s="377"/>
      <c r="I824" s="385"/>
      <c r="J824" s="374"/>
      <c r="K824" s="374"/>
      <c r="L824" s="378"/>
      <c r="M824" s="379"/>
      <c r="N824" s="380"/>
    </row>
    <row r="825" spans="1:14" ht="46.5" customHeight="1">
      <c r="A825" s="109"/>
      <c r="B825" s="109"/>
      <c r="F825" s="374"/>
      <c r="G825" s="376"/>
      <c r="H825" s="377"/>
      <c r="I825" s="385"/>
      <c r="J825" s="374"/>
      <c r="K825" s="374"/>
      <c r="L825" s="378"/>
      <c r="M825" s="379"/>
      <c r="N825" s="380"/>
    </row>
    <row r="826" spans="1:14" ht="46.5" customHeight="1">
      <c r="A826" s="109"/>
      <c r="B826" s="109"/>
      <c r="F826" s="374"/>
      <c r="G826" s="376"/>
      <c r="H826" s="377"/>
      <c r="I826" s="385"/>
      <c r="J826" s="374"/>
      <c r="K826" s="374"/>
      <c r="L826" s="378"/>
      <c r="M826" s="379"/>
      <c r="N826" s="380"/>
    </row>
    <row r="827" spans="1:14" ht="46.5" customHeight="1">
      <c r="A827" s="109"/>
      <c r="B827" s="109"/>
      <c r="F827" s="374"/>
      <c r="G827" s="376"/>
      <c r="H827" s="377"/>
      <c r="I827" s="385"/>
      <c r="J827" s="374"/>
      <c r="K827" s="374"/>
      <c r="L827" s="378"/>
      <c r="M827" s="379"/>
      <c r="N827" s="380"/>
    </row>
    <row r="828" spans="1:14" ht="46.5" customHeight="1">
      <c r="A828" s="109"/>
      <c r="B828" s="109"/>
      <c r="F828" s="374"/>
      <c r="G828" s="376"/>
      <c r="H828" s="377"/>
      <c r="I828" s="385"/>
      <c r="J828" s="374"/>
      <c r="K828" s="374"/>
      <c r="L828" s="378"/>
      <c r="M828" s="379"/>
      <c r="N828" s="380"/>
    </row>
    <row r="829" spans="1:14" ht="46.5" customHeight="1">
      <c r="A829" s="109"/>
      <c r="B829" s="109"/>
      <c r="F829" s="374"/>
      <c r="G829" s="376"/>
      <c r="H829" s="377"/>
      <c r="I829" s="385"/>
      <c r="J829" s="374"/>
      <c r="K829" s="374"/>
      <c r="L829" s="378"/>
      <c r="M829" s="379"/>
      <c r="N829" s="380"/>
    </row>
    <row r="830" spans="1:14" ht="46.5" customHeight="1">
      <c r="A830" s="109"/>
      <c r="B830" s="109"/>
      <c r="F830" s="374"/>
      <c r="G830" s="376"/>
      <c r="H830" s="377"/>
      <c r="I830" s="385"/>
      <c r="J830" s="374"/>
      <c r="K830" s="374"/>
      <c r="L830" s="378"/>
      <c r="M830" s="379"/>
      <c r="N830" s="380"/>
    </row>
    <row r="831" spans="1:14" ht="46.5" customHeight="1">
      <c r="A831" s="109"/>
      <c r="B831" s="109"/>
      <c r="F831" s="374"/>
      <c r="G831" s="376"/>
      <c r="H831" s="377"/>
      <c r="I831" s="385"/>
      <c r="J831" s="374"/>
      <c r="K831" s="374"/>
      <c r="L831" s="378"/>
      <c r="M831" s="379"/>
      <c r="N831" s="380"/>
    </row>
    <row r="832" spans="1:14" ht="46.5" customHeight="1">
      <c r="A832" s="109"/>
      <c r="B832" s="109"/>
      <c r="F832" s="374"/>
      <c r="G832" s="376"/>
      <c r="H832" s="377"/>
      <c r="I832" s="385"/>
      <c r="J832" s="374"/>
      <c r="K832" s="374"/>
      <c r="L832" s="378"/>
      <c r="M832" s="379"/>
      <c r="N832" s="380"/>
    </row>
    <row r="833" spans="1:14" ht="46.5" customHeight="1">
      <c r="A833" s="109"/>
      <c r="B833" s="109"/>
      <c r="F833" s="374"/>
      <c r="G833" s="376"/>
      <c r="H833" s="377"/>
      <c r="I833" s="385"/>
      <c r="J833" s="374"/>
      <c r="K833" s="374"/>
      <c r="L833" s="378"/>
      <c r="M833" s="379"/>
      <c r="N833" s="380"/>
    </row>
    <row r="834" spans="1:14" ht="46.5" customHeight="1">
      <c r="A834" s="109"/>
      <c r="B834" s="109"/>
      <c r="F834" s="374"/>
      <c r="G834" s="376"/>
      <c r="H834" s="377"/>
      <c r="I834" s="385"/>
      <c r="J834" s="374"/>
      <c r="K834" s="374"/>
      <c r="L834" s="378"/>
      <c r="M834" s="379"/>
      <c r="N834" s="380"/>
    </row>
    <row r="835" spans="1:14" ht="46.5" customHeight="1">
      <c r="A835" s="109"/>
      <c r="B835" s="109"/>
      <c r="F835" s="374"/>
      <c r="G835" s="376"/>
      <c r="H835" s="377"/>
      <c r="I835" s="385"/>
      <c r="J835" s="374"/>
      <c r="K835" s="374"/>
      <c r="L835" s="378"/>
      <c r="M835" s="379"/>
      <c r="N835" s="380"/>
    </row>
    <row r="836" spans="1:14" ht="46.5" customHeight="1">
      <c r="A836" s="109"/>
      <c r="B836" s="109"/>
      <c r="F836" s="374"/>
      <c r="G836" s="376"/>
      <c r="H836" s="377"/>
      <c r="I836" s="385"/>
      <c r="J836" s="374"/>
      <c r="K836" s="374"/>
      <c r="L836" s="378"/>
      <c r="M836" s="379"/>
      <c r="N836" s="380"/>
    </row>
    <row r="837" spans="1:14" ht="46.5" customHeight="1">
      <c r="A837" s="109"/>
      <c r="B837" s="109"/>
      <c r="F837" s="374"/>
      <c r="G837" s="376"/>
      <c r="H837" s="377"/>
      <c r="I837" s="385"/>
      <c r="J837" s="374"/>
      <c r="K837" s="374"/>
      <c r="L837" s="378"/>
      <c r="M837" s="379"/>
      <c r="N837" s="380"/>
    </row>
    <row r="838" spans="1:14" ht="46.5" customHeight="1">
      <c r="A838" s="109"/>
      <c r="B838" s="109"/>
      <c r="F838" s="374"/>
      <c r="G838" s="376"/>
      <c r="H838" s="377"/>
      <c r="I838" s="385"/>
      <c r="J838" s="374"/>
      <c r="K838" s="374"/>
      <c r="L838" s="378"/>
      <c r="M838" s="379"/>
      <c r="N838" s="380"/>
    </row>
    <row r="839" spans="1:14" ht="46.5" customHeight="1">
      <c r="A839" s="109"/>
      <c r="B839" s="109"/>
      <c r="F839" s="374"/>
      <c r="G839" s="376"/>
      <c r="H839" s="377"/>
      <c r="I839" s="385"/>
      <c r="J839" s="374"/>
      <c r="K839" s="374"/>
      <c r="L839" s="378"/>
      <c r="M839" s="379"/>
      <c r="N839" s="380"/>
    </row>
    <row r="840" spans="1:14" ht="46.5" customHeight="1">
      <c r="A840" s="109"/>
      <c r="B840" s="109"/>
      <c r="F840" s="374"/>
      <c r="G840" s="376"/>
      <c r="H840" s="377"/>
      <c r="I840" s="385"/>
      <c r="J840" s="374"/>
      <c r="K840" s="374"/>
      <c r="L840" s="378"/>
      <c r="M840" s="379"/>
      <c r="N840" s="380"/>
    </row>
    <row r="841" spans="1:14" ht="46.5" customHeight="1">
      <c r="A841" s="109"/>
      <c r="B841" s="109"/>
      <c r="F841" s="374"/>
      <c r="G841" s="376"/>
      <c r="H841" s="377"/>
      <c r="I841" s="385"/>
      <c r="J841" s="374"/>
      <c r="K841" s="374"/>
      <c r="L841" s="378"/>
      <c r="M841" s="379"/>
      <c r="N841" s="380"/>
    </row>
    <row r="842" spans="1:14" ht="46.5" customHeight="1">
      <c r="A842" s="109"/>
      <c r="B842" s="109"/>
      <c r="F842" s="374"/>
      <c r="G842" s="376"/>
      <c r="H842" s="377"/>
      <c r="I842" s="385"/>
      <c r="J842" s="374"/>
      <c r="K842" s="374"/>
      <c r="L842" s="378"/>
      <c r="M842" s="379"/>
      <c r="N842" s="380"/>
    </row>
    <row r="843" spans="1:14" ht="46.5" customHeight="1">
      <c r="A843" s="109"/>
      <c r="B843" s="109"/>
      <c r="F843" s="374"/>
      <c r="G843" s="376"/>
      <c r="H843" s="377"/>
      <c r="I843" s="385"/>
      <c r="J843" s="374"/>
      <c r="K843" s="374"/>
      <c r="L843" s="378"/>
      <c r="M843" s="379"/>
      <c r="N843" s="380"/>
    </row>
    <row r="844" spans="1:14" ht="46.5" customHeight="1">
      <c r="A844" s="109"/>
      <c r="B844" s="109"/>
      <c r="F844" s="374"/>
      <c r="G844" s="376"/>
      <c r="H844" s="377"/>
      <c r="I844" s="385"/>
      <c r="J844" s="374"/>
      <c r="K844" s="374"/>
      <c r="L844" s="378"/>
      <c r="M844" s="379"/>
      <c r="N844" s="380"/>
    </row>
    <row r="845" spans="1:14" ht="46.5" customHeight="1">
      <c r="A845" s="109"/>
      <c r="B845" s="109"/>
      <c r="F845" s="374"/>
      <c r="G845" s="376"/>
      <c r="H845" s="377"/>
      <c r="I845" s="385"/>
      <c r="J845" s="374"/>
      <c r="K845" s="374"/>
      <c r="L845" s="378"/>
      <c r="M845" s="379"/>
      <c r="N845" s="380"/>
    </row>
    <row r="846" spans="1:14" ht="46.5" customHeight="1">
      <c r="A846" s="109"/>
      <c r="B846" s="109"/>
      <c r="F846" s="374"/>
      <c r="G846" s="376"/>
      <c r="H846" s="377"/>
      <c r="I846" s="385"/>
      <c r="J846" s="374"/>
      <c r="K846" s="374"/>
      <c r="L846" s="378"/>
      <c r="M846" s="379"/>
      <c r="N846" s="380"/>
    </row>
    <row r="847" spans="1:14" ht="46.5" customHeight="1">
      <c r="A847" s="109"/>
      <c r="B847" s="109"/>
      <c r="F847" s="374"/>
      <c r="G847" s="376"/>
      <c r="H847" s="377"/>
      <c r="I847" s="385"/>
      <c r="J847" s="374"/>
      <c r="K847" s="374"/>
      <c r="L847" s="378"/>
      <c r="M847" s="379"/>
      <c r="N847" s="380"/>
    </row>
    <row r="848" spans="1:14" ht="46.5" customHeight="1">
      <c r="A848" s="109"/>
      <c r="B848" s="109"/>
      <c r="F848" s="374"/>
      <c r="G848" s="376"/>
      <c r="H848" s="377"/>
      <c r="I848" s="385"/>
      <c r="J848" s="374"/>
      <c r="K848" s="374"/>
      <c r="L848" s="378"/>
      <c r="M848" s="379"/>
      <c r="N848" s="380"/>
    </row>
    <row r="849" spans="1:14" ht="46.5" customHeight="1">
      <c r="A849" s="109"/>
      <c r="B849" s="109"/>
      <c r="F849" s="374"/>
      <c r="G849" s="376"/>
      <c r="H849" s="377"/>
      <c r="I849" s="385"/>
      <c r="J849" s="374"/>
      <c r="K849" s="374"/>
      <c r="L849" s="378"/>
      <c r="M849" s="379"/>
      <c r="N849" s="380"/>
    </row>
    <row r="850" spans="1:14" ht="46.5" customHeight="1">
      <c r="A850" s="109"/>
      <c r="B850" s="109"/>
      <c r="F850" s="374"/>
      <c r="G850" s="376"/>
      <c r="H850" s="377"/>
      <c r="I850" s="385"/>
      <c r="J850" s="374"/>
      <c r="K850" s="374"/>
      <c r="L850" s="378"/>
      <c r="M850" s="379"/>
      <c r="N850" s="380"/>
    </row>
    <row r="851" spans="1:14" ht="46.5" customHeight="1">
      <c r="A851" s="109"/>
      <c r="B851" s="109"/>
      <c r="F851" s="374"/>
      <c r="G851" s="376"/>
      <c r="H851" s="377"/>
      <c r="I851" s="385"/>
      <c r="J851" s="374"/>
      <c r="K851" s="374"/>
      <c r="L851" s="378"/>
      <c r="M851" s="379"/>
      <c r="N851" s="380"/>
    </row>
    <row r="852" spans="1:14" ht="46.5" customHeight="1">
      <c r="A852" s="109"/>
      <c r="B852" s="109"/>
      <c r="F852" s="374"/>
      <c r="G852" s="376"/>
      <c r="H852" s="377"/>
      <c r="I852" s="385"/>
      <c r="J852" s="374"/>
      <c r="K852" s="374"/>
      <c r="L852" s="378"/>
      <c r="M852" s="379"/>
      <c r="N852" s="380"/>
    </row>
    <row r="853" spans="1:14" ht="46.5" customHeight="1">
      <c r="A853" s="109"/>
      <c r="B853" s="109"/>
      <c r="F853" s="374"/>
      <c r="G853" s="376"/>
      <c r="H853" s="377"/>
      <c r="I853" s="385"/>
      <c r="J853" s="374"/>
      <c r="K853" s="374"/>
      <c r="L853" s="378"/>
      <c r="M853" s="379"/>
      <c r="N853" s="380"/>
    </row>
    <row r="854" spans="1:14" ht="46.5" customHeight="1">
      <c r="A854" s="109"/>
      <c r="B854" s="109"/>
      <c r="F854" s="374"/>
      <c r="G854" s="376"/>
      <c r="H854" s="377"/>
      <c r="I854" s="385"/>
      <c r="J854" s="374"/>
      <c r="K854" s="374"/>
      <c r="L854" s="378"/>
      <c r="M854" s="379"/>
      <c r="N854" s="380"/>
    </row>
    <row r="855" spans="1:14" ht="46.5" customHeight="1">
      <c r="A855" s="109"/>
      <c r="B855" s="109"/>
      <c r="F855" s="374"/>
      <c r="G855" s="376"/>
      <c r="H855" s="377"/>
      <c r="I855" s="385"/>
      <c r="J855" s="374"/>
      <c r="K855" s="374"/>
      <c r="L855" s="378"/>
      <c r="M855" s="379"/>
      <c r="N855" s="380"/>
    </row>
    <row r="856" spans="1:14" ht="46.5" customHeight="1">
      <c r="A856" s="109"/>
      <c r="B856" s="109"/>
      <c r="F856" s="374"/>
      <c r="G856" s="376"/>
      <c r="H856" s="377"/>
      <c r="I856" s="385"/>
      <c r="J856" s="374"/>
      <c r="K856" s="374"/>
      <c r="L856" s="378"/>
      <c r="M856" s="379"/>
      <c r="N856" s="380"/>
    </row>
    <row r="857" spans="1:14" ht="46.5" customHeight="1">
      <c r="A857" s="109"/>
      <c r="B857" s="109"/>
      <c r="F857" s="374"/>
      <c r="G857" s="376"/>
      <c r="H857" s="377"/>
      <c r="I857" s="385"/>
      <c r="J857" s="374"/>
      <c r="K857" s="374"/>
      <c r="L857" s="378"/>
      <c r="M857" s="379"/>
      <c r="N857" s="380"/>
    </row>
    <row r="858" spans="1:14" ht="46.5" customHeight="1">
      <c r="A858" s="109"/>
      <c r="B858" s="109"/>
      <c r="F858" s="374"/>
      <c r="G858" s="376"/>
      <c r="H858" s="377"/>
      <c r="I858" s="385"/>
      <c r="J858" s="374"/>
      <c r="K858" s="374"/>
      <c r="L858" s="378"/>
      <c r="M858" s="379"/>
      <c r="N858" s="380"/>
    </row>
    <row r="859" spans="1:14" ht="46.5" customHeight="1">
      <c r="A859" s="109"/>
      <c r="B859" s="109"/>
      <c r="F859" s="374"/>
      <c r="G859" s="376"/>
      <c r="H859" s="377"/>
      <c r="I859" s="385"/>
      <c r="J859" s="374"/>
      <c r="K859" s="374"/>
      <c r="L859" s="378"/>
      <c r="M859" s="379"/>
      <c r="N859" s="380"/>
    </row>
    <row r="860" spans="1:14" ht="46.5" customHeight="1">
      <c r="A860" s="109"/>
      <c r="B860" s="109"/>
      <c r="F860" s="374"/>
      <c r="G860" s="376"/>
      <c r="H860" s="377"/>
      <c r="I860" s="385"/>
      <c r="J860" s="374"/>
      <c r="K860" s="374"/>
      <c r="L860" s="378"/>
      <c r="M860" s="379"/>
      <c r="N860" s="380"/>
    </row>
    <row r="861" spans="1:14" ht="46.5" customHeight="1">
      <c r="A861" s="109"/>
      <c r="B861" s="109"/>
      <c r="F861" s="374"/>
      <c r="G861" s="376"/>
      <c r="H861" s="377"/>
      <c r="I861" s="385"/>
      <c r="J861" s="374"/>
      <c r="K861" s="374"/>
      <c r="L861" s="378"/>
      <c r="M861" s="379"/>
      <c r="N861" s="380"/>
    </row>
    <row r="862" spans="1:14" ht="46.5" customHeight="1">
      <c r="A862" s="109"/>
      <c r="B862" s="109"/>
      <c r="F862" s="374"/>
      <c r="G862" s="376"/>
      <c r="H862" s="377"/>
      <c r="I862" s="385"/>
      <c r="J862" s="374"/>
      <c r="K862" s="374"/>
      <c r="L862" s="378"/>
      <c r="M862" s="379"/>
      <c r="N862" s="380"/>
    </row>
    <row r="863" spans="1:14" ht="46.5" customHeight="1">
      <c r="A863" s="109"/>
      <c r="B863" s="109"/>
      <c r="F863" s="374"/>
      <c r="G863" s="376"/>
      <c r="H863" s="377"/>
      <c r="I863" s="385"/>
      <c r="J863" s="374"/>
      <c r="K863" s="374"/>
      <c r="L863" s="378"/>
      <c r="M863" s="379"/>
      <c r="N863" s="380"/>
    </row>
    <row r="864" spans="1:14" ht="46.5" customHeight="1">
      <c r="A864" s="109"/>
      <c r="B864" s="109"/>
      <c r="F864" s="374"/>
      <c r="G864" s="376"/>
      <c r="H864" s="377"/>
      <c r="I864" s="385"/>
      <c r="J864" s="374"/>
      <c r="K864" s="374"/>
      <c r="L864" s="378"/>
      <c r="M864" s="379"/>
      <c r="N864" s="380"/>
    </row>
    <row r="865" spans="1:14" ht="46.5" customHeight="1">
      <c r="A865" s="109"/>
      <c r="B865" s="109"/>
      <c r="F865" s="374"/>
      <c r="G865" s="376"/>
      <c r="H865" s="377"/>
      <c r="I865" s="385"/>
      <c r="J865" s="374"/>
      <c r="K865" s="374"/>
      <c r="L865" s="378"/>
      <c r="M865" s="379"/>
      <c r="N865" s="380"/>
    </row>
    <row r="866" spans="1:14" ht="46.5" customHeight="1">
      <c r="A866" s="109"/>
      <c r="B866" s="109"/>
      <c r="F866" s="374"/>
      <c r="G866" s="376"/>
      <c r="H866" s="377"/>
      <c r="I866" s="385"/>
      <c r="J866" s="374"/>
      <c r="K866" s="374"/>
      <c r="L866" s="378"/>
      <c r="M866" s="379"/>
      <c r="N866" s="380"/>
    </row>
    <row r="867" spans="1:14" ht="46.5" customHeight="1">
      <c r="A867" s="109"/>
      <c r="B867" s="109"/>
      <c r="F867" s="374"/>
      <c r="G867" s="376"/>
      <c r="H867" s="377"/>
      <c r="I867" s="385"/>
      <c r="J867" s="374"/>
      <c r="K867" s="374"/>
      <c r="L867" s="378"/>
      <c r="M867" s="379"/>
      <c r="N867" s="380"/>
    </row>
    <row r="868" spans="1:14" ht="46.5" customHeight="1">
      <c r="A868" s="109"/>
      <c r="B868" s="109"/>
      <c r="F868" s="374"/>
      <c r="G868" s="376"/>
      <c r="H868" s="377"/>
      <c r="I868" s="385"/>
      <c r="J868" s="374"/>
      <c r="K868" s="374"/>
      <c r="L868" s="378"/>
      <c r="M868" s="379"/>
      <c r="N868" s="380"/>
    </row>
    <row r="869" spans="1:14" ht="46.5" customHeight="1">
      <c r="A869" s="109"/>
      <c r="B869" s="109"/>
      <c r="F869" s="374"/>
      <c r="G869" s="376"/>
      <c r="H869" s="377"/>
      <c r="I869" s="385"/>
      <c r="J869" s="374"/>
      <c r="K869" s="374"/>
      <c r="L869" s="378"/>
      <c r="M869" s="379"/>
      <c r="N869" s="380"/>
    </row>
    <row r="870" spans="1:14" ht="46.5" customHeight="1">
      <c r="A870" s="109"/>
      <c r="B870" s="109"/>
      <c r="F870" s="374"/>
      <c r="G870" s="376"/>
      <c r="H870" s="377"/>
      <c r="I870" s="385"/>
      <c r="J870" s="374"/>
      <c r="K870" s="374"/>
      <c r="L870" s="378"/>
      <c r="M870" s="379"/>
      <c r="N870" s="380"/>
    </row>
    <row r="871" spans="1:14" ht="46.5" customHeight="1">
      <c r="A871" s="109"/>
      <c r="B871" s="109"/>
      <c r="F871" s="374"/>
      <c r="G871" s="376"/>
      <c r="H871" s="377"/>
      <c r="I871" s="385"/>
      <c r="J871" s="374"/>
      <c r="K871" s="374"/>
      <c r="L871" s="378"/>
      <c r="M871" s="379"/>
      <c r="N871" s="380"/>
    </row>
    <row r="872" spans="1:14" ht="46.5" customHeight="1">
      <c r="A872" s="109"/>
      <c r="B872" s="109"/>
      <c r="F872" s="374"/>
      <c r="G872" s="376"/>
      <c r="H872" s="377"/>
      <c r="I872" s="385"/>
      <c r="J872" s="374"/>
      <c r="K872" s="374"/>
      <c r="L872" s="378"/>
      <c r="M872" s="379"/>
      <c r="N872" s="380"/>
    </row>
    <row r="873" spans="1:14" ht="46.5" customHeight="1">
      <c r="A873" s="109"/>
      <c r="B873" s="109"/>
      <c r="F873" s="374"/>
      <c r="G873" s="376"/>
      <c r="H873" s="377"/>
      <c r="I873" s="385"/>
      <c r="J873" s="374"/>
      <c r="K873" s="374"/>
      <c r="L873" s="378"/>
      <c r="M873" s="379"/>
      <c r="N873" s="380"/>
    </row>
    <row r="874" spans="1:14" ht="46.5" customHeight="1">
      <c r="A874" s="109"/>
      <c r="B874" s="109"/>
      <c r="F874" s="374"/>
      <c r="G874" s="376"/>
      <c r="H874" s="377"/>
      <c r="I874" s="385"/>
      <c r="J874" s="374"/>
      <c r="K874" s="374"/>
      <c r="L874" s="378"/>
      <c r="M874" s="379"/>
      <c r="N874" s="380"/>
    </row>
    <row r="875" spans="1:14" ht="46.5" customHeight="1">
      <c r="A875" s="109"/>
      <c r="B875" s="109"/>
      <c r="F875" s="374"/>
      <c r="G875" s="376"/>
      <c r="H875" s="377"/>
      <c r="I875" s="385"/>
      <c r="J875" s="374"/>
      <c r="K875" s="374"/>
      <c r="L875" s="378"/>
      <c r="M875" s="379"/>
      <c r="N875" s="380"/>
    </row>
    <row r="876" spans="1:14" ht="46.5" customHeight="1">
      <c r="A876" s="109"/>
      <c r="B876" s="109"/>
      <c r="F876" s="374"/>
      <c r="G876" s="376"/>
      <c r="H876" s="377"/>
      <c r="I876" s="385"/>
      <c r="J876" s="374"/>
      <c r="K876" s="374"/>
      <c r="L876" s="378"/>
      <c r="M876" s="379"/>
      <c r="N876" s="380"/>
    </row>
    <row r="877" spans="1:14" ht="46.5" customHeight="1">
      <c r="A877" s="109"/>
      <c r="B877" s="109"/>
      <c r="F877" s="374"/>
      <c r="G877" s="376"/>
      <c r="H877" s="377"/>
      <c r="I877" s="385"/>
      <c r="J877" s="374"/>
      <c r="K877" s="374"/>
      <c r="L877" s="378"/>
      <c r="M877" s="379"/>
      <c r="N877" s="380"/>
    </row>
    <row r="878" spans="1:14" ht="46.5" customHeight="1">
      <c r="A878" s="109"/>
      <c r="B878" s="109"/>
      <c r="F878" s="374"/>
      <c r="G878" s="376"/>
      <c r="H878" s="377"/>
      <c r="I878" s="385"/>
      <c r="J878" s="374"/>
      <c r="K878" s="374"/>
      <c r="L878" s="378"/>
      <c r="M878" s="379"/>
      <c r="N878" s="380"/>
    </row>
    <row r="879" spans="1:14" ht="46.5" customHeight="1">
      <c r="A879" s="109"/>
      <c r="B879" s="109"/>
      <c r="F879" s="374"/>
      <c r="G879" s="376"/>
      <c r="H879" s="377"/>
      <c r="I879" s="385"/>
      <c r="J879" s="374"/>
      <c r="K879" s="374"/>
      <c r="L879" s="378"/>
      <c r="M879" s="379"/>
      <c r="N879" s="380"/>
    </row>
    <row r="880" spans="1:14" ht="46.5" customHeight="1">
      <c r="A880" s="109"/>
      <c r="B880" s="109"/>
      <c r="F880" s="374"/>
      <c r="G880" s="376"/>
      <c r="H880" s="377"/>
      <c r="I880" s="385"/>
      <c r="J880" s="374"/>
      <c r="K880" s="374"/>
      <c r="L880" s="378"/>
      <c r="M880" s="379"/>
      <c r="N880" s="380"/>
    </row>
    <row r="881" spans="1:14" ht="46.5" customHeight="1">
      <c r="A881" s="109"/>
      <c r="B881" s="109"/>
      <c r="F881" s="374"/>
      <c r="G881" s="376"/>
      <c r="H881" s="377"/>
      <c r="I881" s="385"/>
      <c r="J881" s="374"/>
      <c r="K881" s="374"/>
      <c r="L881" s="378"/>
      <c r="M881" s="379"/>
      <c r="N881" s="380"/>
    </row>
    <row r="882" spans="1:14" ht="46.5" customHeight="1">
      <c r="A882" s="109"/>
      <c r="B882" s="109"/>
      <c r="F882" s="374"/>
      <c r="G882" s="376"/>
      <c r="H882" s="377"/>
      <c r="I882" s="385"/>
      <c r="J882" s="374"/>
      <c r="K882" s="374"/>
      <c r="L882" s="378"/>
      <c r="M882" s="379"/>
      <c r="N882" s="380"/>
    </row>
    <row r="883" spans="1:14" ht="46.5" customHeight="1">
      <c r="A883" s="109"/>
      <c r="B883" s="109"/>
      <c r="F883" s="374"/>
      <c r="G883" s="376"/>
      <c r="H883" s="377"/>
      <c r="I883" s="385"/>
      <c r="J883" s="374"/>
      <c r="K883" s="374"/>
      <c r="L883" s="378"/>
      <c r="M883" s="379"/>
      <c r="N883" s="380"/>
    </row>
    <row r="884" spans="1:14" ht="46.5" customHeight="1">
      <c r="A884" s="109"/>
      <c r="B884" s="109"/>
      <c r="F884" s="374"/>
      <c r="G884" s="376"/>
      <c r="H884" s="377"/>
      <c r="I884" s="385"/>
      <c r="J884" s="374"/>
      <c r="K884" s="374"/>
      <c r="L884" s="378"/>
      <c r="M884" s="379"/>
      <c r="N884" s="380"/>
    </row>
    <row r="885" spans="1:14" ht="46.5" customHeight="1">
      <c r="A885" s="109"/>
      <c r="B885" s="109"/>
      <c r="F885" s="374"/>
      <c r="G885" s="376"/>
      <c r="H885" s="377"/>
      <c r="I885" s="385"/>
      <c r="J885" s="374"/>
      <c r="K885" s="374"/>
      <c r="L885" s="378"/>
      <c r="M885" s="379"/>
      <c r="N885" s="380"/>
    </row>
    <row r="886" spans="1:14" ht="46.5" customHeight="1">
      <c r="A886" s="109"/>
      <c r="B886" s="109"/>
      <c r="F886" s="374"/>
      <c r="G886" s="376"/>
      <c r="H886" s="377"/>
      <c r="I886" s="385"/>
      <c r="J886" s="374"/>
      <c r="K886" s="374"/>
      <c r="L886" s="378"/>
      <c r="M886" s="379"/>
      <c r="N886" s="380"/>
    </row>
    <row r="887" spans="1:14" ht="46.5" customHeight="1">
      <c r="A887" s="109"/>
      <c r="B887" s="109"/>
      <c r="F887" s="374"/>
      <c r="G887" s="376"/>
      <c r="H887" s="377"/>
      <c r="I887" s="385"/>
      <c r="J887" s="374"/>
      <c r="K887" s="374"/>
      <c r="L887" s="378"/>
      <c r="M887" s="379"/>
      <c r="N887" s="380"/>
    </row>
    <row r="888" spans="1:14" ht="46.5" customHeight="1">
      <c r="A888" s="109"/>
      <c r="B888" s="109"/>
      <c r="F888" s="374"/>
      <c r="G888" s="376"/>
      <c r="H888" s="377"/>
      <c r="I888" s="385"/>
      <c r="J888" s="374"/>
      <c r="K888" s="374"/>
      <c r="L888" s="378"/>
      <c r="M888" s="379"/>
      <c r="N888" s="380"/>
    </row>
    <row r="889" spans="1:14" ht="46.5" customHeight="1">
      <c r="A889" s="109"/>
      <c r="B889" s="109"/>
      <c r="F889" s="374"/>
      <c r="G889" s="376"/>
      <c r="H889" s="377"/>
      <c r="I889" s="385"/>
      <c r="J889" s="374"/>
      <c r="K889" s="374"/>
      <c r="L889" s="378"/>
      <c r="M889" s="379"/>
      <c r="N889" s="380"/>
    </row>
    <row r="890" spans="1:14" ht="46.5" customHeight="1">
      <c r="A890" s="109"/>
      <c r="B890" s="109"/>
      <c r="F890" s="374"/>
      <c r="G890" s="376"/>
      <c r="H890" s="377"/>
      <c r="I890" s="385"/>
      <c r="J890" s="374"/>
      <c r="K890" s="374"/>
      <c r="L890" s="378"/>
      <c r="M890" s="379"/>
      <c r="N890" s="380"/>
    </row>
    <row r="891" spans="1:14" ht="46.5" customHeight="1">
      <c r="A891" s="109"/>
      <c r="B891" s="109"/>
      <c r="F891" s="374"/>
      <c r="G891" s="376"/>
      <c r="H891" s="377"/>
      <c r="I891" s="385"/>
      <c r="J891" s="374"/>
      <c r="K891" s="374"/>
      <c r="L891" s="378"/>
      <c r="M891" s="379"/>
      <c r="N891" s="380"/>
    </row>
    <row r="892" spans="1:14" ht="46.5" customHeight="1">
      <c r="A892" s="109"/>
      <c r="B892" s="109"/>
      <c r="F892" s="374"/>
      <c r="G892" s="376"/>
      <c r="H892" s="377"/>
      <c r="I892" s="385"/>
      <c r="J892" s="374"/>
      <c r="K892" s="374"/>
      <c r="L892" s="378"/>
      <c r="M892" s="379"/>
      <c r="N892" s="380"/>
    </row>
    <row r="893" spans="1:14" ht="46.5" customHeight="1">
      <c r="A893" s="109"/>
      <c r="B893" s="109"/>
      <c r="F893" s="374"/>
      <c r="G893" s="376"/>
      <c r="H893" s="377"/>
      <c r="I893" s="385"/>
      <c r="J893" s="374"/>
      <c r="K893" s="374"/>
      <c r="L893" s="378"/>
      <c r="M893" s="379"/>
      <c r="N893" s="380"/>
    </row>
    <row r="894" spans="1:14" ht="46.5" customHeight="1">
      <c r="A894" s="109"/>
      <c r="B894" s="109"/>
      <c r="F894" s="374"/>
      <c r="G894" s="376"/>
      <c r="H894" s="377"/>
      <c r="I894" s="385"/>
      <c r="J894" s="374"/>
      <c r="K894" s="374"/>
      <c r="L894" s="378"/>
      <c r="M894" s="379"/>
      <c r="N894" s="380"/>
    </row>
    <row r="895" spans="1:14" ht="46.5" customHeight="1">
      <c r="A895" s="109"/>
      <c r="B895" s="109"/>
      <c r="F895" s="374"/>
      <c r="G895" s="376"/>
      <c r="H895" s="377"/>
      <c r="I895" s="385"/>
      <c r="J895" s="374"/>
      <c r="K895" s="374"/>
      <c r="L895" s="378"/>
      <c r="M895" s="379"/>
      <c r="N895" s="380"/>
    </row>
    <row r="896" spans="1:14" ht="46.5" customHeight="1">
      <c r="A896" s="109"/>
      <c r="B896" s="109"/>
      <c r="F896" s="374"/>
      <c r="G896" s="376"/>
      <c r="H896" s="377"/>
      <c r="I896" s="385"/>
      <c r="J896" s="374"/>
      <c r="K896" s="374"/>
      <c r="L896" s="378"/>
      <c r="M896" s="379"/>
      <c r="N896" s="380"/>
    </row>
    <row r="897" spans="1:14" ht="46.5" customHeight="1">
      <c r="A897" s="109"/>
      <c r="B897" s="109"/>
      <c r="F897" s="374"/>
      <c r="G897" s="376"/>
      <c r="H897" s="377"/>
      <c r="I897" s="385"/>
      <c r="J897" s="374"/>
      <c r="K897" s="374"/>
      <c r="L897" s="378"/>
      <c r="M897" s="379"/>
      <c r="N897" s="380"/>
    </row>
    <row r="898" spans="1:14" ht="46.5" customHeight="1">
      <c r="A898" s="109"/>
      <c r="B898" s="109"/>
      <c r="F898" s="374"/>
      <c r="G898" s="376"/>
      <c r="H898" s="377"/>
      <c r="I898" s="385"/>
      <c r="J898" s="374"/>
      <c r="K898" s="374"/>
      <c r="L898" s="378"/>
      <c r="M898" s="379"/>
      <c r="N898" s="380"/>
    </row>
    <row r="899" spans="1:14" ht="46.5" customHeight="1">
      <c r="A899" s="109"/>
      <c r="B899" s="109"/>
      <c r="F899" s="374"/>
      <c r="G899" s="376"/>
      <c r="H899" s="377"/>
      <c r="I899" s="385"/>
      <c r="J899" s="374"/>
      <c r="K899" s="374"/>
      <c r="L899" s="378"/>
      <c r="M899" s="379"/>
      <c r="N899" s="380"/>
    </row>
    <row r="900" spans="1:14" ht="46.5" customHeight="1">
      <c r="A900" s="109"/>
      <c r="B900" s="109"/>
      <c r="F900" s="374"/>
      <c r="G900" s="376"/>
      <c r="H900" s="377"/>
      <c r="I900" s="385"/>
      <c r="J900" s="374"/>
      <c r="K900" s="374"/>
      <c r="L900" s="378"/>
      <c r="M900" s="379"/>
      <c r="N900" s="380"/>
    </row>
    <row r="901" spans="1:14" ht="46.5" customHeight="1">
      <c r="A901" s="109"/>
      <c r="B901" s="109"/>
      <c r="F901" s="374"/>
      <c r="G901" s="376"/>
      <c r="H901" s="377"/>
      <c r="I901" s="385"/>
      <c r="J901" s="374"/>
      <c r="K901" s="374"/>
      <c r="L901" s="378"/>
      <c r="M901" s="379"/>
      <c r="N901" s="380"/>
    </row>
    <row r="902" spans="1:14" ht="46.5" customHeight="1">
      <c r="A902" s="109"/>
      <c r="B902" s="109"/>
      <c r="F902" s="374"/>
      <c r="G902" s="376"/>
      <c r="H902" s="377"/>
      <c r="I902" s="385"/>
      <c r="J902" s="374"/>
      <c r="K902" s="374"/>
      <c r="L902" s="378"/>
      <c r="M902" s="379"/>
      <c r="N902" s="380"/>
    </row>
    <row r="903" spans="1:14" ht="46.5" customHeight="1">
      <c r="A903" s="109"/>
      <c r="B903" s="109"/>
      <c r="F903" s="374"/>
      <c r="G903" s="376"/>
      <c r="H903" s="377"/>
      <c r="I903" s="385"/>
      <c r="J903" s="374"/>
      <c r="K903" s="374"/>
      <c r="L903" s="378"/>
      <c r="M903" s="379"/>
      <c r="N903" s="380"/>
    </row>
    <row r="904" spans="1:14" ht="46.5" customHeight="1">
      <c r="A904" s="109"/>
      <c r="B904" s="109"/>
      <c r="F904" s="374"/>
      <c r="G904" s="376"/>
      <c r="H904" s="377"/>
      <c r="I904" s="385"/>
      <c r="J904" s="374"/>
      <c r="K904" s="374"/>
      <c r="L904" s="378"/>
      <c r="M904" s="379"/>
      <c r="N904" s="380"/>
    </row>
    <row r="905" spans="1:14" ht="46.5" customHeight="1">
      <c r="A905" s="109"/>
      <c r="B905" s="109"/>
      <c r="F905" s="374"/>
      <c r="G905" s="376"/>
      <c r="H905" s="377"/>
      <c r="I905" s="385"/>
      <c r="J905" s="374"/>
      <c r="K905" s="374"/>
      <c r="L905" s="378"/>
      <c r="M905" s="379"/>
      <c r="N905" s="380"/>
    </row>
    <row r="906" spans="1:14" ht="46.5" customHeight="1">
      <c r="A906" s="109"/>
      <c r="B906" s="109"/>
      <c r="F906" s="374"/>
      <c r="G906" s="376"/>
      <c r="H906" s="377"/>
      <c r="I906" s="385"/>
      <c r="J906" s="374"/>
      <c r="K906" s="374"/>
      <c r="L906" s="378"/>
      <c r="M906" s="379"/>
      <c r="N906" s="380"/>
    </row>
    <row r="907" spans="1:14" ht="46.5" customHeight="1">
      <c r="A907" s="109"/>
      <c r="B907" s="109"/>
      <c r="F907" s="374"/>
      <c r="G907" s="376"/>
      <c r="H907" s="377"/>
      <c r="I907" s="385"/>
      <c r="J907" s="374"/>
      <c r="K907" s="374"/>
      <c r="L907" s="378"/>
      <c r="M907" s="379"/>
      <c r="N907" s="380"/>
    </row>
    <row r="908" spans="1:14" ht="46.5" customHeight="1">
      <c r="A908" s="109"/>
      <c r="B908" s="109"/>
      <c r="F908" s="374"/>
      <c r="G908" s="376"/>
      <c r="H908" s="377"/>
      <c r="I908" s="385"/>
      <c r="J908" s="374"/>
      <c r="K908" s="374"/>
      <c r="L908" s="378"/>
      <c r="M908" s="379"/>
      <c r="N908" s="380"/>
    </row>
    <row r="909" spans="1:14" ht="46.5" customHeight="1">
      <c r="A909" s="109"/>
      <c r="B909" s="109"/>
      <c r="F909" s="374"/>
      <c r="G909" s="376"/>
      <c r="H909" s="377"/>
      <c r="I909" s="385"/>
      <c r="J909" s="374"/>
      <c r="K909" s="374"/>
      <c r="L909" s="378"/>
      <c r="M909" s="379"/>
      <c r="N909" s="380"/>
    </row>
    <row r="910" spans="1:14" ht="46.5" customHeight="1">
      <c r="A910" s="109"/>
      <c r="B910" s="109"/>
      <c r="F910" s="374"/>
      <c r="G910" s="376"/>
      <c r="H910" s="377"/>
      <c r="I910" s="385"/>
      <c r="J910" s="374"/>
      <c r="K910" s="374"/>
      <c r="L910" s="378"/>
      <c r="M910" s="379"/>
      <c r="N910" s="380"/>
    </row>
    <row r="911" spans="1:14" ht="46.5" customHeight="1">
      <c r="A911" s="109"/>
      <c r="B911" s="109"/>
      <c r="F911" s="374"/>
      <c r="G911" s="376"/>
      <c r="H911" s="377"/>
      <c r="I911" s="385"/>
      <c r="J911" s="374"/>
      <c r="K911" s="374"/>
      <c r="L911" s="378"/>
      <c r="M911" s="379"/>
      <c r="N911" s="380"/>
    </row>
    <row r="912" spans="1:14" ht="46.5" customHeight="1">
      <c r="A912" s="109"/>
      <c r="B912" s="109"/>
      <c r="F912" s="374"/>
      <c r="G912" s="376"/>
      <c r="H912" s="377"/>
      <c r="I912" s="385"/>
      <c r="J912" s="374"/>
      <c r="K912" s="374"/>
      <c r="L912" s="378"/>
      <c r="M912" s="379"/>
      <c r="N912" s="380"/>
    </row>
    <row r="913" spans="1:14" ht="46.5" customHeight="1">
      <c r="A913" s="109"/>
      <c r="B913" s="109"/>
      <c r="F913" s="374"/>
      <c r="G913" s="376"/>
      <c r="H913" s="377"/>
      <c r="I913" s="385"/>
      <c r="J913" s="374"/>
      <c r="K913" s="374"/>
      <c r="L913" s="378"/>
      <c r="M913" s="379"/>
      <c r="N913" s="380"/>
    </row>
    <row r="914" spans="1:14" ht="46.5" customHeight="1">
      <c r="A914" s="109"/>
      <c r="B914" s="109"/>
      <c r="F914" s="374"/>
      <c r="G914" s="376"/>
      <c r="H914" s="377"/>
      <c r="I914" s="385"/>
      <c r="J914" s="374"/>
      <c r="K914" s="374"/>
      <c r="L914" s="378"/>
      <c r="M914" s="379"/>
      <c r="N914" s="380"/>
    </row>
    <row r="915" spans="1:14" ht="46.5" customHeight="1">
      <c r="A915" s="109"/>
      <c r="B915" s="109"/>
      <c r="F915" s="374"/>
      <c r="G915" s="376"/>
      <c r="H915" s="377"/>
      <c r="I915" s="385"/>
      <c r="J915" s="374"/>
      <c r="K915" s="374"/>
      <c r="L915" s="378"/>
      <c r="M915" s="379"/>
      <c r="N915" s="380"/>
    </row>
    <row r="916" spans="1:14" ht="46.5" customHeight="1">
      <c r="A916" s="109"/>
      <c r="B916" s="109"/>
      <c r="F916" s="374"/>
      <c r="G916" s="376"/>
      <c r="H916" s="377"/>
      <c r="I916" s="385"/>
      <c r="J916" s="374"/>
      <c r="K916" s="374"/>
      <c r="L916" s="378"/>
      <c r="M916" s="379"/>
      <c r="N916" s="380"/>
    </row>
    <row r="917" spans="1:14" ht="46.5" customHeight="1">
      <c r="A917" s="109"/>
      <c r="B917" s="109"/>
      <c r="F917" s="374"/>
      <c r="G917" s="376"/>
      <c r="H917" s="377"/>
      <c r="I917" s="385"/>
      <c r="J917" s="374"/>
      <c r="K917" s="374"/>
      <c r="L917" s="378"/>
      <c r="M917" s="379"/>
      <c r="N917" s="380"/>
    </row>
    <row r="918" spans="1:14" ht="46.5" customHeight="1">
      <c r="A918" s="109"/>
      <c r="B918" s="109"/>
      <c r="F918" s="374"/>
      <c r="G918" s="376"/>
      <c r="H918" s="377"/>
      <c r="I918" s="385"/>
      <c r="J918" s="374"/>
      <c r="K918" s="374"/>
      <c r="L918" s="378"/>
      <c r="M918" s="379"/>
      <c r="N918" s="380"/>
    </row>
    <row r="919" spans="1:14" ht="46.5" customHeight="1">
      <c r="A919" s="109"/>
      <c r="B919" s="109"/>
      <c r="F919" s="374"/>
      <c r="G919" s="376"/>
      <c r="H919" s="377"/>
      <c r="I919" s="385"/>
      <c r="J919" s="374"/>
      <c r="K919" s="374"/>
      <c r="L919" s="378"/>
      <c r="M919" s="379"/>
      <c r="N919" s="380"/>
    </row>
    <row r="920" spans="1:14" ht="46.5" customHeight="1">
      <c r="A920" s="109"/>
      <c r="B920" s="109"/>
      <c r="F920" s="374"/>
      <c r="G920" s="376"/>
      <c r="H920" s="377"/>
      <c r="I920" s="385"/>
      <c r="J920" s="374"/>
      <c r="K920" s="374"/>
      <c r="L920" s="378"/>
      <c r="M920" s="379"/>
      <c r="N920" s="380"/>
    </row>
    <row r="921" spans="1:14" ht="46.5" customHeight="1">
      <c r="A921" s="109"/>
      <c r="B921" s="109"/>
      <c r="F921" s="374"/>
      <c r="G921" s="376"/>
      <c r="H921" s="377"/>
      <c r="I921" s="385"/>
      <c r="J921" s="374"/>
      <c r="K921" s="374"/>
      <c r="L921" s="378"/>
      <c r="M921" s="379"/>
      <c r="N921" s="380"/>
    </row>
    <row r="922" spans="1:14" ht="46.5" customHeight="1">
      <c r="A922" s="109"/>
      <c r="B922" s="109"/>
      <c r="F922" s="374"/>
      <c r="G922" s="376"/>
      <c r="H922" s="377"/>
      <c r="I922" s="385"/>
      <c r="J922" s="374"/>
      <c r="K922" s="374"/>
      <c r="L922" s="378"/>
      <c r="M922" s="379"/>
      <c r="N922" s="380"/>
    </row>
    <row r="923" spans="1:14" ht="46.5" customHeight="1">
      <c r="A923" s="109"/>
      <c r="B923" s="109"/>
      <c r="F923" s="374"/>
      <c r="G923" s="376"/>
      <c r="H923" s="377"/>
      <c r="I923" s="385"/>
      <c r="J923" s="374"/>
      <c r="K923" s="374"/>
      <c r="L923" s="378"/>
      <c r="M923" s="379"/>
      <c r="N923" s="380"/>
    </row>
    <row r="924" spans="1:14" ht="46.5" customHeight="1">
      <c r="A924" s="109"/>
      <c r="B924" s="109"/>
      <c r="F924" s="374"/>
      <c r="G924" s="376"/>
      <c r="H924" s="377"/>
      <c r="I924" s="385"/>
      <c r="J924" s="374"/>
      <c r="K924" s="374"/>
      <c r="L924" s="378"/>
      <c r="M924" s="379"/>
      <c r="N924" s="380"/>
    </row>
    <row r="925" spans="1:14" ht="46.5" customHeight="1">
      <c r="A925" s="109"/>
      <c r="B925" s="109"/>
      <c r="F925" s="374"/>
      <c r="G925" s="376"/>
      <c r="H925" s="377"/>
      <c r="I925" s="385"/>
      <c r="J925" s="374"/>
      <c r="K925" s="374"/>
      <c r="L925" s="378"/>
      <c r="M925" s="379"/>
      <c r="N925" s="380"/>
    </row>
    <row r="926" spans="1:14" ht="46.5" customHeight="1">
      <c r="A926" s="109"/>
      <c r="B926" s="109"/>
      <c r="F926" s="374"/>
      <c r="G926" s="376"/>
      <c r="H926" s="377"/>
      <c r="I926" s="385"/>
      <c r="J926" s="374"/>
      <c r="K926" s="374"/>
      <c r="L926" s="378"/>
      <c r="M926" s="379"/>
      <c r="N926" s="380"/>
    </row>
    <row r="927" spans="1:14" ht="46.5" customHeight="1">
      <c r="A927" s="109"/>
      <c r="B927" s="109"/>
      <c r="F927" s="374"/>
      <c r="G927" s="376"/>
      <c r="H927" s="377"/>
      <c r="I927" s="385"/>
      <c r="J927" s="374"/>
      <c r="K927" s="374"/>
      <c r="L927" s="378"/>
      <c r="M927" s="379"/>
      <c r="N927" s="380"/>
    </row>
    <row r="928" spans="1:14" ht="46.5" customHeight="1">
      <c r="A928" s="109"/>
      <c r="B928" s="109"/>
      <c r="F928" s="374"/>
      <c r="G928" s="376"/>
      <c r="H928" s="377"/>
      <c r="I928" s="385"/>
      <c r="J928" s="374"/>
      <c r="K928" s="374"/>
      <c r="L928" s="378"/>
      <c r="M928" s="379"/>
      <c r="N928" s="380"/>
    </row>
    <row r="929" spans="1:14" ht="46.5" customHeight="1">
      <c r="A929" s="109"/>
      <c r="B929" s="109"/>
      <c r="F929" s="374"/>
      <c r="G929" s="376"/>
      <c r="H929" s="377"/>
      <c r="I929" s="385"/>
      <c r="J929" s="374"/>
      <c r="K929" s="374"/>
      <c r="L929" s="378"/>
      <c r="M929" s="379"/>
      <c r="N929" s="380"/>
    </row>
    <row r="930" spans="1:14" ht="46.5" customHeight="1">
      <c r="A930" s="109"/>
      <c r="B930" s="109"/>
      <c r="F930" s="374"/>
      <c r="G930" s="376"/>
      <c r="H930" s="377"/>
      <c r="I930" s="385"/>
      <c r="J930" s="374"/>
      <c r="K930" s="374"/>
      <c r="L930" s="378"/>
      <c r="M930" s="379"/>
      <c r="N930" s="380"/>
    </row>
    <row r="931" spans="1:14" ht="46.5" customHeight="1">
      <c r="A931" s="109"/>
      <c r="B931" s="109"/>
      <c r="F931" s="374"/>
      <c r="G931" s="376"/>
      <c r="H931" s="377"/>
      <c r="I931" s="385"/>
      <c r="J931" s="374"/>
      <c r="K931" s="374"/>
      <c r="L931" s="378"/>
      <c r="M931" s="379"/>
      <c r="N931" s="380"/>
    </row>
    <row r="932" spans="1:14" ht="46.5" customHeight="1">
      <c r="A932" s="109"/>
      <c r="B932" s="109"/>
      <c r="F932" s="374"/>
      <c r="G932" s="376"/>
      <c r="H932" s="377"/>
      <c r="I932" s="385"/>
      <c r="J932" s="374"/>
      <c r="K932" s="374"/>
      <c r="L932" s="378"/>
      <c r="M932" s="379"/>
      <c r="N932" s="380"/>
    </row>
    <row r="933" spans="1:14" ht="46.5" customHeight="1">
      <c r="A933" s="109"/>
      <c r="B933" s="109"/>
      <c r="F933" s="374"/>
      <c r="G933" s="376"/>
      <c r="H933" s="377"/>
      <c r="I933" s="385"/>
      <c r="J933" s="374"/>
      <c r="K933" s="374"/>
      <c r="L933" s="378"/>
      <c r="M933" s="379"/>
      <c r="N933" s="380"/>
    </row>
    <row r="934" spans="1:14" ht="46.5" customHeight="1">
      <c r="A934" s="109"/>
      <c r="B934" s="109"/>
      <c r="F934" s="374"/>
      <c r="G934" s="376"/>
      <c r="H934" s="377"/>
      <c r="I934" s="385"/>
      <c r="J934" s="374"/>
      <c r="K934" s="374"/>
      <c r="L934" s="378"/>
      <c r="M934" s="379"/>
      <c r="N934" s="380"/>
    </row>
    <row r="935" spans="1:14" ht="46.5" customHeight="1">
      <c r="A935" s="109"/>
      <c r="B935" s="109"/>
      <c r="F935" s="374"/>
      <c r="G935" s="376"/>
      <c r="H935" s="377"/>
      <c r="I935" s="385"/>
      <c r="J935" s="374"/>
      <c r="K935" s="374"/>
      <c r="L935" s="378"/>
      <c r="M935" s="379"/>
      <c r="N935" s="380"/>
    </row>
    <row r="936" spans="1:14" ht="46.5" customHeight="1">
      <c r="A936" s="109"/>
      <c r="B936" s="109"/>
      <c r="F936" s="374"/>
      <c r="G936" s="376"/>
      <c r="H936" s="377"/>
      <c r="I936" s="385"/>
      <c r="J936" s="374"/>
      <c r="K936" s="374"/>
      <c r="L936" s="378"/>
      <c r="M936" s="379"/>
      <c r="N936" s="380"/>
    </row>
    <row r="937" spans="1:14" ht="46.5" customHeight="1">
      <c r="A937" s="109"/>
      <c r="B937" s="109"/>
      <c r="F937" s="374"/>
      <c r="G937" s="376"/>
      <c r="H937" s="377"/>
      <c r="I937" s="385"/>
      <c r="J937" s="374"/>
      <c r="K937" s="374"/>
      <c r="L937" s="378"/>
      <c r="M937" s="379"/>
      <c r="N937" s="380"/>
    </row>
    <row r="938" spans="1:14" ht="46.5" customHeight="1">
      <c r="A938" s="109"/>
      <c r="B938" s="109"/>
      <c r="F938" s="374"/>
      <c r="G938" s="376"/>
      <c r="H938" s="377"/>
      <c r="I938" s="385"/>
      <c r="J938" s="374"/>
      <c r="K938" s="374"/>
      <c r="L938" s="378"/>
      <c r="M938" s="379"/>
      <c r="N938" s="380"/>
    </row>
    <row r="939" spans="1:14" ht="46.5" customHeight="1">
      <c r="A939" s="109"/>
      <c r="B939" s="109"/>
      <c r="F939" s="374"/>
      <c r="G939" s="376"/>
      <c r="H939" s="377"/>
      <c r="I939" s="385"/>
      <c r="J939" s="374"/>
      <c r="K939" s="374"/>
      <c r="L939" s="378"/>
      <c r="M939" s="379"/>
      <c r="N939" s="380"/>
    </row>
    <row r="940" spans="1:14" ht="46.5" customHeight="1">
      <c r="A940" s="109"/>
      <c r="B940" s="109"/>
      <c r="F940" s="374"/>
      <c r="G940" s="376"/>
      <c r="H940" s="377"/>
      <c r="I940" s="385"/>
      <c r="J940" s="374"/>
      <c r="K940" s="374"/>
      <c r="L940" s="378"/>
      <c r="M940" s="379"/>
      <c r="N940" s="380"/>
    </row>
    <row r="941" spans="1:14" ht="46.5" customHeight="1">
      <c r="A941" s="109"/>
      <c r="B941" s="109"/>
      <c r="F941" s="374"/>
      <c r="G941" s="376"/>
      <c r="H941" s="377"/>
      <c r="I941" s="385"/>
      <c r="J941" s="374"/>
      <c r="K941" s="374"/>
      <c r="L941" s="378"/>
      <c r="M941" s="379"/>
      <c r="N941" s="380"/>
    </row>
    <row r="942" spans="1:14" ht="46.5" customHeight="1">
      <c r="A942" s="109"/>
      <c r="B942" s="109"/>
      <c r="F942" s="374"/>
      <c r="G942" s="376"/>
      <c r="H942" s="377"/>
      <c r="I942" s="385"/>
      <c r="J942" s="374"/>
      <c r="K942" s="374"/>
      <c r="L942" s="378"/>
      <c r="M942" s="379"/>
      <c r="N942" s="380"/>
    </row>
    <row r="943" spans="1:14" ht="46.5" customHeight="1">
      <c r="A943" s="109"/>
      <c r="B943" s="109"/>
      <c r="F943" s="374"/>
      <c r="G943" s="376"/>
      <c r="H943" s="377"/>
      <c r="I943" s="385"/>
      <c r="J943" s="374"/>
      <c r="K943" s="374"/>
      <c r="L943" s="378"/>
      <c r="M943" s="379"/>
      <c r="N943" s="380"/>
    </row>
    <row r="944" spans="1:14" ht="46.5" customHeight="1">
      <c r="A944" s="109"/>
      <c r="B944" s="109"/>
      <c r="F944" s="374"/>
      <c r="G944" s="376"/>
      <c r="H944" s="377"/>
      <c r="I944" s="385"/>
      <c r="J944" s="374"/>
      <c r="K944" s="374"/>
      <c r="L944" s="378"/>
      <c r="M944" s="379"/>
      <c r="N944" s="380"/>
    </row>
    <row r="945" spans="1:14" ht="46.5" customHeight="1">
      <c r="A945" s="109"/>
      <c r="B945" s="109"/>
      <c r="F945" s="374"/>
      <c r="G945" s="376"/>
      <c r="H945" s="377"/>
      <c r="I945" s="385"/>
      <c r="J945" s="374"/>
      <c r="K945" s="374"/>
      <c r="L945" s="378"/>
      <c r="M945" s="379"/>
      <c r="N945" s="380"/>
    </row>
    <row r="946" spans="1:14" ht="46.5" customHeight="1">
      <c r="A946" s="109"/>
      <c r="B946" s="109"/>
      <c r="F946" s="374"/>
      <c r="G946" s="376"/>
      <c r="H946" s="377"/>
      <c r="I946" s="385"/>
      <c r="J946" s="374"/>
      <c r="K946" s="374"/>
      <c r="L946" s="378"/>
      <c r="M946" s="379"/>
      <c r="N946" s="380"/>
    </row>
    <row r="947" spans="1:14" ht="46.5" customHeight="1">
      <c r="A947" s="109"/>
      <c r="B947" s="109"/>
      <c r="F947" s="374"/>
      <c r="G947" s="376"/>
      <c r="H947" s="377"/>
      <c r="I947" s="385"/>
      <c r="J947" s="374"/>
      <c r="K947" s="374"/>
      <c r="L947" s="378"/>
      <c r="M947" s="379"/>
      <c r="N947" s="380"/>
    </row>
    <row r="948" spans="1:14" ht="46.5" customHeight="1">
      <c r="A948" s="109"/>
      <c r="B948" s="109"/>
      <c r="F948" s="374"/>
      <c r="G948" s="376"/>
      <c r="H948" s="377"/>
      <c r="I948" s="385"/>
      <c r="J948" s="374"/>
      <c r="K948" s="374"/>
      <c r="L948" s="378"/>
      <c r="M948" s="379"/>
      <c r="N948" s="380"/>
    </row>
    <row r="949" spans="1:14" ht="46.5" customHeight="1">
      <c r="A949" s="109"/>
      <c r="B949" s="109"/>
      <c r="F949" s="374"/>
      <c r="G949" s="376"/>
      <c r="H949" s="377"/>
      <c r="I949" s="385"/>
      <c r="J949" s="374"/>
      <c r="K949" s="374"/>
      <c r="L949" s="378"/>
      <c r="M949" s="379"/>
      <c r="N949" s="380"/>
    </row>
    <row r="950" spans="1:14" ht="46.5" customHeight="1">
      <c r="A950" s="109"/>
      <c r="B950" s="109"/>
      <c r="F950" s="374"/>
      <c r="G950" s="376"/>
      <c r="H950" s="377"/>
      <c r="I950" s="385"/>
      <c r="J950" s="374"/>
      <c r="K950" s="374"/>
      <c r="L950" s="378"/>
      <c r="M950" s="379"/>
      <c r="N950" s="380"/>
    </row>
    <row r="951" spans="1:14" ht="46.5" customHeight="1">
      <c r="A951" s="109"/>
      <c r="B951" s="109"/>
      <c r="F951" s="374"/>
      <c r="G951" s="376"/>
      <c r="H951" s="377"/>
      <c r="I951" s="385"/>
      <c r="J951" s="374"/>
      <c r="K951" s="374"/>
      <c r="L951" s="378"/>
      <c r="M951" s="379"/>
      <c r="N951" s="380"/>
    </row>
    <row r="952" spans="1:14" ht="46.5" customHeight="1">
      <c r="A952" s="109"/>
      <c r="B952" s="109"/>
      <c r="F952" s="374"/>
      <c r="G952" s="376"/>
      <c r="H952" s="377"/>
      <c r="I952" s="385"/>
      <c r="J952" s="374"/>
      <c r="K952" s="374"/>
      <c r="L952" s="378"/>
      <c r="M952" s="379"/>
      <c r="N952" s="380"/>
    </row>
    <row r="953" spans="1:14" ht="46.5" customHeight="1">
      <c r="A953" s="109"/>
      <c r="B953" s="109"/>
      <c r="F953" s="374"/>
      <c r="G953" s="376"/>
      <c r="H953" s="377"/>
      <c r="I953" s="385"/>
      <c r="J953" s="374"/>
      <c r="K953" s="374"/>
      <c r="L953" s="378"/>
      <c r="M953" s="379"/>
      <c r="N953" s="380"/>
    </row>
    <row r="954" spans="1:14" ht="46.5" customHeight="1">
      <c r="A954" s="109"/>
      <c r="B954" s="109"/>
      <c r="F954" s="374"/>
      <c r="G954" s="376"/>
      <c r="H954" s="377"/>
      <c r="I954" s="385"/>
      <c r="J954" s="374"/>
      <c r="K954" s="374"/>
      <c r="L954" s="378"/>
      <c r="M954" s="379"/>
      <c r="N954" s="380"/>
    </row>
    <row r="955" spans="1:14" ht="46.5" customHeight="1">
      <c r="A955" s="109"/>
      <c r="B955" s="109"/>
      <c r="F955" s="374"/>
      <c r="G955" s="376"/>
      <c r="H955" s="377"/>
      <c r="I955" s="385"/>
      <c r="J955" s="374"/>
      <c r="K955" s="374"/>
      <c r="L955" s="378"/>
      <c r="M955" s="379"/>
      <c r="N955" s="380"/>
    </row>
    <row r="956" spans="1:14" ht="46.5" customHeight="1">
      <c r="A956" s="109"/>
      <c r="B956" s="109"/>
      <c r="F956" s="374"/>
      <c r="G956" s="376"/>
      <c r="H956" s="377"/>
      <c r="I956" s="385"/>
      <c r="J956" s="374"/>
      <c r="K956" s="374"/>
      <c r="L956" s="378"/>
      <c r="M956" s="379"/>
      <c r="N956" s="380"/>
    </row>
    <row r="957" spans="1:14" ht="46.5" customHeight="1">
      <c r="A957" s="109"/>
      <c r="B957" s="109"/>
      <c r="F957" s="374"/>
      <c r="G957" s="376"/>
      <c r="H957" s="377"/>
      <c r="I957" s="385"/>
      <c r="J957" s="374"/>
      <c r="K957" s="374"/>
      <c r="L957" s="378"/>
      <c r="M957" s="379"/>
      <c r="N957" s="380"/>
    </row>
    <row r="958" spans="1:14" ht="46.5" customHeight="1">
      <c r="A958" s="109"/>
      <c r="B958" s="109"/>
      <c r="F958" s="374"/>
      <c r="G958" s="376"/>
      <c r="H958" s="377"/>
      <c r="I958" s="385"/>
      <c r="J958" s="374"/>
      <c r="K958" s="374"/>
      <c r="L958" s="378"/>
      <c r="M958" s="379"/>
      <c r="N958" s="380"/>
    </row>
    <row r="959" spans="1:14" ht="46.5" customHeight="1">
      <c r="A959" s="109"/>
      <c r="B959" s="109"/>
      <c r="F959" s="374"/>
      <c r="G959" s="376"/>
      <c r="H959" s="377"/>
      <c r="I959" s="385"/>
      <c r="J959" s="374"/>
      <c r="K959" s="374"/>
      <c r="L959" s="378"/>
      <c r="M959" s="379"/>
      <c r="N959" s="380"/>
    </row>
    <row r="960" spans="1:14" ht="46.5" customHeight="1">
      <c r="A960" s="109"/>
      <c r="B960" s="109"/>
      <c r="F960" s="374"/>
      <c r="G960" s="376"/>
      <c r="H960" s="377"/>
      <c r="I960" s="385"/>
      <c r="J960" s="374"/>
      <c r="K960" s="374"/>
      <c r="L960" s="378"/>
      <c r="M960" s="379"/>
      <c r="N960" s="380"/>
    </row>
    <row r="961" spans="1:14" ht="46.5" customHeight="1">
      <c r="A961" s="109"/>
      <c r="B961" s="109"/>
      <c r="F961" s="374"/>
      <c r="G961" s="376"/>
      <c r="H961" s="377"/>
      <c r="I961" s="385"/>
      <c r="J961" s="374"/>
      <c r="K961" s="374"/>
      <c r="L961" s="378"/>
      <c r="M961" s="379"/>
      <c r="N961" s="380"/>
    </row>
    <row r="962" spans="1:14" ht="46.5" customHeight="1">
      <c r="A962" s="109"/>
      <c r="B962" s="109"/>
      <c r="F962" s="374"/>
      <c r="G962" s="376"/>
      <c r="H962" s="377"/>
      <c r="I962" s="385"/>
      <c r="J962" s="374"/>
      <c r="K962" s="374"/>
      <c r="L962" s="378"/>
      <c r="M962" s="379"/>
      <c r="N962" s="380"/>
    </row>
    <row r="963" spans="1:14" ht="46.5" customHeight="1">
      <c r="A963" s="109"/>
      <c r="B963" s="109"/>
      <c r="F963" s="374"/>
      <c r="G963" s="376"/>
      <c r="H963" s="377"/>
      <c r="I963" s="385"/>
      <c r="J963" s="374"/>
      <c r="K963" s="374"/>
      <c r="L963" s="378"/>
      <c r="M963" s="379"/>
      <c r="N963" s="380"/>
    </row>
    <row r="964" spans="1:14" ht="46.5" customHeight="1">
      <c r="A964" s="109"/>
      <c r="B964" s="109"/>
      <c r="F964" s="374"/>
      <c r="G964" s="376"/>
      <c r="H964" s="377"/>
      <c r="I964" s="385"/>
      <c r="J964" s="374"/>
      <c r="K964" s="374"/>
      <c r="L964" s="378"/>
      <c r="M964" s="379"/>
      <c r="N964" s="380"/>
    </row>
    <row r="965" spans="1:14" ht="46.5" customHeight="1">
      <c r="A965" s="109"/>
      <c r="B965" s="109"/>
      <c r="F965" s="374"/>
      <c r="G965" s="376"/>
      <c r="H965" s="377"/>
      <c r="I965" s="385"/>
      <c r="J965" s="374"/>
      <c r="K965" s="374"/>
      <c r="L965" s="378"/>
      <c r="M965" s="379"/>
      <c r="N965" s="380"/>
    </row>
    <row r="966" spans="1:14" ht="46.5" customHeight="1">
      <c r="A966" s="109"/>
      <c r="B966" s="109"/>
      <c r="F966" s="374"/>
      <c r="G966" s="376"/>
      <c r="H966" s="377"/>
      <c r="I966" s="385"/>
      <c r="J966" s="374"/>
      <c r="K966" s="374"/>
      <c r="L966" s="378"/>
      <c r="M966" s="379"/>
      <c r="N966" s="380"/>
    </row>
    <row r="967" spans="1:14" ht="46.5" customHeight="1">
      <c r="A967" s="109"/>
      <c r="B967" s="109"/>
      <c r="F967" s="374"/>
      <c r="G967" s="376"/>
      <c r="H967" s="377"/>
      <c r="I967" s="385"/>
      <c r="J967" s="374"/>
      <c r="K967" s="374"/>
      <c r="L967" s="378"/>
      <c r="M967" s="379"/>
      <c r="N967" s="380"/>
    </row>
    <row r="968" spans="1:14" ht="46.5" customHeight="1">
      <c r="A968" s="109"/>
      <c r="B968" s="109"/>
      <c r="F968" s="374"/>
      <c r="G968" s="376"/>
      <c r="H968" s="377"/>
      <c r="I968" s="385"/>
      <c r="J968" s="374"/>
      <c r="K968" s="374"/>
      <c r="L968" s="378"/>
      <c r="M968" s="379"/>
      <c r="N968" s="380"/>
    </row>
    <row r="969" spans="1:14" ht="46.5" customHeight="1">
      <c r="A969" s="109"/>
      <c r="B969" s="109"/>
      <c r="F969" s="374"/>
      <c r="G969" s="376"/>
      <c r="H969" s="377"/>
      <c r="I969" s="385"/>
      <c r="J969" s="374"/>
      <c r="K969" s="374"/>
      <c r="L969" s="378"/>
      <c r="M969" s="379"/>
      <c r="N969" s="380"/>
    </row>
    <row r="970" spans="1:14" ht="46.5" customHeight="1">
      <c r="A970" s="109"/>
      <c r="B970" s="109"/>
      <c r="F970" s="374"/>
      <c r="G970" s="376"/>
      <c r="H970" s="377"/>
      <c r="I970" s="385"/>
      <c r="J970" s="374"/>
      <c r="K970" s="374"/>
      <c r="L970" s="378"/>
      <c r="M970" s="379"/>
      <c r="N970" s="380"/>
    </row>
    <row r="971" spans="1:14" ht="46.5" customHeight="1">
      <c r="A971" s="109"/>
      <c r="B971" s="109"/>
      <c r="F971" s="374"/>
      <c r="G971" s="376"/>
      <c r="H971" s="377"/>
      <c r="I971" s="385"/>
      <c r="J971" s="374"/>
      <c r="K971" s="374"/>
      <c r="L971" s="378"/>
      <c r="M971" s="379"/>
      <c r="N971" s="380"/>
    </row>
    <row r="972" spans="1:14" ht="46.5" customHeight="1">
      <c r="A972" s="109"/>
      <c r="B972" s="109"/>
      <c r="F972" s="374"/>
      <c r="G972" s="376"/>
      <c r="H972" s="377"/>
      <c r="I972" s="385"/>
      <c r="J972" s="374"/>
      <c r="K972" s="374"/>
      <c r="L972" s="378"/>
      <c r="M972" s="379"/>
      <c r="N972" s="380"/>
    </row>
    <row r="973" spans="1:14" ht="46.5" customHeight="1">
      <c r="A973" s="109"/>
      <c r="B973" s="109"/>
      <c r="F973" s="374"/>
      <c r="G973" s="376"/>
      <c r="H973" s="377"/>
      <c r="I973" s="385"/>
      <c r="J973" s="374"/>
      <c r="K973" s="374"/>
      <c r="L973" s="378"/>
      <c r="M973" s="379"/>
      <c r="N973" s="380"/>
    </row>
    <row r="974" spans="1:14" ht="46.5" customHeight="1">
      <c r="A974" s="109"/>
      <c r="B974" s="109"/>
      <c r="F974" s="374"/>
      <c r="G974" s="376"/>
      <c r="H974" s="377"/>
      <c r="I974" s="385"/>
      <c r="J974" s="374"/>
      <c r="K974" s="374"/>
      <c r="L974" s="378"/>
      <c r="M974" s="379"/>
      <c r="N974" s="380"/>
    </row>
    <row r="975" spans="1:14" ht="46.5" customHeight="1">
      <c r="A975" s="109"/>
      <c r="B975" s="109"/>
      <c r="F975" s="374"/>
      <c r="G975" s="376"/>
      <c r="H975" s="377"/>
      <c r="I975" s="385"/>
      <c r="J975" s="374"/>
      <c r="K975" s="374"/>
      <c r="L975" s="378"/>
      <c r="M975" s="379"/>
      <c r="N975" s="380"/>
    </row>
    <row r="976" spans="1:14" ht="46.5" customHeight="1">
      <c r="A976" s="109"/>
      <c r="B976" s="109"/>
      <c r="F976" s="374"/>
      <c r="G976" s="376"/>
      <c r="H976" s="377"/>
      <c r="I976" s="385"/>
      <c r="J976" s="374"/>
      <c r="K976" s="374"/>
      <c r="L976" s="378"/>
      <c r="M976" s="379"/>
      <c r="N976" s="380"/>
    </row>
    <row r="977" spans="1:14" ht="46.5" customHeight="1">
      <c r="A977" s="109"/>
      <c r="B977" s="109"/>
      <c r="F977" s="374"/>
      <c r="G977" s="376"/>
      <c r="H977" s="377"/>
      <c r="I977" s="385"/>
      <c r="J977" s="374"/>
      <c r="K977" s="374"/>
      <c r="L977" s="378"/>
      <c r="M977" s="379"/>
      <c r="N977" s="380"/>
    </row>
    <row r="978" spans="1:14" ht="46.5" customHeight="1">
      <c r="A978" s="109"/>
      <c r="B978" s="109"/>
      <c r="F978" s="374"/>
      <c r="G978" s="376"/>
      <c r="H978" s="377"/>
      <c r="I978" s="385"/>
      <c r="J978" s="374"/>
      <c r="K978" s="374"/>
      <c r="L978" s="378"/>
      <c r="M978" s="379"/>
      <c r="N978" s="380"/>
    </row>
    <row r="979" spans="1:14" ht="46.5" customHeight="1">
      <c r="A979" s="109"/>
      <c r="B979" s="109"/>
      <c r="F979" s="374"/>
      <c r="G979" s="376"/>
      <c r="H979" s="377"/>
      <c r="I979" s="385"/>
      <c r="J979" s="374"/>
      <c r="K979" s="374"/>
      <c r="L979" s="378"/>
      <c r="M979" s="379"/>
      <c r="N979" s="380"/>
    </row>
    <row r="980" spans="1:14" ht="46.5" customHeight="1">
      <c r="A980" s="109"/>
      <c r="B980" s="109"/>
      <c r="F980" s="374"/>
      <c r="G980" s="376"/>
      <c r="H980" s="377"/>
      <c r="I980" s="385"/>
      <c r="J980" s="374"/>
      <c r="K980" s="374"/>
      <c r="L980" s="378"/>
      <c r="M980" s="379"/>
      <c r="N980" s="380"/>
    </row>
    <row r="981" spans="1:14" ht="46.5" customHeight="1">
      <c r="A981" s="109"/>
      <c r="B981" s="109"/>
      <c r="F981" s="374"/>
      <c r="G981" s="376"/>
      <c r="H981" s="377"/>
      <c r="I981" s="385"/>
      <c r="J981" s="374"/>
      <c r="K981" s="374"/>
      <c r="L981" s="378"/>
      <c r="M981" s="379"/>
      <c r="N981" s="380"/>
    </row>
    <row r="982" spans="1:14" ht="46.5" customHeight="1">
      <c r="A982" s="109"/>
      <c r="B982" s="109"/>
      <c r="F982" s="374"/>
      <c r="G982" s="376"/>
      <c r="H982" s="377"/>
      <c r="I982" s="385"/>
      <c r="J982" s="374"/>
      <c r="K982" s="374"/>
      <c r="L982" s="378"/>
      <c r="M982" s="379"/>
      <c r="N982" s="380"/>
    </row>
    <row r="983" spans="1:14" ht="46.5" customHeight="1">
      <c r="A983" s="109"/>
      <c r="B983" s="109"/>
      <c r="F983" s="374"/>
      <c r="G983" s="376"/>
      <c r="H983" s="377"/>
      <c r="I983" s="385"/>
      <c r="J983" s="374"/>
      <c r="K983" s="374"/>
      <c r="L983" s="378"/>
      <c r="M983" s="379"/>
      <c r="N983" s="380"/>
    </row>
    <row r="984" spans="1:14" ht="46.5" customHeight="1">
      <c r="A984" s="109"/>
      <c r="B984" s="109"/>
      <c r="F984" s="374"/>
      <c r="G984" s="376"/>
      <c r="H984" s="377"/>
      <c r="I984" s="385"/>
      <c r="J984" s="374"/>
      <c r="K984" s="374"/>
      <c r="L984" s="378"/>
      <c r="M984" s="379"/>
      <c r="N984" s="380"/>
    </row>
    <row r="985" spans="1:14" ht="46.5" customHeight="1">
      <c r="A985" s="109"/>
      <c r="B985" s="109"/>
      <c r="F985" s="374"/>
      <c r="G985" s="376"/>
      <c r="H985" s="377"/>
      <c r="I985" s="385"/>
      <c r="J985" s="374"/>
      <c r="K985" s="374"/>
      <c r="L985" s="378"/>
      <c r="M985" s="379"/>
      <c r="N985" s="380"/>
    </row>
    <row r="986" spans="1:14" ht="46.5" customHeight="1">
      <c r="A986" s="109"/>
      <c r="B986" s="109"/>
      <c r="F986" s="374"/>
      <c r="G986" s="376"/>
      <c r="H986" s="377"/>
      <c r="I986" s="385"/>
      <c r="J986" s="374"/>
      <c r="K986" s="374"/>
      <c r="L986" s="378"/>
      <c r="M986" s="379"/>
      <c r="N986" s="380"/>
    </row>
    <row r="987" spans="1:14" ht="46.5" customHeight="1">
      <c r="A987" s="109"/>
      <c r="B987" s="109"/>
      <c r="F987" s="374"/>
      <c r="G987" s="376"/>
      <c r="H987" s="377"/>
      <c r="I987" s="385"/>
      <c r="J987" s="374"/>
      <c r="K987" s="374"/>
      <c r="L987" s="378"/>
      <c r="M987" s="379"/>
      <c r="N987" s="380"/>
    </row>
    <row r="988" spans="1:14" ht="46.5" customHeight="1">
      <c r="A988" s="109"/>
      <c r="B988" s="109"/>
      <c r="F988" s="374"/>
      <c r="G988" s="376"/>
      <c r="H988" s="377"/>
      <c r="I988" s="385"/>
      <c r="J988" s="374"/>
      <c r="K988" s="374"/>
      <c r="L988" s="378"/>
      <c r="M988" s="379"/>
      <c r="N988" s="380"/>
    </row>
    <row r="989" spans="1:14" ht="46.5" customHeight="1">
      <c r="A989" s="109"/>
      <c r="B989" s="109"/>
      <c r="F989" s="374"/>
      <c r="G989" s="376"/>
      <c r="H989" s="377"/>
      <c r="I989" s="385"/>
      <c r="J989" s="374"/>
      <c r="K989" s="374"/>
      <c r="L989" s="378"/>
      <c r="M989" s="379"/>
      <c r="N989" s="380"/>
    </row>
    <row r="990" spans="1:14" ht="46.5" customHeight="1">
      <c r="A990" s="109"/>
      <c r="B990" s="109"/>
      <c r="F990" s="374"/>
      <c r="G990" s="376"/>
      <c r="H990" s="377"/>
      <c r="I990" s="385"/>
      <c r="J990" s="374"/>
      <c r="K990" s="374"/>
      <c r="L990" s="378"/>
      <c r="M990" s="379"/>
      <c r="N990" s="380"/>
    </row>
    <row r="991" spans="1:14" ht="46.5" customHeight="1">
      <c r="A991" s="109"/>
      <c r="B991" s="109"/>
      <c r="F991" s="374"/>
      <c r="G991" s="376"/>
      <c r="H991" s="377"/>
      <c r="I991" s="385"/>
      <c r="J991" s="374"/>
      <c r="K991" s="374"/>
      <c r="L991" s="378"/>
      <c r="M991" s="379"/>
      <c r="N991" s="380"/>
    </row>
    <row r="992" spans="1:14" ht="46.5" customHeight="1">
      <c r="A992" s="109"/>
      <c r="B992" s="109"/>
      <c r="F992" s="374"/>
      <c r="G992" s="376"/>
      <c r="H992" s="377"/>
      <c r="I992" s="385"/>
      <c r="J992" s="374"/>
      <c r="K992" s="374"/>
      <c r="L992" s="378"/>
      <c r="M992" s="379"/>
      <c r="N992" s="380"/>
    </row>
    <row r="993" spans="1:14" ht="46.5" customHeight="1">
      <c r="A993" s="109"/>
      <c r="B993" s="109"/>
      <c r="F993" s="374"/>
      <c r="G993" s="376"/>
      <c r="H993" s="377"/>
      <c r="I993" s="385"/>
      <c r="J993" s="374"/>
      <c r="K993" s="374"/>
      <c r="L993" s="378"/>
      <c r="M993" s="379"/>
      <c r="N993" s="380"/>
    </row>
    <row r="994" spans="1:14" ht="46.5" customHeight="1">
      <c r="A994" s="109"/>
      <c r="B994" s="109"/>
      <c r="F994" s="374"/>
      <c r="G994" s="376"/>
      <c r="H994" s="377"/>
      <c r="I994" s="385"/>
      <c r="J994" s="374"/>
      <c r="K994" s="374"/>
      <c r="L994" s="378"/>
      <c r="M994" s="379"/>
      <c r="N994" s="380"/>
    </row>
    <row r="995" spans="1:14" ht="46.5" customHeight="1">
      <c r="A995" s="109"/>
      <c r="B995" s="109"/>
      <c r="F995" s="374"/>
      <c r="G995" s="376"/>
      <c r="H995" s="377"/>
      <c r="I995" s="385"/>
      <c r="J995" s="374"/>
      <c r="K995" s="374"/>
      <c r="L995" s="378"/>
      <c r="M995" s="379"/>
      <c r="N995" s="380"/>
    </row>
    <row r="996" spans="1:14" ht="46.5" customHeight="1">
      <c r="A996" s="109"/>
      <c r="B996" s="109"/>
      <c r="F996" s="374"/>
      <c r="G996" s="376"/>
      <c r="H996" s="377"/>
      <c r="I996" s="385"/>
      <c r="J996" s="374"/>
      <c r="K996" s="374"/>
      <c r="L996" s="378"/>
      <c r="M996" s="379"/>
      <c r="N996" s="380"/>
    </row>
    <row r="997" spans="1:14" ht="46.5" customHeight="1">
      <c r="A997" s="109"/>
      <c r="B997" s="109"/>
      <c r="F997" s="374"/>
      <c r="G997" s="376"/>
      <c r="H997" s="377"/>
      <c r="I997" s="385"/>
      <c r="J997" s="374"/>
      <c r="K997" s="374"/>
      <c r="L997" s="378"/>
      <c r="M997" s="379"/>
      <c r="N997" s="380"/>
    </row>
    <row r="998" spans="1:14" ht="46.5" customHeight="1">
      <c r="A998" s="109"/>
      <c r="B998" s="109"/>
      <c r="F998" s="374"/>
      <c r="G998" s="376"/>
      <c r="H998" s="377"/>
      <c r="I998" s="385"/>
      <c r="J998" s="374"/>
      <c r="K998" s="374"/>
      <c r="L998" s="378"/>
      <c r="M998" s="379"/>
      <c r="N998" s="380"/>
    </row>
    <row r="999" spans="1:14" ht="46.5" customHeight="1">
      <c r="A999" s="109"/>
      <c r="B999" s="109"/>
      <c r="F999" s="374"/>
      <c r="G999" s="376"/>
      <c r="H999" s="377"/>
      <c r="I999" s="385"/>
      <c r="J999" s="374"/>
      <c r="K999" s="374"/>
      <c r="L999" s="378"/>
      <c r="M999" s="379"/>
      <c r="N999" s="380"/>
    </row>
    <row r="1000" spans="1:14" ht="46.5" customHeight="1">
      <c r="A1000" s="109"/>
      <c r="B1000" s="109"/>
      <c r="F1000" s="374"/>
      <c r="G1000" s="376"/>
      <c r="H1000" s="377"/>
      <c r="I1000" s="385"/>
      <c r="J1000" s="374"/>
      <c r="K1000" s="374"/>
      <c r="L1000" s="378"/>
      <c r="M1000" s="379"/>
      <c r="N1000" s="380"/>
    </row>
    <row r="1001" spans="1:14" ht="46.5" customHeight="1">
      <c r="A1001" s="109"/>
      <c r="B1001" s="109"/>
      <c r="F1001" s="374"/>
      <c r="G1001" s="376"/>
      <c r="H1001" s="377"/>
      <c r="I1001" s="385"/>
      <c r="J1001" s="374"/>
      <c r="K1001" s="374"/>
      <c r="L1001" s="378"/>
      <c r="M1001" s="379"/>
      <c r="N1001" s="380"/>
    </row>
    <row r="1002" spans="1:14" ht="46.5" customHeight="1">
      <c r="A1002" s="109"/>
      <c r="B1002" s="109"/>
      <c r="F1002" s="374"/>
      <c r="G1002" s="376"/>
      <c r="H1002" s="377"/>
      <c r="I1002" s="385"/>
      <c r="J1002" s="374"/>
      <c r="K1002" s="374"/>
      <c r="L1002" s="378"/>
      <c r="M1002" s="379"/>
      <c r="N1002" s="380"/>
    </row>
    <row r="1003" spans="1:14" ht="46.5" customHeight="1">
      <c r="A1003" s="109"/>
      <c r="B1003" s="109"/>
      <c r="F1003" s="374"/>
      <c r="G1003" s="376"/>
      <c r="H1003" s="377"/>
      <c r="I1003" s="385"/>
      <c r="J1003" s="374"/>
      <c r="K1003" s="374"/>
      <c r="L1003" s="378"/>
      <c r="M1003" s="379"/>
      <c r="N1003" s="380"/>
    </row>
    <row r="1004" spans="1:14" ht="46.5" customHeight="1">
      <c r="A1004" s="109"/>
      <c r="B1004" s="109"/>
      <c r="F1004" s="374"/>
      <c r="G1004" s="376"/>
      <c r="H1004" s="377"/>
      <c r="I1004" s="385"/>
      <c r="J1004" s="374"/>
      <c r="K1004" s="374"/>
      <c r="L1004" s="378"/>
      <c r="M1004" s="379"/>
      <c r="N1004" s="380"/>
    </row>
    <row r="1005" spans="1:14" ht="46.5" customHeight="1">
      <c r="A1005" s="109"/>
      <c r="B1005" s="109"/>
      <c r="F1005" s="374"/>
      <c r="G1005" s="376"/>
      <c r="H1005" s="377"/>
      <c r="I1005" s="385"/>
      <c r="J1005" s="374"/>
      <c r="K1005" s="374"/>
      <c r="L1005" s="378"/>
      <c r="M1005" s="379"/>
      <c r="N1005" s="380"/>
    </row>
    <row r="1006" spans="1:14" ht="46.5" customHeight="1">
      <c r="A1006" s="109"/>
      <c r="B1006" s="109"/>
      <c r="F1006" s="374"/>
      <c r="G1006" s="376"/>
      <c r="H1006" s="377"/>
      <c r="I1006" s="385"/>
      <c r="J1006" s="374"/>
      <c r="K1006" s="374"/>
      <c r="L1006" s="378"/>
      <c r="M1006" s="379"/>
      <c r="N1006" s="380"/>
    </row>
    <row r="1007" spans="1:14" ht="46.5" customHeight="1">
      <c r="A1007" s="109"/>
      <c r="B1007" s="109"/>
      <c r="F1007" s="374"/>
      <c r="G1007" s="376"/>
      <c r="H1007" s="377"/>
      <c r="I1007" s="385"/>
      <c r="J1007" s="374"/>
      <c r="K1007" s="374"/>
      <c r="L1007" s="378"/>
      <c r="M1007" s="379"/>
      <c r="N1007" s="380"/>
    </row>
    <row r="1008" spans="1:14" ht="46.5" customHeight="1">
      <c r="A1008" s="109"/>
      <c r="B1008" s="109"/>
      <c r="F1008" s="374"/>
      <c r="G1008" s="376"/>
      <c r="H1008" s="377"/>
      <c r="I1008" s="385"/>
      <c r="J1008" s="374"/>
      <c r="K1008" s="374"/>
      <c r="L1008" s="378"/>
      <c r="M1008" s="379"/>
      <c r="N1008" s="380"/>
    </row>
    <row r="1009" spans="1:14" ht="46.5" customHeight="1">
      <c r="A1009" s="109"/>
      <c r="B1009" s="109"/>
      <c r="F1009" s="374"/>
      <c r="G1009" s="376"/>
      <c r="H1009" s="377"/>
      <c r="I1009" s="385"/>
      <c r="J1009" s="374"/>
      <c r="K1009" s="374"/>
      <c r="L1009" s="378"/>
      <c r="M1009" s="379"/>
      <c r="N1009" s="380"/>
    </row>
    <row r="1010" spans="1:14" ht="46.5" customHeight="1">
      <c r="A1010" s="109"/>
      <c r="B1010" s="109"/>
      <c r="F1010" s="374"/>
      <c r="G1010" s="376"/>
      <c r="H1010" s="377"/>
      <c r="I1010" s="385"/>
      <c r="J1010" s="374"/>
      <c r="K1010" s="374"/>
      <c r="L1010" s="378"/>
      <c r="M1010" s="379"/>
      <c r="N1010" s="380"/>
    </row>
    <row r="1011" spans="1:14" ht="46.5" customHeight="1">
      <c r="A1011" s="109"/>
      <c r="B1011" s="109"/>
      <c r="F1011" s="374"/>
      <c r="G1011" s="376"/>
      <c r="H1011" s="377"/>
      <c r="I1011" s="385"/>
      <c r="J1011" s="374"/>
      <c r="K1011" s="374"/>
      <c r="L1011" s="378"/>
      <c r="M1011" s="379"/>
      <c r="N1011" s="380"/>
    </row>
    <row r="1012" spans="1:14" ht="46.5" customHeight="1">
      <c r="A1012" s="109"/>
      <c r="B1012" s="109"/>
      <c r="F1012" s="374"/>
      <c r="G1012" s="376"/>
      <c r="H1012" s="377"/>
      <c r="I1012" s="385"/>
      <c r="J1012" s="374"/>
      <c r="K1012" s="374"/>
      <c r="L1012" s="378"/>
      <c r="M1012" s="379"/>
      <c r="N1012" s="380"/>
    </row>
    <row r="1013" spans="1:14" ht="46.5" customHeight="1">
      <c r="A1013" s="109"/>
      <c r="B1013" s="109"/>
      <c r="F1013" s="374"/>
      <c r="G1013" s="376"/>
      <c r="H1013" s="377"/>
      <c r="I1013" s="385"/>
      <c r="J1013" s="374"/>
      <c r="K1013" s="374"/>
      <c r="L1013" s="378"/>
      <c r="M1013" s="379"/>
      <c r="N1013" s="380"/>
    </row>
    <row r="1014" spans="1:14" ht="46.5" customHeight="1">
      <c r="A1014" s="109"/>
      <c r="B1014" s="109"/>
      <c r="F1014" s="374"/>
      <c r="G1014" s="376"/>
      <c r="H1014" s="377"/>
      <c r="I1014" s="385"/>
      <c r="J1014" s="374"/>
      <c r="K1014" s="374"/>
      <c r="L1014" s="378"/>
      <c r="M1014" s="379"/>
      <c r="N1014" s="380"/>
    </row>
    <row r="1015" spans="1:14" ht="46.5" customHeight="1">
      <c r="A1015" s="109"/>
      <c r="B1015" s="109"/>
      <c r="F1015" s="374"/>
      <c r="G1015" s="376"/>
      <c r="H1015" s="377"/>
      <c r="I1015" s="385"/>
      <c r="J1015" s="374"/>
      <c r="K1015" s="374"/>
      <c r="L1015" s="378"/>
      <c r="M1015" s="379"/>
      <c r="N1015" s="380"/>
    </row>
    <row r="1016" spans="1:14" ht="46.5" customHeight="1">
      <c r="A1016" s="109"/>
      <c r="B1016" s="109"/>
      <c r="F1016" s="374"/>
      <c r="G1016" s="376"/>
      <c r="H1016" s="377"/>
      <c r="I1016" s="385"/>
      <c r="J1016" s="374"/>
      <c r="K1016" s="374"/>
      <c r="L1016" s="378"/>
      <c r="M1016" s="379"/>
      <c r="N1016" s="380"/>
    </row>
    <row r="1017" spans="1:14" ht="46.5" customHeight="1">
      <c r="A1017" s="109"/>
      <c r="B1017" s="109"/>
      <c r="F1017" s="374"/>
      <c r="G1017" s="376"/>
      <c r="H1017" s="377"/>
      <c r="I1017" s="385"/>
      <c r="J1017" s="374"/>
      <c r="K1017" s="374"/>
      <c r="L1017" s="378"/>
      <c r="M1017" s="379"/>
      <c r="N1017" s="380"/>
    </row>
    <row r="1018" spans="1:14" ht="46.5" customHeight="1">
      <c r="A1018" s="109"/>
      <c r="B1018" s="109"/>
      <c r="F1018" s="374"/>
      <c r="G1018" s="376"/>
      <c r="H1018" s="377"/>
      <c r="I1018" s="385"/>
      <c r="J1018" s="374"/>
      <c r="K1018" s="374"/>
      <c r="L1018" s="378"/>
      <c r="M1018" s="379"/>
      <c r="N1018" s="380"/>
    </row>
    <row r="1019" spans="1:14" ht="46.5" customHeight="1">
      <c r="A1019" s="109"/>
      <c r="B1019" s="109"/>
      <c r="F1019" s="374"/>
      <c r="G1019" s="376"/>
      <c r="H1019" s="377"/>
      <c r="I1019" s="385"/>
      <c r="J1019" s="374"/>
      <c r="K1019" s="374"/>
      <c r="L1019" s="378"/>
      <c r="M1019" s="379"/>
      <c r="N1019" s="380"/>
    </row>
    <row r="1020" spans="1:14" ht="46.5" customHeight="1">
      <c r="A1020" s="109"/>
      <c r="B1020" s="109"/>
      <c r="F1020" s="374"/>
      <c r="G1020" s="376"/>
      <c r="H1020" s="377"/>
      <c r="I1020" s="385"/>
      <c r="J1020" s="374"/>
      <c r="K1020" s="374"/>
      <c r="L1020" s="378"/>
      <c r="M1020" s="379"/>
      <c r="N1020" s="380"/>
    </row>
    <row r="1021" spans="1:14" ht="46.5" customHeight="1">
      <c r="A1021" s="109"/>
      <c r="B1021" s="109"/>
      <c r="F1021" s="374"/>
      <c r="G1021" s="376"/>
      <c r="H1021" s="377"/>
      <c r="I1021" s="385"/>
      <c r="J1021" s="374"/>
      <c r="K1021" s="374"/>
      <c r="L1021" s="378"/>
      <c r="M1021" s="379"/>
      <c r="N1021" s="380"/>
    </row>
    <row r="1022" spans="1:14" ht="46.5" customHeight="1">
      <c r="A1022" s="109"/>
      <c r="B1022" s="109"/>
      <c r="F1022" s="374"/>
      <c r="G1022" s="376"/>
      <c r="H1022" s="377"/>
      <c r="I1022" s="385"/>
      <c r="J1022" s="374"/>
      <c r="K1022" s="374"/>
      <c r="L1022" s="378"/>
      <c r="M1022" s="379"/>
      <c r="N1022" s="380"/>
    </row>
    <row r="1023" spans="1:14" ht="46.5" customHeight="1">
      <c r="A1023" s="109"/>
      <c r="B1023" s="109"/>
      <c r="F1023" s="374"/>
      <c r="G1023" s="376"/>
      <c r="H1023" s="377"/>
      <c r="I1023" s="385"/>
      <c r="J1023" s="374"/>
      <c r="K1023" s="374"/>
      <c r="L1023" s="378"/>
      <c r="M1023" s="379"/>
      <c r="N1023" s="380"/>
    </row>
    <row r="1024" spans="1:14" ht="46.5" customHeight="1">
      <c r="A1024" s="109"/>
      <c r="B1024" s="109"/>
      <c r="F1024" s="374"/>
      <c r="G1024" s="376"/>
      <c r="H1024" s="377"/>
      <c r="I1024" s="385"/>
      <c r="J1024" s="374"/>
      <c r="K1024" s="374"/>
      <c r="L1024" s="378"/>
      <c r="M1024" s="379"/>
      <c r="N1024" s="380"/>
    </row>
    <row r="1025" spans="1:14" ht="46.5" customHeight="1">
      <c r="A1025" s="109"/>
      <c r="B1025" s="109"/>
      <c r="F1025" s="374"/>
      <c r="G1025" s="376"/>
      <c r="H1025" s="377"/>
      <c r="I1025" s="385"/>
      <c r="J1025" s="374"/>
      <c r="K1025" s="374"/>
      <c r="L1025" s="378"/>
      <c r="M1025" s="379"/>
      <c r="N1025" s="380"/>
    </row>
    <row r="1026" spans="1:14" ht="46.5" customHeight="1">
      <c r="A1026" s="109"/>
      <c r="B1026" s="109"/>
      <c r="F1026" s="374"/>
      <c r="G1026" s="376"/>
      <c r="H1026" s="377"/>
      <c r="I1026" s="385"/>
      <c r="J1026" s="374"/>
      <c r="K1026" s="374"/>
      <c r="L1026" s="378"/>
      <c r="M1026" s="379"/>
      <c r="N1026" s="380"/>
    </row>
    <row r="1027" spans="1:14" ht="46.5" customHeight="1">
      <c r="A1027" s="109"/>
      <c r="B1027" s="109"/>
      <c r="F1027" s="374"/>
      <c r="G1027" s="376"/>
      <c r="H1027" s="377"/>
      <c r="I1027" s="385"/>
      <c r="J1027" s="374"/>
      <c r="K1027" s="374"/>
      <c r="L1027" s="378"/>
      <c r="M1027" s="379"/>
      <c r="N1027" s="380"/>
    </row>
    <row r="1028" spans="1:14" ht="46.5" customHeight="1">
      <c r="A1028" s="109"/>
      <c r="B1028" s="109"/>
      <c r="F1028" s="374"/>
      <c r="G1028" s="376"/>
      <c r="H1028" s="377"/>
      <c r="I1028" s="385"/>
      <c r="J1028" s="374"/>
      <c r="K1028" s="374"/>
      <c r="L1028" s="378"/>
      <c r="M1028" s="379"/>
      <c r="N1028" s="380"/>
    </row>
    <row r="1029" spans="1:14" ht="46.5" customHeight="1">
      <c r="A1029" s="109"/>
      <c r="B1029" s="109"/>
      <c r="F1029" s="374"/>
      <c r="G1029" s="376"/>
      <c r="H1029" s="377"/>
      <c r="I1029" s="385"/>
      <c r="J1029" s="374"/>
      <c r="K1029" s="374"/>
      <c r="L1029" s="378"/>
      <c r="M1029" s="379"/>
      <c r="N1029" s="380"/>
    </row>
    <row r="1030" spans="1:14" ht="46.5" customHeight="1">
      <c r="A1030" s="109"/>
      <c r="B1030" s="109"/>
      <c r="F1030" s="374"/>
      <c r="G1030" s="376"/>
      <c r="H1030" s="377"/>
      <c r="I1030" s="385"/>
      <c r="J1030" s="374"/>
      <c r="K1030" s="374"/>
      <c r="L1030" s="378"/>
      <c r="M1030" s="379"/>
      <c r="N1030" s="380"/>
    </row>
    <row r="1031" spans="1:14" ht="46.5" customHeight="1">
      <c r="A1031" s="109"/>
      <c r="B1031" s="109"/>
      <c r="F1031" s="374"/>
      <c r="G1031" s="376"/>
      <c r="H1031" s="377"/>
      <c r="I1031" s="385"/>
      <c r="J1031" s="374"/>
      <c r="K1031" s="374"/>
      <c r="L1031" s="378"/>
      <c r="M1031" s="379"/>
      <c r="N1031" s="380"/>
    </row>
    <row r="1032" spans="1:14" ht="46.5" customHeight="1">
      <c r="A1032" s="109"/>
      <c r="B1032" s="109"/>
      <c r="F1032" s="374"/>
      <c r="G1032" s="376"/>
      <c r="H1032" s="377"/>
      <c r="I1032" s="385"/>
      <c r="J1032" s="374"/>
      <c r="K1032" s="374"/>
      <c r="L1032" s="378"/>
      <c r="M1032" s="379"/>
      <c r="N1032" s="380"/>
    </row>
    <row r="1033" spans="1:14" ht="46.5" customHeight="1">
      <c r="A1033" s="109"/>
      <c r="B1033" s="109"/>
      <c r="F1033" s="374"/>
      <c r="G1033" s="376"/>
      <c r="H1033" s="377"/>
      <c r="I1033" s="385"/>
      <c r="J1033" s="374"/>
      <c r="K1033" s="374"/>
      <c r="L1033" s="378"/>
      <c r="M1033" s="379"/>
      <c r="N1033" s="380"/>
    </row>
    <row r="1034" spans="1:14" ht="46.5" customHeight="1">
      <c r="A1034" s="109"/>
      <c r="B1034" s="109"/>
      <c r="F1034" s="374"/>
      <c r="G1034" s="376"/>
      <c r="H1034" s="377"/>
      <c r="I1034" s="385"/>
      <c r="J1034" s="374"/>
      <c r="K1034" s="374"/>
      <c r="L1034" s="378"/>
      <c r="M1034" s="379"/>
      <c r="N1034" s="380"/>
    </row>
    <row r="1035" spans="1:14" ht="46.5" customHeight="1">
      <c r="A1035" s="109"/>
      <c r="B1035" s="109"/>
      <c r="F1035" s="374"/>
      <c r="G1035" s="376"/>
      <c r="H1035" s="377"/>
      <c r="I1035" s="385"/>
      <c r="J1035" s="374"/>
      <c r="K1035" s="374"/>
      <c r="L1035" s="378"/>
      <c r="M1035" s="379"/>
      <c r="N1035" s="380"/>
    </row>
    <row r="1036" spans="1:14" ht="46.5" customHeight="1">
      <c r="A1036" s="109"/>
      <c r="B1036" s="109"/>
      <c r="F1036" s="374"/>
      <c r="G1036" s="376"/>
      <c r="H1036" s="377"/>
      <c r="I1036" s="385"/>
      <c r="J1036" s="374"/>
      <c r="K1036" s="374"/>
      <c r="L1036" s="378"/>
      <c r="M1036" s="379"/>
      <c r="N1036" s="380"/>
    </row>
    <row r="1037" spans="1:14" ht="46.5" customHeight="1">
      <c r="A1037" s="109"/>
      <c r="B1037" s="109"/>
      <c r="F1037" s="374"/>
      <c r="G1037" s="376"/>
      <c r="H1037" s="377"/>
      <c r="I1037" s="385"/>
      <c r="J1037" s="374"/>
      <c r="K1037" s="374"/>
      <c r="L1037" s="378"/>
      <c r="M1037" s="379"/>
      <c r="N1037" s="380"/>
    </row>
    <row r="1038" spans="1:14" ht="46.5" customHeight="1">
      <c r="A1038" s="109"/>
      <c r="B1038" s="109"/>
      <c r="F1038" s="374"/>
      <c r="G1038" s="376"/>
      <c r="H1038" s="377"/>
      <c r="I1038" s="385"/>
      <c r="J1038" s="374"/>
      <c r="K1038" s="374"/>
      <c r="L1038" s="378"/>
      <c r="M1038" s="379"/>
      <c r="N1038" s="380"/>
    </row>
    <row r="1039" spans="1:14" ht="46.5" customHeight="1">
      <c r="A1039" s="109"/>
      <c r="B1039" s="109"/>
      <c r="F1039" s="374"/>
      <c r="G1039" s="376"/>
      <c r="H1039" s="377"/>
      <c r="I1039" s="385"/>
      <c r="J1039" s="374"/>
      <c r="K1039" s="374"/>
      <c r="L1039" s="378"/>
      <c r="M1039" s="379"/>
      <c r="N1039" s="380"/>
    </row>
    <row r="1040" spans="1:14" ht="46.5" customHeight="1">
      <c r="A1040" s="109"/>
      <c r="B1040" s="109"/>
      <c r="F1040" s="374"/>
      <c r="G1040" s="376"/>
      <c r="H1040" s="377"/>
      <c r="I1040" s="385"/>
      <c r="J1040" s="374"/>
      <c r="K1040" s="374"/>
      <c r="L1040" s="378"/>
      <c r="M1040" s="379"/>
      <c r="N1040" s="380"/>
    </row>
    <row r="1041" spans="1:14" ht="46.5" customHeight="1">
      <c r="A1041" s="109"/>
      <c r="B1041" s="109"/>
      <c r="F1041" s="374"/>
      <c r="G1041" s="376"/>
      <c r="H1041" s="377"/>
      <c r="I1041" s="385"/>
      <c r="J1041" s="374"/>
      <c r="K1041" s="374"/>
      <c r="L1041" s="378"/>
      <c r="M1041" s="379"/>
      <c r="N1041" s="380"/>
    </row>
    <row r="1042" spans="1:14" ht="46.5" customHeight="1">
      <c r="A1042" s="109"/>
      <c r="B1042" s="109"/>
      <c r="F1042" s="374"/>
      <c r="G1042" s="376"/>
      <c r="H1042" s="377"/>
      <c r="I1042" s="385"/>
      <c r="J1042" s="374"/>
      <c r="K1042" s="374"/>
      <c r="L1042" s="378"/>
      <c r="M1042" s="379"/>
      <c r="N1042" s="380"/>
    </row>
    <row r="1043" spans="1:14" ht="46.5" customHeight="1">
      <c r="A1043" s="109"/>
      <c r="B1043" s="109"/>
      <c r="F1043" s="374"/>
      <c r="G1043" s="376"/>
      <c r="H1043" s="377"/>
      <c r="I1043" s="385"/>
      <c r="J1043" s="374"/>
      <c r="K1043" s="374"/>
      <c r="L1043" s="378"/>
      <c r="M1043" s="379"/>
      <c r="N1043" s="380"/>
    </row>
    <row r="1044" spans="1:14" ht="46.5" customHeight="1">
      <c r="A1044" s="109"/>
      <c r="B1044" s="109"/>
      <c r="F1044" s="374"/>
      <c r="G1044" s="376"/>
      <c r="H1044" s="377"/>
      <c r="I1044" s="385"/>
      <c r="J1044" s="374"/>
      <c r="K1044" s="374"/>
      <c r="L1044" s="378"/>
      <c r="M1044" s="379"/>
      <c r="N1044" s="380"/>
    </row>
    <row r="1045" spans="1:14" ht="46.5" customHeight="1">
      <c r="A1045" s="109"/>
      <c r="B1045" s="109"/>
      <c r="F1045" s="374"/>
      <c r="G1045" s="376"/>
      <c r="H1045" s="377"/>
      <c r="I1045" s="385"/>
      <c r="J1045" s="374"/>
      <c r="K1045" s="374"/>
      <c r="L1045" s="378"/>
      <c r="M1045" s="379"/>
      <c r="N1045" s="380"/>
    </row>
    <row r="1046" spans="1:14" ht="46.5" customHeight="1">
      <c r="A1046" s="109"/>
      <c r="B1046" s="109"/>
      <c r="F1046" s="374"/>
      <c r="G1046" s="376"/>
      <c r="H1046" s="377"/>
      <c r="I1046" s="385"/>
      <c r="J1046" s="374"/>
      <c r="K1046" s="374"/>
      <c r="L1046" s="378"/>
      <c r="M1046" s="379"/>
      <c r="N1046" s="380"/>
    </row>
    <row r="1047" spans="1:14" ht="46.5" customHeight="1">
      <c r="A1047" s="109"/>
      <c r="B1047" s="109"/>
      <c r="F1047" s="374"/>
      <c r="G1047" s="376"/>
      <c r="H1047" s="377"/>
      <c r="I1047" s="385"/>
      <c r="J1047" s="374"/>
      <c r="K1047" s="374"/>
      <c r="L1047" s="378"/>
      <c r="M1047" s="379"/>
      <c r="N1047" s="380"/>
    </row>
    <row r="1048" spans="1:14" ht="46.5" customHeight="1">
      <c r="A1048" s="109"/>
      <c r="B1048" s="109"/>
      <c r="F1048" s="374"/>
      <c r="G1048" s="376"/>
      <c r="H1048" s="377"/>
      <c r="I1048" s="385"/>
      <c r="J1048" s="374"/>
      <c r="K1048" s="374"/>
      <c r="L1048" s="378"/>
      <c r="M1048" s="379"/>
      <c r="N1048" s="380"/>
    </row>
    <row r="1049" spans="1:14" ht="46.5" customHeight="1">
      <c r="A1049" s="109"/>
      <c r="B1049" s="109"/>
      <c r="F1049" s="374"/>
      <c r="G1049" s="376"/>
      <c r="H1049" s="377"/>
      <c r="I1049" s="385"/>
      <c r="J1049" s="374"/>
      <c r="K1049" s="374"/>
      <c r="L1049" s="378"/>
      <c r="M1049" s="379"/>
      <c r="N1049" s="380"/>
    </row>
    <row r="1050" spans="1:14" ht="46.5" customHeight="1">
      <c r="A1050" s="109"/>
      <c r="B1050" s="109"/>
      <c r="F1050" s="374"/>
      <c r="G1050" s="376"/>
      <c r="H1050" s="377"/>
      <c r="I1050" s="385"/>
      <c r="J1050" s="374"/>
      <c r="K1050" s="374"/>
      <c r="L1050" s="378"/>
      <c r="M1050" s="379"/>
      <c r="N1050" s="380"/>
    </row>
    <row r="1051" spans="1:14" ht="46.5" customHeight="1">
      <c r="A1051" s="109"/>
      <c r="B1051" s="109"/>
      <c r="F1051" s="374"/>
      <c r="G1051" s="376"/>
      <c r="H1051" s="377"/>
      <c r="I1051" s="385"/>
      <c r="J1051" s="374"/>
      <c r="K1051" s="374"/>
      <c r="L1051" s="378"/>
      <c r="M1051" s="379"/>
      <c r="N1051" s="380"/>
    </row>
    <row r="1052" spans="1:14" ht="46.5" customHeight="1">
      <c r="A1052" s="109"/>
      <c r="B1052" s="109"/>
      <c r="F1052" s="374"/>
      <c r="G1052" s="376"/>
      <c r="H1052" s="377"/>
      <c r="I1052" s="385"/>
      <c r="J1052" s="374"/>
      <c r="K1052" s="374"/>
      <c r="L1052" s="378"/>
      <c r="M1052" s="379"/>
      <c r="N1052" s="380"/>
    </row>
    <row r="1053" spans="1:14" ht="46.5" customHeight="1">
      <c r="A1053" s="109"/>
      <c r="B1053" s="109"/>
      <c r="F1053" s="374"/>
      <c r="G1053" s="376"/>
      <c r="H1053" s="377"/>
      <c r="I1053" s="385"/>
      <c r="J1053" s="374"/>
      <c r="K1053" s="374"/>
      <c r="L1053" s="378"/>
      <c r="M1053" s="379"/>
      <c r="N1053" s="380"/>
    </row>
    <row r="1054" spans="1:14" ht="46.5" customHeight="1">
      <c r="A1054" s="109"/>
      <c r="B1054" s="109"/>
      <c r="F1054" s="374"/>
      <c r="G1054" s="376"/>
      <c r="H1054" s="377"/>
      <c r="I1054" s="385"/>
      <c r="J1054" s="374"/>
      <c r="K1054" s="374"/>
      <c r="L1054" s="378"/>
      <c r="M1054" s="379"/>
      <c r="N1054" s="380"/>
    </row>
    <row r="1055" spans="1:14" ht="46.5" customHeight="1">
      <c r="A1055" s="109"/>
      <c r="B1055" s="109"/>
      <c r="F1055" s="374"/>
      <c r="G1055" s="376"/>
      <c r="H1055" s="377"/>
      <c r="I1055" s="385"/>
      <c r="J1055" s="374"/>
      <c r="K1055" s="374"/>
      <c r="L1055" s="378"/>
      <c r="M1055" s="379"/>
      <c r="N1055" s="380"/>
    </row>
    <row r="1056" spans="1:14" ht="46.5" customHeight="1">
      <c r="A1056" s="109"/>
      <c r="B1056" s="109"/>
      <c r="F1056" s="374"/>
      <c r="G1056" s="376"/>
      <c r="H1056" s="377"/>
      <c r="I1056" s="385"/>
      <c r="J1056" s="374"/>
      <c r="K1056" s="374"/>
      <c r="L1056" s="378"/>
      <c r="M1056" s="379"/>
      <c r="N1056" s="380"/>
    </row>
    <row r="1057" spans="1:14" ht="46.5" customHeight="1">
      <c r="A1057" s="109"/>
      <c r="B1057" s="109"/>
      <c r="F1057" s="374"/>
      <c r="G1057" s="376"/>
      <c r="H1057" s="377"/>
      <c r="I1057" s="385"/>
      <c r="J1057" s="374"/>
      <c r="K1057" s="374"/>
      <c r="L1057" s="378"/>
      <c r="M1057" s="379"/>
      <c r="N1057" s="380"/>
    </row>
    <row r="1058" spans="1:14" ht="46.5" customHeight="1">
      <c r="A1058" s="109"/>
      <c r="B1058" s="109"/>
      <c r="F1058" s="374"/>
      <c r="G1058" s="376"/>
      <c r="H1058" s="377"/>
      <c r="I1058" s="385"/>
      <c r="J1058" s="374"/>
      <c r="K1058" s="374"/>
      <c r="L1058" s="378"/>
      <c r="M1058" s="379"/>
      <c r="N1058" s="380"/>
    </row>
    <row r="1059" spans="1:14" ht="46.5" customHeight="1">
      <c r="A1059" s="109"/>
      <c r="B1059" s="109"/>
      <c r="F1059" s="374"/>
      <c r="G1059" s="376"/>
      <c r="H1059" s="377"/>
      <c r="I1059" s="385"/>
      <c r="J1059" s="374"/>
      <c r="K1059" s="374"/>
      <c r="L1059" s="378"/>
      <c r="M1059" s="379"/>
      <c r="N1059" s="380"/>
    </row>
    <row r="1060" spans="1:14" ht="46.5" customHeight="1">
      <c r="A1060" s="109"/>
      <c r="B1060" s="109"/>
      <c r="F1060" s="374"/>
      <c r="G1060" s="376"/>
      <c r="H1060" s="377"/>
      <c r="I1060" s="385"/>
      <c r="J1060" s="374"/>
      <c r="K1060" s="374"/>
      <c r="L1060" s="378"/>
      <c r="M1060" s="379"/>
      <c r="N1060" s="380"/>
    </row>
    <row r="1061" spans="1:14" ht="46.5" customHeight="1">
      <c r="A1061" s="109"/>
      <c r="B1061" s="109"/>
      <c r="F1061" s="374"/>
      <c r="G1061" s="376"/>
      <c r="H1061" s="377"/>
      <c r="I1061" s="385"/>
      <c r="J1061" s="374"/>
      <c r="K1061" s="374"/>
      <c r="L1061" s="378"/>
      <c r="M1061" s="379"/>
      <c r="N1061" s="380"/>
    </row>
    <row r="1062" spans="1:14" ht="46.5" customHeight="1">
      <c r="A1062" s="109"/>
      <c r="B1062" s="109"/>
      <c r="F1062" s="374"/>
      <c r="G1062" s="376"/>
      <c r="H1062" s="377"/>
      <c r="I1062" s="385"/>
      <c r="J1062" s="374"/>
      <c r="K1062" s="374"/>
      <c r="L1062" s="378"/>
      <c r="M1062" s="379"/>
      <c r="N1062" s="380"/>
    </row>
    <row r="1063" spans="1:14" ht="46.5" customHeight="1">
      <c r="A1063" s="109"/>
      <c r="B1063" s="109"/>
      <c r="F1063" s="374"/>
      <c r="G1063" s="376"/>
      <c r="H1063" s="377"/>
      <c r="I1063" s="385"/>
      <c r="J1063" s="374"/>
      <c r="K1063" s="374"/>
      <c r="L1063" s="378"/>
      <c r="M1063" s="379"/>
      <c r="N1063" s="380"/>
    </row>
    <row r="1064" spans="1:14" ht="46.5" customHeight="1">
      <c r="A1064" s="109"/>
      <c r="B1064" s="109"/>
      <c r="F1064" s="374"/>
      <c r="G1064" s="376"/>
      <c r="H1064" s="377"/>
      <c r="I1064" s="385"/>
      <c r="J1064" s="374"/>
      <c r="K1064" s="374"/>
      <c r="L1064" s="378"/>
      <c r="M1064" s="379"/>
      <c r="N1064" s="380"/>
    </row>
    <row r="1065" spans="1:14" ht="46.5" customHeight="1">
      <c r="A1065" s="109"/>
      <c r="B1065" s="109"/>
      <c r="F1065" s="374"/>
      <c r="G1065" s="376"/>
      <c r="H1065" s="377"/>
      <c r="I1065" s="385"/>
      <c r="J1065" s="374"/>
      <c r="K1065" s="374"/>
      <c r="L1065" s="378"/>
      <c r="M1065" s="379"/>
      <c r="N1065" s="380"/>
    </row>
    <row r="1066" spans="1:14" ht="46.5" customHeight="1">
      <c r="A1066" s="109"/>
      <c r="B1066" s="109"/>
      <c r="F1066" s="374"/>
      <c r="G1066" s="376"/>
      <c r="H1066" s="377"/>
      <c r="I1066" s="385"/>
      <c r="J1066" s="374"/>
      <c r="K1066" s="374"/>
      <c r="L1066" s="378"/>
      <c r="M1066" s="379"/>
      <c r="N1066" s="380"/>
    </row>
    <row r="1067" spans="1:14" ht="46.5" customHeight="1">
      <c r="A1067" s="109"/>
      <c r="B1067" s="109"/>
      <c r="F1067" s="374"/>
      <c r="G1067" s="376"/>
      <c r="H1067" s="377"/>
      <c r="I1067" s="385"/>
      <c r="J1067" s="374"/>
      <c r="K1067" s="374"/>
      <c r="L1067" s="378"/>
      <c r="M1067" s="379"/>
      <c r="N1067" s="380"/>
    </row>
    <row r="1068" spans="1:14" ht="46.5" customHeight="1">
      <c r="A1068" s="109"/>
      <c r="B1068" s="109"/>
      <c r="F1068" s="374"/>
      <c r="G1068" s="376"/>
      <c r="H1068" s="377"/>
      <c r="I1068" s="385"/>
      <c r="J1068" s="374"/>
      <c r="K1068" s="374"/>
      <c r="L1068" s="378"/>
      <c r="M1068" s="379"/>
      <c r="N1068" s="380"/>
    </row>
    <row r="1069" spans="1:14" ht="46.5" customHeight="1">
      <c r="A1069" s="109"/>
      <c r="B1069" s="109"/>
      <c r="F1069" s="374"/>
      <c r="G1069" s="376"/>
      <c r="H1069" s="377"/>
      <c r="I1069" s="385"/>
      <c r="J1069" s="374"/>
      <c r="K1069" s="374"/>
      <c r="L1069" s="378"/>
      <c r="M1069" s="379"/>
      <c r="N1069" s="380"/>
    </row>
    <row r="1070" spans="1:14" ht="46.5" customHeight="1">
      <c r="A1070" s="109"/>
      <c r="B1070" s="109"/>
      <c r="F1070" s="374"/>
      <c r="G1070" s="376"/>
      <c r="H1070" s="377"/>
      <c r="I1070" s="385"/>
      <c r="J1070" s="374"/>
      <c r="K1070" s="374"/>
      <c r="L1070" s="378"/>
      <c r="M1070" s="379"/>
      <c r="N1070" s="380"/>
    </row>
    <row r="1071" spans="1:14" ht="46.5" customHeight="1">
      <c r="A1071" s="109"/>
      <c r="B1071" s="109"/>
      <c r="F1071" s="374"/>
      <c r="G1071" s="376"/>
      <c r="H1071" s="377"/>
      <c r="I1071" s="385"/>
      <c r="J1071" s="374"/>
      <c r="K1071" s="374"/>
      <c r="L1071" s="378"/>
      <c r="M1071" s="379"/>
      <c r="N1071" s="380"/>
    </row>
    <row r="1072" spans="1:14" ht="46.5" customHeight="1">
      <c r="A1072" s="109"/>
      <c r="B1072" s="109"/>
      <c r="F1072" s="374"/>
      <c r="G1072" s="376"/>
      <c r="H1072" s="377"/>
      <c r="I1072" s="385"/>
      <c r="J1072" s="374"/>
      <c r="K1072" s="374"/>
      <c r="L1072" s="378"/>
      <c r="M1072" s="379"/>
      <c r="N1072" s="380"/>
    </row>
    <row r="1073" spans="1:14" ht="46.5" customHeight="1">
      <c r="A1073" s="109"/>
      <c r="B1073" s="109"/>
      <c r="F1073" s="374"/>
      <c r="G1073" s="376"/>
      <c r="H1073" s="377"/>
      <c r="I1073" s="385"/>
      <c r="J1073" s="374"/>
      <c r="K1073" s="374"/>
      <c r="L1073" s="378"/>
      <c r="M1073" s="379"/>
      <c r="N1073" s="380"/>
    </row>
    <row r="1074" spans="1:14" ht="46.5" customHeight="1">
      <c r="A1074" s="109"/>
      <c r="B1074" s="109"/>
      <c r="F1074" s="374"/>
      <c r="G1074" s="376"/>
      <c r="H1074" s="377"/>
      <c r="I1074" s="385"/>
      <c r="J1074" s="374"/>
      <c r="K1074" s="374"/>
      <c r="L1074" s="378"/>
      <c r="M1074" s="379"/>
      <c r="N1074" s="380"/>
    </row>
    <row r="1075" spans="1:14" ht="46.5" customHeight="1">
      <c r="A1075" s="109"/>
      <c r="B1075" s="109"/>
      <c r="F1075" s="374"/>
      <c r="G1075" s="376"/>
      <c r="H1075" s="377"/>
      <c r="I1075" s="385"/>
      <c r="J1075" s="374"/>
      <c r="K1075" s="374"/>
      <c r="L1075" s="378"/>
      <c r="M1075" s="379"/>
      <c r="N1075" s="380"/>
    </row>
    <row r="1076" spans="1:14" ht="46.5" customHeight="1">
      <c r="A1076" s="109"/>
      <c r="B1076" s="109"/>
      <c r="F1076" s="374"/>
      <c r="G1076" s="376"/>
      <c r="H1076" s="377"/>
      <c r="I1076" s="385"/>
      <c r="J1076" s="374"/>
      <c r="K1076" s="374"/>
      <c r="L1076" s="378"/>
      <c r="M1076" s="379"/>
      <c r="N1076" s="380"/>
    </row>
    <row r="1077" spans="1:14" ht="46.5" customHeight="1">
      <c r="A1077" s="109"/>
      <c r="B1077" s="109"/>
      <c r="F1077" s="374"/>
      <c r="G1077" s="376"/>
      <c r="H1077" s="377"/>
      <c r="I1077" s="385"/>
      <c r="J1077" s="374"/>
      <c r="K1077" s="374"/>
      <c r="L1077" s="378"/>
      <c r="M1077" s="379"/>
      <c r="N1077" s="380"/>
    </row>
    <row r="1078" spans="1:14" ht="46.5" customHeight="1">
      <c r="A1078" s="109"/>
      <c r="B1078" s="109"/>
      <c r="F1078" s="374"/>
      <c r="G1078" s="376"/>
      <c r="H1078" s="377"/>
      <c r="I1078" s="385"/>
      <c r="J1078" s="374"/>
      <c r="K1078" s="374"/>
      <c r="L1078" s="378"/>
      <c r="M1078" s="379"/>
      <c r="N1078" s="380"/>
    </row>
    <row r="1079" spans="1:14" ht="46.5" customHeight="1">
      <c r="A1079" s="109"/>
      <c r="B1079" s="109"/>
      <c r="F1079" s="374"/>
      <c r="G1079" s="376"/>
      <c r="H1079" s="377"/>
      <c r="I1079" s="385"/>
      <c r="J1079" s="374"/>
      <c r="K1079" s="374"/>
      <c r="L1079" s="378"/>
      <c r="M1079" s="379"/>
      <c r="N1079" s="380"/>
    </row>
    <row r="1080" spans="1:14" ht="46.5" customHeight="1">
      <c r="A1080" s="109"/>
      <c r="B1080" s="109"/>
      <c r="F1080" s="374"/>
      <c r="G1080" s="376"/>
      <c r="H1080" s="377"/>
      <c r="I1080" s="385"/>
      <c r="J1080" s="374"/>
      <c r="K1080" s="374"/>
      <c r="L1080" s="378"/>
      <c r="M1080" s="379"/>
      <c r="N1080" s="380"/>
    </row>
    <row r="1081" spans="1:14" ht="46.5" customHeight="1">
      <c r="A1081" s="109"/>
      <c r="B1081" s="109"/>
      <c r="F1081" s="374"/>
      <c r="G1081" s="376"/>
      <c r="H1081" s="377"/>
      <c r="I1081" s="385"/>
      <c r="J1081" s="374"/>
      <c r="K1081" s="374"/>
      <c r="L1081" s="378"/>
      <c r="M1081" s="379"/>
      <c r="N1081" s="380"/>
    </row>
    <row r="1082" spans="1:14" ht="46.5" customHeight="1">
      <c r="A1082" s="109"/>
      <c r="B1082" s="109"/>
      <c r="F1082" s="374"/>
      <c r="G1082" s="376"/>
      <c r="H1082" s="377"/>
      <c r="I1082" s="385"/>
      <c r="J1082" s="374"/>
      <c r="K1082" s="374"/>
      <c r="L1082" s="378"/>
      <c r="M1082" s="379"/>
      <c r="N1082" s="380"/>
    </row>
    <row r="1083" spans="1:14" ht="46.5" customHeight="1">
      <c r="A1083" s="109"/>
      <c r="B1083" s="109"/>
      <c r="F1083" s="374"/>
      <c r="G1083" s="376"/>
      <c r="H1083" s="377"/>
      <c r="I1083" s="385"/>
      <c r="J1083" s="374"/>
      <c r="K1083" s="374"/>
      <c r="L1083" s="378"/>
      <c r="M1083" s="379"/>
      <c r="N1083" s="380"/>
    </row>
    <row r="1084" spans="1:14" ht="46.5" customHeight="1">
      <c r="A1084" s="109"/>
      <c r="B1084" s="109"/>
      <c r="F1084" s="374"/>
      <c r="G1084" s="376"/>
      <c r="H1084" s="377"/>
      <c r="I1084" s="385"/>
      <c r="J1084" s="374"/>
      <c r="K1084" s="374"/>
      <c r="L1084" s="378"/>
      <c r="M1084" s="379"/>
      <c r="N1084" s="380"/>
    </row>
    <row r="1085" spans="1:14" ht="46.5" customHeight="1">
      <c r="A1085" s="109"/>
      <c r="B1085" s="109"/>
      <c r="F1085" s="374"/>
      <c r="G1085" s="376"/>
      <c r="H1085" s="377"/>
      <c r="I1085" s="385"/>
      <c r="J1085" s="374"/>
      <c r="K1085" s="374"/>
      <c r="L1085" s="378"/>
      <c r="M1085" s="379"/>
      <c r="N1085" s="380"/>
    </row>
    <row r="1086" spans="1:14" ht="46.5" customHeight="1">
      <c r="A1086" s="109"/>
      <c r="B1086" s="109"/>
      <c r="F1086" s="374"/>
      <c r="G1086" s="376"/>
      <c r="H1086" s="377"/>
      <c r="I1086" s="385"/>
      <c r="J1086" s="374"/>
      <c r="K1086" s="374"/>
      <c r="L1086" s="378"/>
      <c r="M1086" s="379"/>
      <c r="N1086" s="380"/>
    </row>
    <row r="1087" spans="1:14" ht="46.5" customHeight="1">
      <c r="A1087" s="109"/>
      <c r="B1087" s="109"/>
      <c r="F1087" s="374"/>
      <c r="G1087" s="376"/>
      <c r="H1087" s="377"/>
      <c r="I1087" s="385"/>
      <c r="J1087" s="374"/>
      <c r="K1087" s="374"/>
      <c r="L1087" s="378"/>
      <c r="M1087" s="379"/>
      <c r="N1087" s="380"/>
    </row>
    <row r="1088" spans="1:14" ht="46.5" customHeight="1">
      <c r="A1088" s="109"/>
      <c r="B1088" s="109"/>
      <c r="F1088" s="374"/>
      <c r="G1088" s="376"/>
      <c r="H1088" s="377"/>
      <c r="I1088" s="385"/>
      <c r="J1088" s="374"/>
      <c r="K1088" s="374"/>
      <c r="L1088" s="378"/>
      <c r="M1088" s="379"/>
      <c r="N1088" s="380"/>
    </row>
    <row r="1089" spans="1:14" ht="46.5" customHeight="1">
      <c r="A1089" s="109"/>
      <c r="B1089" s="109"/>
      <c r="F1089" s="374"/>
      <c r="G1089" s="376"/>
      <c r="H1089" s="377"/>
      <c r="I1089" s="385"/>
      <c r="J1089" s="374"/>
      <c r="K1089" s="374"/>
      <c r="L1089" s="378"/>
      <c r="M1089" s="379"/>
      <c r="N1089" s="380"/>
    </row>
    <row r="1090" spans="1:14" ht="46.5" customHeight="1">
      <c r="A1090" s="109"/>
      <c r="B1090" s="109"/>
      <c r="F1090" s="374"/>
      <c r="G1090" s="376"/>
      <c r="H1090" s="377"/>
      <c r="I1090" s="385"/>
      <c r="J1090" s="374"/>
      <c r="K1090" s="374"/>
      <c r="L1090" s="378"/>
      <c r="M1090" s="379"/>
      <c r="N1090" s="380"/>
    </row>
    <row r="1091" spans="1:14" ht="46.5" customHeight="1">
      <c r="A1091" s="109"/>
      <c r="B1091" s="109"/>
      <c r="F1091" s="374"/>
      <c r="G1091" s="376"/>
      <c r="H1091" s="377"/>
      <c r="I1091" s="385"/>
      <c r="J1091" s="374"/>
      <c r="K1091" s="374"/>
      <c r="L1091" s="378"/>
      <c r="M1091" s="379"/>
      <c r="N1091" s="380"/>
    </row>
    <row r="1092" spans="1:14" ht="46.5" customHeight="1">
      <c r="A1092" s="109"/>
      <c r="B1092" s="109"/>
      <c r="F1092" s="374"/>
      <c r="G1092" s="376"/>
      <c r="H1092" s="377"/>
      <c r="I1092" s="385"/>
      <c r="J1092" s="374"/>
      <c r="K1092" s="374"/>
      <c r="L1092" s="378"/>
      <c r="M1092" s="379"/>
      <c r="N1092" s="380"/>
    </row>
    <row r="1093" spans="1:14" ht="46.5" customHeight="1">
      <c r="A1093" s="109"/>
      <c r="B1093" s="109"/>
      <c r="F1093" s="374"/>
      <c r="G1093" s="376"/>
      <c r="H1093" s="377"/>
      <c r="I1093" s="385"/>
      <c r="J1093" s="374"/>
      <c r="K1093" s="374"/>
      <c r="L1093" s="378"/>
      <c r="M1093" s="379"/>
      <c r="N1093" s="380"/>
    </row>
    <row r="1094" spans="1:14" ht="46.5" customHeight="1">
      <c r="A1094" s="109"/>
      <c r="B1094" s="109"/>
      <c r="F1094" s="374"/>
      <c r="G1094" s="376"/>
      <c r="H1094" s="377"/>
      <c r="I1094" s="385"/>
      <c r="J1094" s="374"/>
      <c r="K1094" s="374"/>
      <c r="L1094" s="378"/>
      <c r="M1094" s="379"/>
      <c r="N1094" s="380"/>
    </row>
    <row r="1095" spans="1:14" ht="46.5" customHeight="1">
      <c r="A1095" s="109"/>
      <c r="B1095" s="109"/>
      <c r="F1095" s="374"/>
      <c r="G1095" s="376"/>
      <c r="H1095" s="377"/>
      <c r="I1095" s="385"/>
      <c r="J1095" s="374"/>
      <c r="K1095" s="374"/>
      <c r="L1095" s="378"/>
      <c r="M1095" s="379"/>
      <c r="N1095" s="380"/>
    </row>
    <row r="1096" spans="1:14" ht="46.5" customHeight="1">
      <c r="A1096" s="109"/>
      <c r="B1096" s="109"/>
      <c r="F1096" s="374"/>
      <c r="G1096" s="376"/>
      <c r="H1096" s="377"/>
      <c r="I1096" s="385"/>
      <c r="J1096" s="374"/>
      <c r="K1096" s="374"/>
      <c r="L1096" s="378"/>
      <c r="M1096" s="379"/>
      <c r="N1096" s="380"/>
    </row>
    <row r="1097" spans="1:14" ht="46.5" customHeight="1">
      <c r="A1097" s="109"/>
      <c r="B1097" s="109"/>
      <c r="F1097" s="374"/>
      <c r="G1097" s="376"/>
      <c r="H1097" s="377"/>
      <c r="I1097" s="385"/>
      <c r="J1097" s="374"/>
      <c r="K1097" s="374"/>
      <c r="L1097" s="378"/>
      <c r="M1097" s="379"/>
      <c r="N1097" s="380"/>
    </row>
    <row r="1098" spans="1:14" ht="46.5" customHeight="1">
      <c r="A1098" s="109"/>
      <c r="B1098" s="109"/>
      <c r="F1098" s="374"/>
      <c r="G1098" s="376"/>
      <c r="H1098" s="377"/>
      <c r="I1098" s="385"/>
      <c r="J1098" s="374"/>
      <c r="K1098" s="374"/>
      <c r="L1098" s="378"/>
      <c r="M1098" s="379"/>
      <c r="N1098" s="380"/>
    </row>
    <row r="1099" spans="1:14" ht="46.5" customHeight="1">
      <c r="A1099" s="109"/>
      <c r="B1099" s="109"/>
      <c r="F1099" s="374"/>
      <c r="G1099" s="376"/>
      <c r="H1099" s="377"/>
      <c r="I1099" s="385"/>
      <c r="J1099" s="374"/>
      <c r="K1099" s="374"/>
      <c r="L1099" s="378"/>
      <c r="M1099" s="379"/>
      <c r="N1099" s="380"/>
    </row>
    <row r="1100" spans="1:14" ht="46.5" customHeight="1">
      <c r="A1100" s="109"/>
      <c r="B1100" s="109"/>
      <c r="F1100" s="374"/>
      <c r="G1100" s="376"/>
      <c r="H1100" s="377"/>
      <c r="I1100" s="385"/>
      <c r="J1100" s="374"/>
      <c r="K1100" s="374"/>
      <c r="L1100" s="378"/>
      <c r="M1100" s="379"/>
      <c r="N1100" s="380"/>
    </row>
    <row r="1101" spans="1:14" ht="46.5" customHeight="1">
      <c r="A1101" s="109"/>
      <c r="B1101" s="109"/>
      <c r="F1101" s="374"/>
      <c r="G1101" s="376"/>
      <c r="H1101" s="377"/>
      <c r="I1101" s="385"/>
      <c r="J1101" s="374"/>
      <c r="K1101" s="374"/>
      <c r="L1101" s="378"/>
      <c r="M1101" s="379"/>
      <c r="N1101" s="380"/>
    </row>
    <row r="1102" spans="1:14" ht="46.5" customHeight="1">
      <c r="A1102" s="109"/>
      <c r="B1102" s="109"/>
      <c r="F1102" s="374"/>
      <c r="G1102" s="376"/>
      <c r="H1102" s="377"/>
      <c r="I1102" s="385"/>
      <c r="J1102" s="374"/>
      <c r="K1102" s="374"/>
      <c r="L1102" s="378"/>
      <c r="M1102" s="379"/>
      <c r="N1102" s="380"/>
    </row>
    <row r="1103" spans="1:14" ht="46.5" customHeight="1">
      <c r="A1103" s="109"/>
      <c r="B1103" s="109"/>
      <c r="F1103" s="374"/>
      <c r="G1103" s="376"/>
      <c r="H1103" s="377"/>
      <c r="I1103" s="385"/>
      <c r="J1103" s="374"/>
      <c r="K1103" s="374"/>
      <c r="L1103" s="378"/>
      <c r="M1103" s="379"/>
      <c r="N1103" s="380"/>
    </row>
    <row r="1104" spans="1:14" ht="46.5" customHeight="1">
      <c r="A1104" s="109"/>
      <c r="B1104" s="109"/>
      <c r="F1104" s="374"/>
      <c r="G1104" s="376"/>
      <c r="H1104" s="377"/>
      <c r="I1104" s="385"/>
      <c r="J1104" s="374"/>
      <c r="K1104" s="374"/>
      <c r="L1104" s="378"/>
      <c r="M1104" s="379"/>
      <c r="N1104" s="380"/>
    </row>
    <row r="1105" spans="1:14" ht="46.5" customHeight="1">
      <c r="A1105" s="109"/>
      <c r="B1105" s="109"/>
      <c r="F1105" s="374"/>
      <c r="G1105" s="376"/>
      <c r="H1105" s="377"/>
      <c r="I1105" s="385"/>
      <c r="J1105" s="374"/>
      <c r="K1105" s="374"/>
      <c r="L1105" s="378"/>
      <c r="M1105" s="379"/>
      <c r="N1105" s="380"/>
    </row>
    <row r="1106" spans="1:14" ht="46.5" customHeight="1">
      <c r="A1106" s="109"/>
      <c r="B1106" s="109"/>
      <c r="F1106" s="374"/>
      <c r="G1106" s="376"/>
      <c r="H1106" s="377"/>
      <c r="I1106" s="385"/>
      <c r="J1106" s="374"/>
      <c r="K1106" s="374"/>
      <c r="L1106" s="378"/>
      <c r="M1106" s="379"/>
      <c r="N1106" s="380"/>
    </row>
    <row r="1107" spans="1:14" ht="46.5" customHeight="1">
      <c r="A1107" s="109"/>
      <c r="B1107" s="109"/>
      <c r="F1107" s="374"/>
      <c r="G1107" s="376"/>
      <c r="H1107" s="377"/>
      <c r="I1107" s="385"/>
      <c r="J1107" s="374"/>
      <c r="K1107" s="374"/>
      <c r="L1107" s="378"/>
      <c r="M1107" s="379"/>
      <c r="N1107" s="380"/>
    </row>
    <row r="1108" spans="1:14" ht="46.5" customHeight="1">
      <c r="A1108" s="109"/>
      <c r="B1108" s="109"/>
      <c r="F1108" s="374"/>
      <c r="G1108" s="376"/>
      <c r="H1108" s="377"/>
      <c r="I1108" s="385"/>
      <c r="J1108" s="374"/>
      <c r="K1108" s="374"/>
      <c r="L1108" s="378"/>
      <c r="M1108" s="379"/>
      <c r="N1108" s="380"/>
    </row>
    <row r="1109" spans="1:14" ht="46.5" customHeight="1">
      <c r="A1109" s="109"/>
      <c r="B1109" s="109"/>
      <c r="F1109" s="374"/>
      <c r="G1109" s="376"/>
      <c r="H1109" s="377"/>
      <c r="I1109" s="385"/>
      <c r="J1109" s="374"/>
      <c r="K1109" s="374"/>
      <c r="L1109" s="378"/>
      <c r="M1109" s="379"/>
      <c r="N1109" s="380"/>
    </row>
    <row r="1110" spans="1:14" ht="46.5" customHeight="1">
      <c r="A1110" s="109"/>
      <c r="B1110" s="109"/>
      <c r="F1110" s="374"/>
      <c r="G1110" s="376"/>
      <c r="H1110" s="377"/>
      <c r="I1110" s="385"/>
      <c r="J1110" s="374"/>
      <c r="K1110" s="374"/>
      <c r="L1110" s="378"/>
      <c r="M1110" s="379"/>
      <c r="N1110" s="380"/>
    </row>
    <row r="1111" spans="1:14" ht="46.5" customHeight="1">
      <c r="A1111" s="109"/>
      <c r="B1111" s="109"/>
      <c r="F1111" s="374"/>
      <c r="G1111" s="376"/>
      <c r="H1111" s="377"/>
      <c r="I1111" s="385"/>
      <c r="J1111" s="374"/>
      <c r="K1111" s="374"/>
      <c r="L1111" s="378"/>
      <c r="M1111" s="379"/>
      <c r="N1111" s="380"/>
    </row>
    <row r="1112" spans="1:14" ht="46.5" customHeight="1">
      <c r="A1112" s="109"/>
      <c r="B1112" s="109"/>
      <c r="F1112" s="374"/>
      <c r="G1112" s="376"/>
      <c r="H1112" s="377"/>
      <c r="I1112" s="385"/>
      <c r="J1112" s="374"/>
      <c r="K1112" s="374"/>
      <c r="L1112" s="378"/>
      <c r="M1112" s="379"/>
      <c r="N1112" s="380"/>
    </row>
    <row r="1113" spans="1:14" ht="46.5" customHeight="1">
      <c r="A1113" s="109"/>
      <c r="B1113" s="109"/>
      <c r="F1113" s="374"/>
      <c r="G1113" s="376"/>
      <c r="H1113" s="377"/>
      <c r="I1113" s="385"/>
      <c r="J1113" s="374"/>
      <c r="K1113" s="374"/>
      <c r="L1113" s="378"/>
      <c r="M1113" s="379"/>
      <c r="N1113" s="380"/>
    </row>
    <row r="1114" spans="1:14" ht="46.5" customHeight="1">
      <c r="A1114" s="109"/>
      <c r="B1114" s="109"/>
      <c r="F1114" s="374"/>
      <c r="G1114" s="376"/>
      <c r="H1114" s="377"/>
      <c r="I1114" s="385"/>
      <c r="J1114" s="374"/>
      <c r="K1114" s="374"/>
      <c r="L1114" s="378"/>
      <c r="M1114" s="379"/>
      <c r="N1114" s="380"/>
    </row>
    <row r="1115" spans="1:14" ht="46.5" customHeight="1">
      <c r="A1115" s="109"/>
      <c r="B1115" s="109"/>
      <c r="F1115" s="374"/>
      <c r="G1115" s="376"/>
      <c r="H1115" s="377"/>
      <c r="I1115" s="385"/>
      <c r="J1115" s="374"/>
      <c r="K1115" s="374"/>
      <c r="L1115" s="378"/>
      <c r="M1115" s="379"/>
      <c r="N1115" s="380"/>
    </row>
    <row r="1116" spans="1:14" ht="46.5" customHeight="1">
      <c r="A1116" s="109"/>
      <c r="B1116" s="109"/>
      <c r="F1116" s="374"/>
      <c r="G1116" s="376"/>
      <c r="H1116" s="377"/>
      <c r="I1116" s="385"/>
      <c r="J1116" s="374"/>
      <c r="K1116" s="374"/>
      <c r="L1116" s="378"/>
      <c r="M1116" s="379"/>
      <c r="N1116" s="380"/>
    </row>
    <row r="1117" spans="1:14" ht="46.5" customHeight="1">
      <c r="A1117" s="109"/>
      <c r="B1117" s="109"/>
      <c r="F1117" s="374"/>
      <c r="G1117" s="376"/>
      <c r="H1117" s="377"/>
      <c r="I1117" s="385"/>
      <c r="J1117" s="374"/>
      <c r="K1117" s="374"/>
      <c r="L1117" s="378"/>
      <c r="M1117" s="379"/>
      <c r="N1117" s="380"/>
    </row>
    <row r="1118" spans="1:14" ht="46.5" customHeight="1">
      <c r="A1118" s="109"/>
      <c r="B1118" s="109"/>
      <c r="F1118" s="374"/>
      <c r="G1118" s="376"/>
      <c r="H1118" s="377"/>
      <c r="I1118" s="385"/>
      <c r="J1118" s="374"/>
      <c r="K1118" s="374"/>
      <c r="L1118" s="378"/>
      <c r="M1118" s="379"/>
      <c r="N1118" s="380"/>
    </row>
    <row r="1119" spans="1:14" ht="46.5" customHeight="1">
      <c r="A1119" s="109"/>
      <c r="B1119" s="109"/>
      <c r="F1119" s="374"/>
      <c r="G1119" s="376"/>
      <c r="H1119" s="377"/>
      <c r="I1119" s="385"/>
      <c r="J1119" s="374"/>
      <c r="K1119" s="374"/>
      <c r="L1119" s="378"/>
      <c r="M1119" s="379"/>
      <c r="N1119" s="380"/>
    </row>
    <row r="1120" spans="1:14" ht="46.5" customHeight="1">
      <c r="A1120" s="109"/>
      <c r="B1120" s="109"/>
      <c r="F1120" s="374"/>
      <c r="G1120" s="376"/>
      <c r="H1120" s="377"/>
      <c r="I1120" s="385"/>
      <c r="J1120" s="374"/>
      <c r="K1120" s="374"/>
      <c r="L1120" s="378"/>
      <c r="M1120" s="379"/>
      <c r="N1120" s="380"/>
    </row>
    <row r="1121" spans="1:14" ht="46.5" customHeight="1">
      <c r="A1121" s="109"/>
      <c r="B1121" s="109"/>
      <c r="F1121" s="374"/>
      <c r="G1121" s="376"/>
      <c r="H1121" s="377"/>
      <c r="I1121" s="385"/>
      <c r="J1121" s="374"/>
      <c r="K1121" s="374"/>
      <c r="L1121" s="378"/>
      <c r="M1121" s="379"/>
      <c r="N1121" s="380"/>
    </row>
    <row r="1122" spans="1:14" ht="46.5" customHeight="1">
      <c r="A1122" s="109"/>
      <c r="B1122" s="109"/>
      <c r="F1122" s="374"/>
      <c r="G1122" s="376"/>
      <c r="H1122" s="377"/>
      <c r="I1122" s="385"/>
      <c r="J1122" s="374"/>
      <c r="K1122" s="374"/>
      <c r="L1122" s="378"/>
      <c r="M1122" s="379"/>
      <c r="N1122" s="380"/>
    </row>
    <row r="1123" spans="1:14" ht="46.5" customHeight="1">
      <c r="A1123" s="109"/>
      <c r="B1123" s="109"/>
      <c r="F1123" s="374"/>
      <c r="G1123" s="376"/>
      <c r="H1123" s="377"/>
      <c r="I1123" s="385"/>
      <c r="J1123" s="374"/>
      <c r="K1123" s="374"/>
      <c r="L1123" s="378"/>
      <c r="M1123" s="379"/>
      <c r="N1123" s="380"/>
    </row>
    <row r="1124" spans="1:14" ht="46.5" customHeight="1">
      <c r="A1124" s="109"/>
      <c r="B1124" s="109"/>
      <c r="F1124" s="374"/>
      <c r="G1124" s="376"/>
      <c r="H1124" s="377"/>
      <c r="I1124" s="385"/>
      <c r="J1124" s="374"/>
      <c r="K1124" s="374"/>
      <c r="L1124" s="378"/>
      <c r="M1124" s="379"/>
      <c r="N1124" s="380"/>
    </row>
    <row r="1125" spans="1:14" ht="46.5" customHeight="1">
      <c r="A1125" s="109"/>
      <c r="B1125" s="109"/>
      <c r="F1125" s="374"/>
      <c r="G1125" s="376"/>
      <c r="H1125" s="377"/>
      <c r="I1125" s="385"/>
      <c r="J1125" s="374"/>
      <c r="K1125" s="374"/>
      <c r="L1125" s="378"/>
      <c r="M1125" s="379"/>
      <c r="N1125" s="380"/>
    </row>
    <row r="1126" spans="1:14" ht="46.5" customHeight="1">
      <c r="A1126" s="109"/>
      <c r="B1126" s="109"/>
      <c r="F1126" s="374"/>
      <c r="G1126" s="376"/>
      <c r="H1126" s="377"/>
      <c r="I1126" s="385"/>
      <c r="J1126" s="374"/>
      <c r="K1126" s="374"/>
      <c r="L1126" s="378"/>
      <c r="M1126" s="379"/>
      <c r="N1126" s="380"/>
    </row>
    <row r="1127" spans="1:14" ht="46.5" customHeight="1">
      <c r="A1127" s="109"/>
      <c r="B1127" s="109"/>
      <c r="F1127" s="374"/>
      <c r="G1127" s="376"/>
      <c r="H1127" s="377"/>
      <c r="I1127" s="385"/>
      <c r="J1127" s="374"/>
      <c r="K1127" s="374"/>
      <c r="L1127" s="378"/>
      <c r="M1127" s="379"/>
      <c r="N1127" s="380"/>
    </row>
    <row r="1128" spans="1:14" ht="46.5" customHeight="1">
      <c r="A1128" s="109"/>
      <c r="B1128" s="109"/>
      <c r="F1128" s="374"/>
      <c r="G1128" s="376"/>
      <c r="H1128" s="377"/>
      <c r="I1128" s="385"/>
      <c r="J1128" s="374"/>
      <c r="K1128" s="374"/>
      <c r="L1128" s="378"/>
      <c r="M1128" s="379"/>
      <c r="N1128" s="380"/>
    </row>
    <row r="1129" spans="1:14" ht="46.5" customHeight="1">
      <c r="A1129" s="109"/>
      <c r="B1129" s="109"/>
      <c r="F1129" s="374"/>
      <c r="G1129" s="376"/>
      <c r="H1129" s="377"/>
      <c r="I1129" s="385"/>
      <c r="J1129" s="374"/>
      <c r="K1129" s="374"/>
      <c r="L1129" s="378"/>
      <c r="M1129" s="379"/>
      <c r="N1129" s="380"/>
    </row>
    <row r="1130" spans="1:14" ht="46.5" customHeight="1">
      <c r="A1130" s="109"/>
      <c r="B1130" s="109"/>
      <c r="F1130" s="374"/>
      <c r="G1130" s="376"/>
      <c r="H1130" s="377"/>
      <c r="I1130" s="385"/>
      <c r="J1130" s="374"/>
      <c r="K1130" s="374"/>
      <c r="L1130" s="378"/>
      <c r="M1130" s="379"/>
      <c r="N1130" s="380"/>
    </row>
    <row r="1131" spans="1:14" ht="46.5" customHeight="1">
      <c r="A1131" s="109"/>
      <c r="B1131" s="109"/>
      <c r="F1131" s="374"/>
      <c r="G1131" s="376"/>
      <c r="H1131" s="377"/>
      <c r="I1131" s="385"/>
      <c r="J1131" s="374"/>
      <c r="K1131" s="374"/>
      <c r="L1131" s="378"/>
      <c r="M1131" s="379"/>
      <c r="N1131" s="380"/>
    </row>
    <row r="1132" spans="1:14" ht="46.5" customHeight="1">
      <c r="A1132" s="109"/>
      <c r="B1132" s="109"/>
      <c r="F1132" s="374"/>
      <c r="G1132" s="376"/>
      <c r="H1132" s="377"/>
      <c r="I1132" s="385"/>
      <c r="J1132" s="374"/>
      <c r="K1132" s="374"/>
      <c r="L1132" s="378"/>
      <c r="M1132" s="379"/>
      <c r="N1132" s="380"/>
    </row>
    <row r="1133" spans="1:14" ht="46.5" customHeight="1">
      <c r="A1133" s="109"/>
      <c r="B1133" s="109"/>
      <c r="F1133" s="374"/>
      <c r="G1133" s="376"/>
      <c r="H1133" s="377"/>
      <c r="I1133" s="385"/>
      <c r="J1133" s="374"/>
      <c r="K1133" s="374"/>
      <c r="L1133" s="378"/>
      <c r="M1133" s="379"/>
      <c r="N1133" s="380"/>
    </row>
    <row r="1134" spans="1:14" ht="46.5" customHeight="1">
      <c r="A1134" s="109"/>
      <c r="B1134" s="109"/>
      <c r="F1134" s="374"/>
      <c r="G1134" s="376"/>
      <c r="H1134" s="377"/>
      <c r="I1134" s="385"/>
      <c r="J1134" s="374"/>
      <c r="K1134" s="374"/>
      <c r="L1134" s="378"/>
      <c r="M1134" s="379"/>
      <c r="N1134" s="380"/>
    </row>
    <row r="1135" spans="1:14" ht="46.5" customHeight="1">
      <c r="A1135" s="109"/>
      <c r="B1135" s="109"/>
      <c r="F1135" s="374"/>
      <c r="G1135" s="376"/>
      <c r="H1135" s="377"/>
      <c r="I1135" s="385"/>
      <c r="J1135" s="374"/>
      <c r="K1135" s="374"/>
      <c r="L1135" s="378"/>
      <c r="M1135" s="379"/>
      <c r="N1135" s="380"/>
    </row>
    <row r="1136" spans="1:14" ht="46.5" customHeight="1">
      <c r="A1136" s="109"/>
      <c r="B1136" s="109"/>
      <c r="F1136" s="374"/>
      <c r="G1136" s="376"/>
      <c r="H1136" s="377"/>
      <c r="I1136" s="385"/>
      <c r="J1136" s="374"/>
      <c r="K1136" s="374"/>
      <c r="L1136" s="378"/>
      <c r="M1136" s="379"/>
      <c r="N1136" s="380"/>
    </row>
    <row r="1137" spans="1:14" ht="46.5" customHeight="1">
      <c r="A1137" s="109"/>
      <c r="B1137" s="109"/>
      <c r="F1137" s="374"/>
      <c r="G1137" s="376"/>
      <c r="H1137" s="377"/>
      <c r="I1137" s="385"/>
      <c r="J1137" s="374"/>
      <c r="K1137" s="374"/>
      <c r="L1137" s="378"/>
      <c r="M1137" s="379"/>
      <c r="N1137" s="380"/>
    </row>
    <row r="1138" spans="1:14" ht="46.5" customHeight="1">
      <c r="A1138" s="109"/>
      <c r="B1138" s="109"/>
      <c r="F1138" s="374"/>
      <c r="G1138" s="376"/>
      <c r="H1138" s="377"/>
      <c r="I1138" s="385"/>
      <c r="J1138" s="374"/>
      <c r="K1138" s="374"/>
      <c r="L1138" s="378"/>
      <c r="M1138" s="379"/>
      <c r="N1138" s="380"/>
    </row>
    <row r="1139" spans="1:14" ht="46.5" customHeight="1">
      <c r="A1139" s="109"/>
      <c r="B1139" s="109"/>
      <c r="F1139" s="374"/>
      <c r="G1139" s="376"/>
      <c r="H1139" s="377"/>
      <c r="I1139" s="385"/>
      <c r="J1139" s="374"/>
      <c r="K1139" s="374"/>
      <c r="L1139" s="378"/>
      <c r="M1139" s="379"/>
      <c r="N1139" s="380"/>
    </row>
    <row r="1140" spans="1:14" ht="46.5" customHeight="1">
      <c r="A1140" s="109"/>
      <c r="B1140" s="109"/>
      <c r="F1140" s="374"/>
      <c r="G1140" s="376"/>
      <c r="H1140" s="377"/>
      <c r="I1140" s="385"/>
      <c r="J1140" s="374"/>
      <c r="K1140" s="374"/>
      <c r="L1140" s="378"/>
      <c r="M1140" s="379"/>
      <c r="N1140" s="380"/>
    </row>
    <row r="1141" spans="1:14" ht="46.5" customHeight="1">
      <c r="A1141" s="109"/>
      <c r="B1141" s="109"/>
      <c r="F1141" s="374"/>
      <c r="G1141" s="376"/>
      <c r="H1141" s="377"/>
      <c r="I1141" s="385"/>
      <c r="J1141" s="374"/>
      <c r="K1141" s="374"/>
      <c r="L1141" s="378"/>
      <c r="M1141" s="379"/>
      <c r="N1141" s="380"/>
    </row>
    <row r="1142" spans="1:14" ht="46.5" customHeight="1">
      <c r="A1142" s="109"/>
      <c r="B1142" s="109"/>
      <c r="F1142" s="374"/>
      <c r="G1142" s="376"/>
      <c r="H1142" s="377"/>
      <c r="I1142" s="385"/>
      <c r="J1142" s="374"/>
      <c r="K1142" s="374"/>
      <c r="L1142" s="378"/>
      <c r="M1142" s="379"/>
      <c r="N1142" s="380"/>
    </row>
    <row r="1143" spans="1:14" ht="46.5" customHeight="1">
      <c r="A1143" s="109"/>
      <c r="B1143" s="109"/>
      <c r="F1143" s="374"/>
      <c r="G1143" s="376"/>
      <c r="H1143" s="377"/>
      <c r="I1143" s="385"/>
      <c r="J1143" s="374"/>
      <c r="K1143" s="374"/>
      <c r="L1143" s="378"/>
      <c r="M1143" s="379"/>
      <c r="N1143" s="380"/>
    </row>
    <row r="1144" spans="1:14" ht="46.5" customHeight="1">
      <c r="A1144" s="109"/>
      <c r="B1144" s="109"/>
      <c r="F1144" s="374"/>
      <c r="G1144" s="376"/>
      <c r="H1144" s="377"/>
      <c r="I1144" s="385"/>
      <c r="J1144" s="374"/>
      <c r="K1144" s="374"/>
      <c r="L1144" s="378"/>
      <c r="M1144" s="379"/>
      <c r="N1144" s="380"/>
    </row>
    <row r="1145" spans="1:14" ht="46.5" customHeight="1">
      <c r="A1145" s="109"/>
      <c r="B1145" s="109"/>
      <c r="F1145" s="374"/>
      <c r="G1145" s="376"/>
      <c r="H1145" s="377"/>
      <c r="I1145" s="385"/>
      <c r="J1145" s="374"/>
      <c r="K1145" s="374"/>
      <c r="L1145" s="378"/>
      <c r="M1145" s="379"/>
      <c r="N1145" s="380"/>
    </row>
    <row r="1146" spans="1:14" ht="46.5" customHeight="1">
      <c r="A1146" s="109"/>
      <c r="B1146" s="109"/>
      <c r="F1146" s="374"/>
      <c r="G1146" s="376"/>
      <c r="H1146" s="377"/>
      <c r="I1146" s="385"/>
      <c r="J1146" s="374"/>
      <c r="K1146" s="374"/>
      <c r="L1146" s="378"/>
      <c r="M1146" s="379"/>
      <c r="N1146" s="380"/>
    </row>
    <row r="1147" spans="1:14" ht="46.5" customHeight="1">
      <c r="A1147" s="109"/>
      <c r="B1147" s="109"/>
      <c r="F1147" s="374"/>
      <c r="G1147" s="376"/>
      <c r="H1147" s="377"/>
      <c r="I1147" s="385"/>
      <c r="J1147" s="374"/>
      <c r="K1147" s="374"/>
      <c r="L1147" s="378"/>
      <c r="M1147" s="379"/>
      <c r="N1147" s="380"/>
    </row>
    <row r="1148" spans="1:14" ht="46.5" customHeight="1">
      <c r="A1148" s="109"/>
      <c r="B1148" s="109"/>
      <c r="F1148" s="374"/>
      <c r="G1148" s="376"/>
      <c r="H1148" s="377"/>
      <c r="I1148" s="385"/>
      <c r="J1148" s="374"/>
      <c r="K1148" s="374"/>
      <c r="L1148" s="378"/>
      <c r="M1148" s="379"/>
      <c r="N1148" s="380"/>
    </row>
    <row r="1149" spans="1:14" ht="46.5" customHeight="1">
      <c r="A1149" s="109"/>
      <c r="B1149" s="109"/>
      <c r="F1149" s="374"/>
      <c r="G1149" s="376"/>
      <c r="H1149" s="377"/>
      <c r="I1149" s="385"/>
      <c r="J1149" s="374"/>
      <c r="K1149" s="374"/>
      <c r="L1149" s="378"/>
      <c r="M1149" s="379"/>
      <c r="N1149" s="380"/>
    </row>
    <row r="1150" spans="1:14" ht="46.5" customHeight="1">
      <c r="A1150" s="109"/>
      <c r="B1150" s="109"/>
      <c r="F1150" s="374"/>
      <c r="G1150" s="376"/>
      <c r="H1150" s="377"/>
      <c r="I1150" s="385"/>
      <c r="J1150" s="374"/>
      <c r="K1150" s="374"/>
      <c r="L1150" s="378"/>
      <c r="M1150" s="379"/>
      <c r="N1150" s="380"/>
    </row>
    <row r="1151" spans="1:14" ht="46.5" customHeight="1">
      <c r="A1151" s="109"/>
      <c r="B1151" s="109"/>
      <c r="F1151" s="374"/>
      <c r="G1151" s="376"/>
      <c r="H1151" s="377"/>
      <c r="I1151" s="385"/>
      <c r="J1151" s="374"/>
      <c r="K1151" s="374"/>
      <c r="L1151" s="378"/>
      <c r="M1151" s="379"/>
      <c r="N1151" s="380"/>
    </row>
    <row r="1152" spans="1:14" ht="46.5" customHeight="1">
      <c r="A1152" s="109"/>
      <c r="B1152" s="109"/>
      <c r="F1152" s="374"/>
      <c r="G1152" s="376"/>
      <c r="H1152" s="377"/>
      <c r="I1152" s="385"/>
      <c r="J1152" s="374"/>
      <c r="K1152" s="374"/>
      <c r="L1152" s="378"/>
      <c r="M1152" s="379"/>
      <c r="N1152" s="380"/>
    </row>
    <row r="1153" spans="1:14" ht="46.5" customHeight="1">
      <c r="A1153" s="109"/>
      <c r="B1153" s="109"/>
      <c r="F1153" s="374"/>
      <c r="G1153" s="376"/>
      <c r="H1153" s="377"/>
      <c r="I1153" s="385"/>
      <c r="J1153" s="374"/>
      <c r="K1153" s="374"/>
      <c r="L1153" s="378"/>
      <c r="M1153" s="379"/>
      <c r="N1153" s="380"/>
    </row>
    <row r="1154" spans="1:14" ht="46.5" customHeight="1">
      <c r="A1154" s="109"/>
      <c r="B1154" s="109"/>
      <c r="F1154" s="374"/>
      <c r="G1154" s="376"/>
      <c r="H1154" s="377"/>
      <c r="I1154" s="385"/>
      <c r="J1154" s="374"/>
      <c r="K1154" s="374"/>
      <c r="L1154" s="378"/>
      <c r="M1154" s="379"/>
      <c r="N1154" s="380"/>
    </row>
    <row r="1155" spans="1:14" ht="46.5" customHeight="1">
      <c r="A1155" s="109"/>
      <c r="B1155" s="109"/>
      <c r="F1155" s="374"/>
      <c r="G1155" s="376"/>
      <c r="H1155" s="377"/>
      <c r="I1155" s="385"/>
      <c r="J1155" s="374"/>
      <c r="K1155" s="374"/>
      <c r="L1155" s="378"/>
      <c r="M1155" s="379"/>
      <c r="N1155" s="380"/>
    </row>
    <row r="1156" spans="1:14" ht="46.5" customHeight="1">
      <c r="A1156" s="109"/>
      <c r="B1156" s="109"/>
      <c r="F1156" s="374"/>
      <c r="G1156" s="376"/>
      <c r="H1156" s="377"/>
      <c r="I1156" s="385"/>
      <c r="J1156" s="374"/>
      <c r="K1156" s="374"/>
      <c r="L1156" s="378"/>
      <c r="M1156" s="379"/>
      <c r="N1156" s="380"/>
    </row>
    <row r="1157" spans="1:14" ht="46.5" customHeight="1">
      <c r="A1157" s="109"/>
      <c r="B1157" s="109"/>
      <c r="F1157" s="374"/>
      <c r="G1157" s="376"/>
      <c r="H1157" s="377"/>
      <c r="I1157" s="385"/>
      <c r="J1157" s="374"/>
      <c r="K1157" s="374"/>
      <c r="L1157" s="378"/>
      <c r="M1157" s="379"/>
      <c r="N1157" s="380"/>
    </row>
    <row r="1158" spans="1:14" ht="46.5" customHeight="1">
      <c r="A1158" s="109"/>
      <c r="B1158" s="109"/>
      <c r="F1158" s="374"/>
      <c r="G1158" s="376"/>
      <c r="H1158" s="377"/>
      <c r="I1158" s="385"/>
      <c r="J1158" s="374"/>
      <c r="K1158" s="374"/>
      <c r="L1158" s="378"/>
      <c r="M1158" s="379"/>
      <c r="N1158" s="380"/>
    </row>
    <row r="1159" spans="1:14" ht="46.5" customHeight="1">
      <c r="A1159" s="109"/>
      <c r="B1159" s="109"/>
      <c r="F1159" s="374"/>
      <c r="G1159" s="376"/>
      <c r="H1159" s="377"/>
      <c r="I1159" s="385"/>
      <c r="J1159" s="374"/>
      <c r="K1159" s="374"/>
      <c r="L1159" s="378"/>
      <c r="M1159" s="379"/>
      <c r="N1159" s="380"/>
    </row>
    <row r="1160" spans="1:14" ht="46.5" customHeight="1">
      <c r="A1160" s="109"/>
      <c r="B1160" s="109"/>
      <c r="F1160" s="374"/>
      <c r="G1160" s="376"/>
      <c r="H1160" s="377"/>
      <c r="I1160" s="385"/>
      <c r="J1160" s="374"/>
      <c r="K1160" s="374"/>
      <c r="L1160" s="378"/>
      <c r="M1160" s="379"/>
      <c r="N1160" s="380"/>
    </row>
    <row r="1161" spans="1:14" ht="46.5" customHeight="1">
      <c r="A1161" s="109"/>
      <c r="B1161" s="109"/>
      <c r="F1161" s="374"/>
      <c r="G1161" s="376"/>
      <c r="H1161" s="377"/>
      <c r="I1161" s="385"/>
      <c r="J1161" s="374"/>
      <c r="K1161" s="374"/>
      <c r="L1161" s="378"/>
      <c r="M1161" s="379"/>
      <c r="N1161" s="380"/>
    </row>
    <row r="1162" spans="1:14" ht="46.5" customHeight="1">
      <c r="A1162" s="109"/>
      <c r="B1162" s="109"/>
      <c r="F1162" s="374"/>
      <c r="G1162" s="376"/>
      <c r="H1162" s="377"/>
      <c r="I1162" s="385"/>
      <c r="J1162" s="374"/>
      <c r="K1162" s="374"/>
      <c r="L1162" s="378"/>
      <c r="M1162" s="379"/>
      <c r="N1162" s="380"/>
    </row>
    <row r="1163" spans="1:14" ht="46.5" customHeight="1">
      <c r="A1163" s="109"/>
      <c r="B1163" s="109"/>
      <c r="F1163" s="374"/>
      <c r="G1163" s="376"/>
      <c r="H1163" s="377"/>
      <c r="I1163" s="385"/>
      <c r="J1163" s="374"/>
      <c r="K1163" s="374"/>
      <c r="L1163" s="378"/>
      <c r="M1163" s="379"/>
      <c r="N1163" s="380"/>
    </row>
    <row r="1164" spans="1:14" ht="46.5" customHeight="1">
      <c r="A1164" s="109"/>
      <c r="B1164" s="109"/>
      <c r="F1164" s="374"/>
      <c r="G1164" s="376"/>
      <c r="H1164" s="377"/>
      <c r="I1164" s="385"/>
      <c r="J1164" s="374"/>
      <c r="K1164" s="374"/>
      <c r="L1164" s="378"/>
      <c r="M1164" s="379"/>
      <c r="N1164" s="380"/>
    </row>
    <row r="1165" spans="1:14" ht="46.5" customHeight="1">
      <c r="A1165" s="109"/>
      <c r="B1165" s="109"/>
      <c r="F1165" s="374"/>
      <c r="G1165" s="376"/>
      <c r="H1165" s="377"/>
      <c r="I1165" s="385"/>
      <c r="J1165" s="374"/>
      <c r="K1165" s="374"/>
      <c r="L1165" s="378"/>
      <c r="M1165" s="379"/>
      <c r="N1165" s="380"/>
    </row>
    <row r="1166" spans="1:14" ht="46.5" customHeight="1">
      <c r="A1166" s="109"/>
      <c r="B1166" s="109"/>
      <c r="F1166" s="374"/>
      <c r="G1166" s="376"/>
      <c r="H1166" s="377"/>
      <c r="I1166" s="385"/>
      <c r="J1166" s="374"/>
      <c r="K1166" s="374"/>
      <c r="L1166" s="378"/>
      <c r="M1166" s="379"/>
      <c r="N1166" s="380"/>
    </row>
    <row r="1167" spans="1:14" ht="46.5" customHeight="1">
      <c r="A1167" s="109"/>
      <c r="B1167" s="109"/>
      <c r="F1167" s="374"/>
      <c r="G1167" s="376"/>
      <c r="H1167" s="377"/>
      <c r="I1167" s="385"/>
      <c r="J1167" s="374"/>
      <c r="K1167" s="374"/>
      <c r="L1167" s="378"/>
      <c r="M1167" s="379"/>
      <c r="N1167" s="380"/>
    </row>
    <row r="1168" spans="1:14" ht="46.5" customHeight="1">
      <c r="A1168" s="109"/>
      <c r="B1168" s="109"/>
      <c r="F1168" s="374"/>
      <c r="G1168" s="376"/>
      <c r="H1168" s="377"/>
      <c r="I1168" s="385"/>
      <c r="J1168" s="374"/>
      <c r="K1168" s="374"/>
      <c r="L1168" s="378"/>
      <c r="M1168" s="379"/>
      <c r="N1168" s="380"/>
    </row>
    <row r="1169" spans="1:14" ht="46.5" customHeight="1">
      <c r="A1169" s="109"/>
      <c r="B1169" s="109"/>
      <c r="F1169" s="374"/>
      <c r="G1169" s="376"/>
      <c r="H1169" s="377"/>
      <c r="I1169" s="385"/>
      <c r="J1169" s="374"/>
      <c r="K1169" s="374"/>
      <c r="L1169" s="378"/>
      <c r="M1169" s="379"/>
      <c r="N1169" s="380"/>
    </row>
    <row r="1170" spans="1:14" ht="46.5" customHeight="1">
      <c r="A1170" s="109"/>
      <c r="B1170" s="109"/>
      <c r="F1170" s="374"/>
      <c r="G1170" s="376"/>
      <c r="H1170" s="377"/>
      <c r="I1170" s="385"/>
      <c r="J1170" s="374"/>
      <c r="K1170" s="374"/>
      <c r="L1170" s="378"/>
      <c r="M1170" s="379"/>
      <c r="N1170" s="380"/>
    </row>
    <row r="1171" spans="1:14" ht="46.5" customHeight="1">
      <c r="A1171" s="109"/>
      <c r="B1171" s="109"/>
      <c r="F1171" s="374"/>
      <c r="G1171" s="376"/>
      <c r="H1171" s="377"/>
      <c r="I1171" s="385"/>
      <c r="J1171" s="374"/>
      <c r="K1171" s="374"/>
      <c r="L1171" s="378"/>
      <c r="M1171" s="379"/>
      <c r="N1171" s="380"/>
    </row>
    <row r="1172" spans="1:14" ht="46.5" customHeight="1">
      <c r="A1172" s="109"/>
      <c r="B1172" s="109"/>
      <c r="F1172" s="374"/>
      <c r="G1172" s="376"/>
      <c r="H1172" s="377"/>
      <c r="I1172" s="385"/>
      <c r="J1172" s="374"/>
      <c r="K1172" s="374"/>
      <c r="L1172" s="378"/>
      <c r="M1172" s="379"/>
      <c r="N1172" s="380"/>
    </row>
    <row r="1173" spans="1:14" ht="46.5" customHeight="1">
      <c r="A1173" s="109"/>
      <c r="B1173" s="109"/>
      <c r="F1173" s="374"/>
      <c r="G1173" s="376"/>
      <c r="H1173" s="377"/>
      <c r="I1173" s="385"/>
      <c r="J1173" s="374"/>
      <c r="K1173" s="374"/>
      <c r="L1173" s="378"/>
      <c r="M1173" s="379"/>
      <c r="N1173" s="380"/>
    </row>
    <row r="1174" spans="1:14" ht="46.5" customHeight="1">
      <c r="A1174" s="109"/>
      <c r="B1174" s="109"/>
      <c r="F1174" s="374"/>
      <c r="G1174" s="376"/>
      <c r="H1174" s="377"/>
      <c r="I1174" s="385"/>
      <c r="J1174" s="374"/>
      <c r="K1174" s="374"/>
      <c r="L1174" s="378"/>
      <c r="M1174" s="379"/>
      <c r="N1174" s="380"/>
    </row>
    <row r="1175" spans="1:14" ht="46.5" customHeight="1">
      <c r="A1175" s="109"/>
      <c r="B1175" s="109"/>
      <c r="F1175" s="374"/>
      <c r="G1175" s="376"/>
      <c r="H1175" s="377"/>
      <c r="I1175" s="385"/>
      <c r="J1175" s="374"/>
      <c r="K1175" s="374"/>
      <c r="L1175" s="378"/>
      <c r="M1175" s="379"/>
      <c r="N1175" s="380"/>
    </row>
    <row r="1176" spans="1:14" ht="46.5" customHeight="1">
      <c r="A1176" s="109"/>
      <c r="B1176" s="109"/>
      <c r="F1176" s="374"/>
      <c r="G1176" s="376"/>
      <c r="H1176" s="377"/>
      <c r="I1176" s="385"/>
      <c r="J1176" s="374"/>
      <c r="K1176" s="374"/>
      <c r="L1176" s="378"/>
      <c r="M1176" s="379"/>
      <c r="N1176" s="380"/>
    </row>
    <row r="1177" spans="1:14" ht="46.5" customHeight="1">
      <c r="A1177" s="109"/>
      <c r="B1177" s="109"/>
      <c r="F1177" s="374"/>
      <c r="G1177" s="376"/>
      <c r="H1177" s="377"/>
      <c r="I1177" s="385"/>
      <c r="J1177" s="374"/>
      <c r="K1177" s="374"/>
      <c r="L1177" s="378"/>
      <c r="M1177" s="379"/>
      <c r="N1177" s="380"/>
    </row>
    <row r="1178" spans="1:14" ht="46.5" customHeight="1">
      <c r="A1178" s="109"/>
      <c r="B1178" s="109"/>
      <c r="F1178" s="374"/>
      <c r="G1178" s="376"/>
      <c r="H1178" s="377"/>
      <c r="I1178" s="385"/>
      <c r="J1178" s="374"/>
      <c r="K1178" s="374"/>
      <c r="L1178" s="378"/>
      <c r="M1178" s="379"/>
      <c r="N1178" s="380"/>
    </row>
    <row r="1179" spans="1:14" ht="46.5" customHeight="1">
      <c r="A1179" s="109"/>
      <c r="B1179" s="109"/>
      <c r="F1179" s="374"/>
      <c r="G1179" s="376"/>
      <c r="H1179" s="377"/>
      <c r="I1179" s="385"/>
      <c r="J1179" s="374"/>
      <c r="K1179" s="374"/>
      <c r="L1179" s="378"/>
      <c r="M1179" s="379"/>
      <c r="N1179" s="380"/>
    </row>
    <row r="1180" spans="1:14" ht="46.5" customHeight="1">
      <c r="A1180" s="109"/>
      <c r="B1180" s="109"/>
      <c r="F1180" s="374"/>
      <c r="G1180" s="376"/>
      <c r="H1180" s="377"/>
      <c r="I1180" s="385"/>
      <c r="J1180" s="374"/>
      <c r="K1180" s="374"/>
      <c r="L1180" s="378"/>
      <c r="M1180" s="379"/>
      <c r="N1180" s="380"/>
    </row>
    <row r="1181" spans="1:14" ht="46.5" customHeight="1">
      <c r="A1181" s="109"/>
      <c r="B1181" s="109"/>
      <c r="F1181" s="374"/>
      <c r="G1181" s="376"/>
      <c r="H1181" s="377"/>
      <c r="I1181" s="385"/>
      <c r="J1181" s="374"/>
      <c r="K1181" s="374"/>
      <c r="L1181" s="378"/>
      <c r="M1181" s="379"/>
      <c r="N1181" s="380"/>
    </row>
    <row r="1182" spans="1:14" ht="46.5" customHeight="1">
      <c r="A1182" s="109"/>
      <c r="B1182" s="109"/>
      <c r="F1182" s="374"/>
      <c r="G1182" s="376"/>
      <c r="H1182" s="377"/>
      <c r="I1182" s="385"/>
      <c r="J1182" s="374"/>
      <c r="K1182" s="374"/>
      <c r="L1182" s="378"/>
      <c r="M1182" s="379"/>
      <c r="N1182" s="380"/>
    </row>
    <row r="1183" spans="1:14" ht="46.5" customHeight="1">
      <c r="A1183" s="109"/>
      <c r="B1183" s="109"/>
      <c r="F1183" s="374"/>
      <c r="G1183" s="376"/>
      <c r="H1183" s="377"/>
      <c r="I1183" s="385"/>
      <c r="J1183" s="374"/>
      <c r="K1183" s="374"/>
      <c r="L1183" s="378"/>
      <c r="M1183" s="379"/>
      <c r="N1183" s="380"/>
    </row>
    <row r="1184" spans="1:14" ht="46.5" customHeight="1">
      <c r="A1184" s="109"/>
      <c r="B1184" s="109"/>
      <c r="F1184" s="374"/>
      <c r="G1184" s="376"/>
      <c r="H1184" s="377"/>
      <c r="I1184" s="385"/>
      <c r="J1184" s="374"/>
      <c r="K1184" s="374"/>
      <c r="L1184" s="378"/>
      <c r="M1184" s="379"/>
      <c r="N1184" s="380"/>
    </row>
    <row r="1185" spans="1:14" ht="46.5" customHeight="1">
      <c r="A1185" s="109"/>
      <c r="B1185" s="109"/>
      <c r="F1185" s="374"/>
      <c r="G1185" s="376"/>
      <c r="H1185" s="377"/>
      <c r="I1185" s="385"/>
      <c r="J1185" s="374"/>
      <c r="K1185" s="374"/>
      <c r="L1185" s="378"/>
      <c r="M1185" s="379"/>
      <c r="N1185" s="380"/>
    </row>
    <row r="1186" spans="1:14" ht="46.5" customHeight="1">
      <c r="A1186" s="109"/>
      <c r="B1186" s="109"/>
      <c r="F1186" s="374"/>
      <c r="G1186" s="376"/>
      <c r="H1186" s="377"/>
      <c r="I1186" s="385"/>
      <c r="J1186" s="374"/>
      <c r="K1186" s="374"/>
      <c r="L1186" s="378"/>
      <c r="M1186" s="379"/>
      <c r="N1186" s="380"/>
    </row>
    <row r="1187" spans="1:14" ht="46.5" customHeight="1">
      <c r="A1187" s="109"/>
      <c r="B1187" s="109"/>
      <c r="F1187" s="374"/>
      <c r="G1187" s="376"/>
      <c r="H1187" s="377"/>
      <c r="I1187" s="385"/>
      <c r="J1187" s="374"/>
      <c r="K1187" s="374"/>
      <c r="L1187" s="378"/>
      <c r="M1187" s="379"/>
      <c r="N1187" s="380"/>
    </row>
    <row r="1188" spans="1:14" ht="46.5" customHeight="1">
      <c r="A1188" s="109"/>
      <c r="B1188" s="109"/>
      <c r="F1188" s="374"/>
      <c r="G1188" s="376"/>
      <c r="H1188" s="377"/>
      <c r="I1188" s="385"/>
      <c r="J1188" s="374"/>
      <c r="K1188" s="374"/>
      <c r="L1188" s="378"/>
      <c r="M1188" s="379"/>
      <c r="N1188" s="380"/>
    </row>
    <row r="1189" spans="1:14" ht="46.5" customHeight="1">
      <c r="A1189" s="109"/>
      <c r="B1189" s="109"/>
      <c r="F1189" s="374"/>
      <c r="G1189" s="376"/>
      <c r="H1189" s="377"/>
      <c r="I1189" s="385"/>
      <c r="J1189" s="374"/>
      <c r="K1189" s="374"/>
      <c r="L1189" s="378"/>
      <c r="M1189" s="379"/>
      <c r="N1189" s="380"/>
    </row>
    <row r="1190" spans="1:14" ht="46.5" customHeight="1">
      <c r="A1190" s="109"/>
      <c r="B1190" s="109"/>
      <c r="F1190" s="374"/>
      <c r="G1190" s="376"/>
      <c r="H1190" s="377"/>
      <c r="I1190" s="385"/>
      <c r="J1190" s="374"/>
      <c r="K1190" s="374"/>
      <c r="L1190" s="378"/>
      <c r="M1190" s="379"/>
      <c r="N1190" s="380"/>
    </row>
    <row r="1191" spans="1:14" ht="46.5" customHeight="1">
      <c r="A1191" s="109"/>
      <c r="B1191" s="109"/>
      <c r="F1191" s="374"/>
      <c r="G1191" s="376"/>
      <c r="H1191" s="377"/>
      <c r="I1191" s="385"/>
      <c r="J1191" s="374"/>
      <c r="K1191" s="374"/>
      <c r="L1191" s="378"/>
      <c r="M1191" s="379"/>
      <c r="N1191" s="380"/>
    </row>
    <row r="1192" spans="1:14" ht="46.5" customHeight="1">
      <c r="A1192" s="109"/>
      <c r="B1192" s="109"/>
      <c r="F1192" s="374"/>
      <c r="G1192" s="376"/>
      <c r="H1192" s="377"/>
      <c r="I1192" s="385"/>
      <c r="J1192" s="374"/>
      <c r="K1192" s="374"/>
      <c r="L1192" s="378"/>
      <c r="M1192" s="379"/>
      <c r="N1192" s="380"/>
    </row>
    <row r="1193" spans="1:14" ht="46.5" customHeight="1">
      <c r="A1193" s="109"/>
      <c r="B1193" s="109"/>
      <c r="F1193" s="374"/>
      <c r="G1193" s="376"/>
      <c r="H1193" s="377"/>
      <c r="I1193" s="385"/>
      <c r="J1193" s="374"/>
      <c r="K1193" s="374"/>
      <c r="L1193" s="378"/>
      <c r="M1193" s="379"/>
      <c r="N1193" s="380"/>
    </row>
    <row r="1194" spans="1:14" ht="46.5" customHeight="1">
      <c r="A1194" s="109"/>
      <c r="B1194" s="109"/>
      <c r="F1194" s="374"/>
      <c r="G1194" s="376"/>
      <c r="H1194" s="377"/>
      <c r="I1194" s="385"/>
      <c r="J1194" s="374"/>
      <c r="K1194" s="374"/>
      <c r="L1194" s="378"/>
      <c r="M1194" s="379"/>
      <c r="N1194" s="380"/>
    </row>
    <row r="1195" spans="1:14" ht="46.5" customHeight="1">
      <c r="A1195" s="109"/>
      <c r="B1195" s="109"/>
      <c r="F1195" s="374"/>
      <c r="G1195" s="376"/>
      <c r="H1195" s="377"/>
      <c r="I1195" s="385"/>
      <c r="J1195" s="374"/>
      <c r="K1195" s="374"/>
      <c r="L1195" s="378"/>
      <c r="M1195" s="379"/>
      <c r="N1195" s="380"/>
    </row>
    <row r="1196" spans="1:14" ht="46.5" customHeight="1">
      <c r="A1196" s="109"/>
      <c r="B1196" s="109"/>
      <c r="F1196" s="374"/>
      <c r="G1196" s="376"/>
      <c r="H1196" s="377"/>
      <c r="I1196" s="385"/>
      <c r="J1196" s="374"/>
      <c r="K1196" s="374"/>
      <c r="L1196" s="378"/>
      <c r="M1196" s="379"/>
      <c r="N1196" s="380"/>
    </row>
    <row r="1197" spans="1:14" ht="46.5" customHeight="1">
      <c r="A1197" s="109"/>
      <c r="B1197" s="109"/>
      <c r="F1197" s="374"/>
      <c r="G1197" s="376"/>
      <c r="H1197" s="377"/>
      <c r="I1197" s="385"/>
      <c r="J1197" s="374"/>
      <c r="K1197" s="374"/>
      <c r="L1197" s="378"/>
      <c r="M1197" s="379"/>
      <c r="N1197" s="380"/>
    </row>
    <row r="1198" spans="1:14" ht="46.5" customHeight="1">
      <c r="A1198" s="109"/>
      <c r="B1198" s="109"/>
      <c r="F1198" s="374"/>
      <c r="G1198" s="376"/>
      <c r="H1198" s="377"/>
      <c r="I1198" s="385"/>
      <c r="J1198" s="374"/>
      <c r="K1198" s="374"/>
      <c r="L1198" s="378"/>
      <c r="M1198" s="379"/>
      <c r="N1198" s="380"/>
    </row>
    <row r="1199" spans="1:14" ht="46.5" customHeight="1">
      <c r="A1199" s="109"/>
      <c r="B1199" s="109"/>
      <c r="F1199" s="374"/>
      <c r="G1199" s="376"/>
      <c r="H1199" s="377"/>
      <c r="I1199" s="385"/>
      <c r="J1199" s="374"/>
      <c r="K1199" s="374"/>
      <c r="L1199" s="378"/>
      <c r="M1199" s="379"/>
      <c r="N1199" s="380"/>
    </row>
    <row r="1200" spans="1:14" ht="46.5" customHeight="1">
      <c r="A1200" s="109"/>
      <c r="B1200" s="109"/>
      <c r="F1200" s="374"/>
      <c r="G1200" s="376"/>
      <c r="H1200" s="377"/>
      <c r="I1200" s="385"/>
      <c r="J1200" s="374"/>
      <c r="K1200" s="374"/>
      <c r="L1200" s="378"/>
      <c r="M1200" s="379"/>
      <c r="N1200" s="380"/>
    </row>
    <row r="1201" spans="1:14" ht="46.5" customHeight="1">
      <c r="A1201" s="109"/>
      <c r="B1201" s="109"/>
      <c r="F1201" s="374"/>
      <c r="G1201" s="376"/>
      <c r="H1201" s="377"/>
      <c r="I1201" s="385"/>
      <c r="J1201" s="374"/>
      <c r="K1201" s="374"/>
      <c r="L1201" s="378"/>
      <c r="M1201" s="379"/>
      <c r="N1201" s="380"/>
    </row>
    <row r="1202" spans="1:14" ht="46.5" customHeight="1">
      <c r="A1202" s="109"/>
      <c r="B1202" s="109"/>
      <c r="F1202" s="374"/>
      <c r="G1202" s="376"/>
      <c r="H1202" s="377"/>
      <c r="I1202" s="385"/>
      <c r="J1202" s="374"/>
      <c r="K1202" s="374"/>
      <c r="L1202" s="378"/>
      <c r="M1202" s="379"/>
      <c r="N1202" s="380"/>
    </row>
    <row r="1203" spans="1:14" ht="46.5" customHeight="1">
      <c r="A1203" s="109"/>
      <c r="B1203" s="109"/>
      <c r="F1203" s="374"/>
      <c r="G1203" s="376"/>
      <c r="H1203" s="377"/>
      <c r="I1203" s="385"/>
      <c r="J1203" s="374"/>
      <c r="K1203" s="374"/>
      <c r="L1203" s="378"/>
      <c r="M1203" s="379"/>
      <c r="N1203" s="380"/>
    </row>
    <row r="1204" spans="1:14" ht="46.5" customHeight="1">
      <c r="A1204" s="109"/>
      <c r="B1204" s="109"/>
      <c r="F1204" s="374"/>
      <c r="G1204" s="376"/>
      <c r="H1204" s="377"/>
      <c r="I1204" s="385"/>
      <c r="J1204" s="374"/>
      <c r="K1204" s="374"/>
      <c r="L1204" s="378"/>
      <c r="M1204" s="379"/>
      <c r="N1204" s="380"/>
    </row>
    <row r="1205" spans="1:14" ht="46.5" customHeight="1">
      <c r="A1205" s="109"/>
      <c r="B1205" s="109"/>
      <c r="F1205" s="374"/>
      <c r="G1205" s="376"/>
      <c r="H1205" s="377"/>
      <c r="I1205" s="385"/>
      <c r="J1205" s="374"/>
      <c r="K1205" s="374"/>
      <c r="L1205" s="378"/>
      <c r="M1205" s="379"/>
      <c r="N1205" s="380"/>
    </row>
    <row r="1206" spans="1:14" ht="46.5" customHeight="1">
      <c r="A1206" s="109"/>
      <c r="B1206" s="109"/>
      <c r="F1206" s="374"/>
      <c r="G1206" s="376"/>
      <c r="H1206" s="377"/>
      <c r="I1206" s="385"/>
      <c r="J1206" s="374"/>
      <c r="K1206" s="374"/>
      <c r="L1206" s="378"/>
      <c r="M1206" s="379"/>
      <c r="N1206" s="380"/>
    </row>
    <row r="1207" spans="1:14" ht="46.5" customHeight="1">
      <c r="A1207" s="109"/>
      <c r="B1207" s="109"/>
      <c r="F1207" s="374"/>
      <c r="G1207" s="376"/>
      <c r="H1207" s="377"/>
      <c r="I1207" s="385"/>
      <c r="J1207" s="374"/>
      <c r="K1207" s="374"/>
      <c r="L1207" s="378"/>
      <c r="M1207" s="379"/>
      <c r="N1207" s="380"/>
    </row>
    <row r="1208" spans="1:14" ht="46.5" customHeight="1">
      <c r="A1208" s="109"/>
      <c r="B1208" s="109"/>
      <c r="F1208" s="374"/>
      <c r="G1208" s="376"/>
      <c r="H1208" s="377"/>
      <c r="I1208" s="385"/>
      <c r="J1208" s="374"/>
      <c r="K1208" s="374"/>
      <c r="L1208" s="378"/>
      <c r="M1208" s="379"/>
      <c r="N1208" s="380"/>
    </row>
    <row r="1209" spans="1:14" ht="46.5" customHeight="1">
      <c r="A1209" s="109"/>
      <c r="B1209" s="109"/>
      <c r="F1209" s="374"/>
      <c r="G1209" s="376"/>
      <c r="H1209" s="377"/>
      <c r="I1209" s="385"/>
      <c r="J1209" s="374"/>
      <c r="K1209" s="374"/>
      <c r="L1209" s="378"/>
      <c r="M1209" s="379"/>
      <c r="N1209" s="380"/>
    </row>
    <row r="1210" spans="1:14" ht="46.5" customHeight="1">
      <c r="A1210" s="109"/>
      <c r="B1210" s="109"/>
      <c r="F1210" s="374"/>
      <c r="G1210" s="376"/>
      <c r="H1210" s="377"/>
      <c r="I1210" s="385"/>
      <c r="J1210" s="374"/>
      <c r="K1210" s="374"/>
      <c r="L1210" s="378"/>
      <c r="M1210" s="379"/>
      <c r="N1210" s="380"/>
    </row>
    <row r="1211" spans="1:14" ht="46.5" customHeight="1">
      <c r="A1211" s="109"/>
      <c r="B1211" s="109"/>
      <c r="F1211" s="374"/>
      <c r="G1211" s="376"/>
      <c r="H1211" s="377"/>
      <c r="I1211" s="385"/>
      <c r="J1211" s="374"/>
      <c r="K1211" s="374"/>
      <c r="L1211" s="378"/>
      <c r="M1211" s="379"/>
      <c r="N1211" s="380"/>
    </row>
    <row r="1212" spans="1:14" ht="46.5" customHeight="1">
      <c r="A1212" s="109"/>
      <c r="B1212" s="109"/>
      <c r="F1212" s="374"/>
      <c r="G1212" s="376"/>
      <c r="H1212" s="377"/>
      <c r="I1212" s="385"/>
      <c r="J1212" s="374"/>
      <c r="K1212" s="374"/>
      <c r="L1212" s="378"/>
      <c r="M1212" s="379"/>
      <c r="N1212" s="380"/>
    </row>
    <row r="1213" spans="1:14" ht="46.5" customHeight="1">
      <c r="A1213" s="109"/>
      <c r="B1213" s="109"/>
      <c r="F1213" s="374"/>
      <c r="G1213" s="376"/>
      <c r="H1213" s="377"/>
      <c r="I1213" s="385"/>
      <c r="J1213" s="374"/>
      <c r="K1213" s="374"/>
      <c r="L1213" s="378"/>
      <c r="M1213" s="379"/>
      <c r="N1213" s="380"/>
    </row>
    <row r="1214" spans="1:14" ht="46.5" customHeight="1">
      <c r="A1214" s="109"/>
      <c r="B1214" s="109"/>
      <c r="F1214" s="374"/>
      <c r="G1214" s="376"/>
      <c r="H1214" s="377"/>
      <c r="I1214" s="385"/>
      <c r="J1214" s="374"/>
      <c r="K1214" s="374"/>
      <c r="L1214" s="378"/>
      <c r="M1214" s="379"/>
      <c r="N1214" s="380"/>
    </row>
    <row r="1215" spans="1:14" ht="46.5" customHeight="1">
      <c r="A1215" s="109"/>
      <c r="B1215" s="109"/>
      <c r="F1215" s="374"/>
      <c r="G1215" s="376"/>
      <c r="H1215" s="377"/>
      <c r="I1215" s="385"/>
      <c r="J1215" s="374"/>
      <c r="K1215" s="374"/>
      <c r="L1215" s="378"/>
      <c r="M1215" s="379"/>
      <c r="N1215" s="380"/>
    </row>
    <row r="1216" spans="1:14" ht="46.5" customHeight="1">
      <c r="A1216" s="109"/>
      <c r="B1216" s="109"/>
      <c r="F1216" s="374"/>
      <c r="G1216" s="376"/>
      <c r="H1216" s="377"/>
      <c r="I1216" s="385"/>
      <c r="J1216" s="374"/>
      <c r="K1216" s="374"/>
      <c r="L1216" s="378"/>
      <c r="M1216" s="379"/>
      <c r="N1216" s="380"/>
    </row>
    <row r="1217" spans="1:14" ht="46.5" customHeight="1">
      <c r="A1217" s="109"/>
      <c r="B1217" s="109"/>
      <c r="F1217" s="374"/>
      <c r="G1217" s="376"/>
      <c r="H1217" s="377"/>
      <c r="I1217" s="385"/>
      <c r="J1217" s="374"/>
      <c r="K1217" s="374"/>
      <c r="L1217" s="378"/>
      <c r="M1217" s="379"/>
      <c r="N1217" s="380"/>
    </row>
    <row r="1218" spans="1:14" ht="46.5" customHeight="1">
      <c r="A1218" s="109"/>
      <c r="B1218" s="109"/>
      <c r="F1218" s="374"/>
      <c r="G1218" s="376"/>
      <c r="H1218" s="377"/>
      <c r="I1218" s="385"/>
      <c r="J1218" s="374"/>
      <c r="K1218" s="374"/>
      <c r="L1218" s="378"/>
      <c r="M1218" s="379"/>
      <c r="N1218" s="380"/>
    </row>
    <row r="1219" spans="1:14" ht="46.5" customHeight="1">
      <c r="A1219" s="109"/>
      <c r="B1219" s="109"/>
      <c r="F1219" s="374"/>
      <c r="G1219" s="376"/>
      <c r="H1219" s="377"/>
      <c r="I1219" s="385"/>
      <c r="J1219" s="374"/>
      <c r="K1219" s="374"/>
      <c r="L1219" s="378"/>
      <c r="M1219" s="379"/>
      <c r="N1219" s="380"/>
    </row>
    <row r="1220" spans="1:14" ht="46.5" customHeight="1">
      <c r="A1220" s="109"/>
      <c r="B1220" s="109"/>
      <c r="F1220" s="374"/>
      <c r="G1220" s="376"/>
      <c r="H1220" s="377"/>
      <c r="I1220" s="385"/>
      <c r="J1220" s="374"/>
      <c r="K1220" s="374"/>
      <c r="L1220" s="378"/>
      <c r="M1220" s="379"/>
      <c r="N1220" s="380"/>
    </row>
    <row r="1221" spans="1:14" ht="46.5" customHeight="1">
      <c r="A1221" s="109"/>
      <c r="B1221" s="109"/>
      <c r="F1221" s="374"/>
      <c r="G1221" s="376"/>
      <c r="H1221" s="377"/>
      <c r="I1221" s="385"/>
      <c r="J1221" s="374"/>
      <c r="K1221" s="374"/>
      <c r="L1221" s="378"/>
      <c r="M1221" s="379"/>
      <c r="N1221" s="380"/>
    </row>
    <row r="1222" spans="1:14" ht="46.5" customHeight="1">
      <c r="A1222" s="109"/>
      <c r="B1222" s="109"/>
      <c r="F1222" s="374"/>
      <c r="G1222" s="376"/>
      <c r="H1222" s="377"/>
      <c r="I1222" s="385"/>
      <c r="J1222" s="374"/>
      <c r="K1222" s="374"/>
      <c r="L1222" s="378"/>
      <c r="M1222" s="379"/>
      <c r="N1222" s="380"/>
    </row>
    <row r="1223" spans="1:14" ht="46.5" customHeight="1">
      <c r="A1223" s="109"/>
      <c r="B1223" s="109"/>
      <c r="F1223" s="374"/>
      <c r="G1223" s="376"/>
      <c r="H1223" s="377"/>
      <c r="I1223" s="385"/>
      <c r="J1223" s="374"/>
      <c r="K1223" s="374"/>
      <c r="L1223" s="378"/>
      <c r="M1223" s="379"/>
      <c r="N1223" s="380"/>
    </row>
    <row r="1224" spans="1:14" ht="46.5" customHeight="1">
      <c r="A1224" s="109"/>
      <c r="B1224" s="109"/>
      <c r="F1224" s="374"/>
      <c r="G1224" s="376"/>
      <c r="H1224" s="377"/>
      <c r="I1224" s="385"/>
      <c r="J1224" s="374"/>
      <c r="K1224" s="374"/>
      <c r="L1224" s="378"/>
      <c r="M1224" s="379"/>
      <c r="N1224" s="380"/>
    </row>
    <row r="1225" spans="1:14" ht="46.5" customHeight="1">
      <c r="A1225" s="109"/>
      <c r="B1225" s="109"/>
      <c r="F1225" s="374"/>
      <c r="G1225" s="376"/>
      <c r="H1225" s="377"/>
      <c r="I1225" s="385"/>
      <c r="J1225" s="374"/>
      <c r="K1225" s="374"/>
      <c r="L1225" s="378"/>
      <c r="M1225" s="379"/>
      <c r="N1225" s="380"/>
    </row>
    <row r="1226" spans="1:14" ht="46.5" customHeight="1">
      <c r="A1226" s="109"/>
      <c r="B1226" s="109"/>
      <c r="F1226" s="374"/>
      <c r="G1226" s="376"/>
      <c r="H1226" s="377"/>
      <c r="I1226" s="385"/>
      <c r="J1226" s="374"/>
      <c r="K1226" s="374"/>
      <c r="L1226" s="378"/>
      <c r="M1226" s="379"/>
      <c r="N1226" s="380"/>
    </row>
    <row r="1227" spans="1:14" ht="46.5" customHeight="1">
      <c r="A1227" s="109"/>
      <c r="B1227" s="109"/>
      <c r="F1227" s="374"/>
      <c r="G1227" s="376"/>
      <c r="H1227" s="377"/>
      <c r="I1227" s="385"/>
      <c r="J1227" s="374"/>
      <c r="K1227" s="374"/>
      <c r="L1227" s="378"/>
      <c r="M1227" s="379"/>
      <c r="N1227" s="380"/>
    </row>
    <row r="1228" spans="1:14" ht="46.5" customHeight="1">
      <c r="A1228" s="109"/>
      <c r="B1228" s="109"/>
      <c r="F1228" s="374"/>
      <c r="G1228" s="376"/>
      <c r="H1228" s="377"/>
      <c r="I1228" s="385"/>
      <c r="J1228" s="374"/>
      <c r="K1228" s="374"/>
      <c r="L1228" s="378"/>
      <c r="M1228" s="379"/>
      <c r="N1228" s="380"/>
    </row>
    <row r="1229" spans="1:14" ht="46.5" customHeight="1">
      <c r="A1229" s="109"/>
      <c r="B1229" s="109"/>
      <c r="F1229" s="374"/>
      <c r="G1229" s="376"/>
      <c r="H1229" s="377"/>
      <c r="I1229" s="385"/>
      <c r="J1229" s="374"/>
      <c r="K1229" s="374"/>
      <c r="L1229" s="378"/>
      <c r="M1229" s="379"/>
      <c r="N1229" s="380"/>
    </row>
    <row r="1230" spans="1:14" ht="46.5" customHeight="1">
      <c r="A1230" s="109"/>
      <c r="B1230" s="109"/>
      <c r="F1230" s="374"/>
      <c r="G1230" s="376"/>
      <c r="H1230" s="377"/>
      <c r="I1230" s="385"/>
      <c r="J1230" s="374"/>
      <c r="K1230" s="374"/>
      <c r="L1230" s="378"/>
      <c r="M1230" s="379"/>
      <c r="N1230" s="380"/>
    </row>
    <row r="1231" spans="1:14" ht="46.5" customHeight="1">
      <c r="A1231" s="109"/>
      <c r="B1231" s="109"/>
      <c r="F1231" s="374"/>
      <c r="G1231" s="376"/>
      <c r="H1231" s="377"/>
      <c r="I1231" s="385"/>
      <c r="J1231" s="374"/>
      <c r="K1231" s="374"/>
      <c r="L1231" s="378"/>
      <c r="M1231" s="379"/>
      <c r="N1231" s="380"/>
    </row>
    <row r="1232" spans="1:14" ht="46.5" customHeight="1">
      <c r="A1232" s="109"/>
      <c r="B1232" s="109"/>
      <c r="F1232" s="374"/>
      <c r="G1232" s="376"/>
      <c r="H1232" s="377"/>
      <c r="I1232" s="385"/>
      <c r="J1232" s="374"/>
      <c r="K1232" s="374"/>
      <c r="L1232" s="378"/>
      <c r="M1232" s="379"/>
      <c r="N1232" s="380"/>
    </row>
    <row r="1233" spans="1:14" ht="46.5" customHeight="1">
      <c r="A1233" s="109"/>
      <c r="B1233" s="109"/>
      <c r="F1233" s="374"/>
      <c r="G1233" s="376"/>
      <c r="H1233" s="377"/>
      <c r="I1233" s="385"/>
      <c r="J1233" s="374"/>
      <c r="K1233" s="374"/>
      <c r="L1233" s="378"/>
      <c r="M1233" s="379"/>
      <c r="N1233" s="380"/>
    </row>
    <row r="1234" spans="1:14" ht="46.5" customHeight="1">
      <c r="A1234" s="109"/>
      <c r="B1234" s="109"/>
      <c r="F1234" s="374"/>
      <c r="G1234" s="376"/>
      <c r="H1234" s="377"/>
      <c r="I1234" s="385"/>
      <c r="J1234" s="374"/>
      <c r="K1234" s="374"/>
      <c r="L1234" s="378"/>
      <c r="M1234" s="379"/>
      <c r="N1234" s="380"/>
    </row>
    <row r="1235" spans="1:14" ht="46.5" customHeight="1">
      <c r="A1235" s="109"/>
      <c r="B1235" s="109"/>
      <c r="F1235" s="374"/>
      <c r="G1235" s="376"/>
      <c r="H1235" s="377"/>
      <c r="I1235" s="385"/>
      <c r="J1235" s="374"/>
      <c r="K1235" s="374"/>
      <c r="L1235" s="378"/>
      <c r="M1235" s="379"/>
      <c r="N1235" s="380"/>
    </row>
    <row r="1236" spans="1:14" ht="46.5" customHeight="1">
      <c r="A1236" s="109"/>
      <c r="B1236" s="109"/>
      <c r="F1236" s="374"/>
      <c r="G1236" s="376"/>
      <c r="H1236" s="377"/>
      <c r="I1236" s="385"/>
      <c r="J1236" s="374"/>
      <c r="K1236" s="374"/>
      <c r="L1236" s="378"/>
      <c r="M1236" s="379"/>
      <c r="N1236" s="380"/>
    </row>
    <row r="1237" spans="1:14" ht="46.5" customHeight="1">
      <c r="A1237" s="109"/>
      <c r="B1237" s="109"/>
      <c r="F1237" s="374"/>
      <c r="G1237" s="376"/>
      <c r="H1237" s="377"/>
      <c r="I1237" s="385"/>
      <c r="J1237" s="374"/>
      <c r="K1237" s="374"/>
      <c r="L1237" s="378"/>
      <c r="M1237" s="379"/>
      <c r="N1237" s="380"/>
    </row>
    <row r="1238" spans="1:14" ht="46.5" customHeight="1">
      <c r="A1238" s="109"/>
      <c r="B1238" s="109"/>
      <c r="F1238" s="374"/>
      <c r="G1238" s="376"/>
      <c r="H1238" s="377"/>
      <c r="I1238" s="385"/>
      <c r="J1238" s="374"/>
      <c r="K1238" s="374"/>
      <c r="L1238" s="378"/>
      <c r="M1238" s="379"/>
      <c r="N1238" s="380"/>
    </row>
    <row r="1239" spans="1:14" ht="46.5" customHeight="1">
      <c r="A1239" s="109"/>
      <c r="B1239" s="109"/>
      <c r="F1239" s="374"/>
      <c r="G1239" s="376"/>
      <c r="H1239" s="377"/>
      <c r="I1239" s="385"/>
      <c r="J1239" s="374"/>
      <c r="K1239" s="374"/>
      <c r="L1239" s="378"/>
      <c r="M1239" s="379"/>
      <c r="N1239" s="380"/>
    </row>
    <row r="1240" spans="1:14" ht="46.5" customHeight="1">
      <c r="A1240" s="109"/>
      <c r="B1240" s="109"/>
      <c r="F1240" s="374"/>
      <c r="G1240" s="376"/>
      <c r="H1240" s="377"/>
      <c r="I1240" s="385"/>
      <c r="J1240" s="374"/>
      <c r="K1240" s="374"/>
      <c r="L1240" s="378"/>
      <c r="M1240" s="379"/>
      <c r="N1240" s="380"/>
    </row>
    <row r="1241" spans="1:14" ht="46.5" customHeight="1">
      <c r="A1241" s="109"/>
      <c r="B1241" s="109"/>
      <c r="F1241" s="374"/>
      <c r="G1241" s="376"/>
      <c r="H1241" s="377"/>
      <c r="I1241" s="385"/>
      <c r="J1241" s="374"/>
      <c r="K1241" s="374"/>
      <c r="L1241" s="378"/>
      <c r="M1241" s="379"/>
      <c r="N1241" s="380"/>
    </row>
    <row r="1242" spans="1:14" ht="46.5" customHeight="1">
      <c r="A1242" s="109"/>
      <c r="B1242" s="109"/>
      <c r="F1242" s="374"/>
      <c r="G1242" s="376"/>
      <c r="H1242" s="377"/>
      <c r="I1242" s="385"/>
      <c r="J1242" s="374"/>
      <c r="K1242" s="374"/>
      <c r="L1242" s="378"/>
      <c r="M1242" s="379"/>
      <c r="N1242" s="380"/>
    </row>
    <row r="1243" spans="1:14" ht="46.5" customHeight="1">
      <c r="A1243" s="109"/>
      <c r="B1243" s="109"/>
      <c r="F1243" s="374"/>
      <c r="G1243" s="376"/>
      <c r="H1243" s="377"/>
      <c r="I1243" s="385"/>
      <c r="J1243" s="374"/>
      <c r="K1243" s="374"/>
      <c r="L1243" s="378"/>
      <c r="M1243" s="379"/>
      <c r="N1243" s="380"/>
    </row>
    <row r="1244" spans="1:14" ht="46.5" customHeight="1">
      <c r="A1244" s="109"/>
      <c r="B1244" s="109"/>
      <c r="F1244" s="374"/>
      <c r="G1244" s="376"/>
      <c r="H1244" s="377"/>
      <c r="I1244" s="385"/>
      <c r="J1244" s="374"/>
      <c r="K1244" s="374"/>
      <c r="L1244" s="378"/>
      <c r="M1244" s="379"/>
      <c r="N1244" s="380"/>
    </row>
    <row r="1245" spans="1:14" ht="46.5" customHeight="1">
      <c r="A1245" s="109"/>
      <c r="B1245" s="109"/>
      <c r="F1245" s="374"/>
      <c r="G1245" s="376"/>
      <c r="H1245" s="377"/>
      <c r="I1245" s="385"/>
      <c r="J1245" s="374"/>
      <c r="K1245" s="374"/>
      <c r="L1245" s="378"/>
      <c r="M1245" s="379"/>
      <c r="N1245" s="380"/>
    </row>
    <row r="1246" spans="1:14" ht="46.5" customHeight="1">
      <c r="A1246" s="109"/>
      <c r="B1246" s="109"/>
      <c r="F1246" s="374"/>
      <c r="G1246" s="376"/>
      <c r="H1246" s="377"/>
      <c r="I1246" s="385"/>
      <c r="J1246" s="374"/>
      <c r="K1246" s="374"/>
      <c r="L1246" s="378"/>
      <c r="M1246" s="379"/>
      <c r="N1246" s="380"/>
    </row>
    <row r="1247" spans="1:14" ht="46.5" customHeight="1">
      <c r="A1247" s="109"/>
      <c r="B1247" s="109"/>
      <c r="F1247" s="374"/>
      <c r="G1247" s="376"/>
      <c r="H1247" s="377"/>
      <c r="I1247" s="385"/>
      <c r="J1247" s="374"/>
      <c r="K1247" s="374"/>
      <c r="L1247" s="378"/>
      <c r="M1247" s="379"/>
      <c r="N1247" s="380"/>
    </row>
    <row r="1248" spans="1:14" ht="46.5" customHeight="1">
      <c r="A1248" s="109"/>
      <c r="B1248" s="109"/>
      <c r="F1248" s="374"/>
      <c r="G1248" s="376"/>
      <c r="H1248" s="377"/>
      <c r="I1248" s="385"/>
      <c r="J1248" s="374"/>
      <c r="K1248" s="374"/>
      <c r="L1248" s="378"/>
      <c r="M1248" s="379"/>
      <c r="N1248" s="380"/>
    </row>
    <row r="1249" spans="1:14" ht="46.5" customHeight="1">
      <c r="A1249" s="109"/>
      <c r="B1249" s="109"/>
      <c r="F1249" s="374"/>
      <c r="G1249" s="376"/>
      <c r="H1249" s="377"/>
      <c r="I1249" s="385"/>
      <c r="J1249" s="374"/>
      <c r="K1249" s="374"/>
      <c r="L1249" s="378"/>
      <c r="M1249" s="379"/>
      <c r="N1249" s="380"/>
    </row>
    <row r="1250" spans="1:14" ht="46.5" customHeight="1">
      <c r="A1250" s="109"/>
      <c r="B1250" s="109"/>
      <c r="F1250" s="374"/>
      <c r="G1250" s="376"/>
      <c r="H1250" s="377"/>
      <c r="I1250" s="385"/>
      <c r="J1250" s="374"/>
      <c r="K1250" s="374"/>
      <c r="L1250" s="378"/>
      <c r="M1250" s="379"/>
      <c r="N1250" s="380"/>
    </row>
    <row r="1251" spans="1:14" ht="46.5" customHeight="1">
      <c r="A1251" s="109"/>
      <c r="B1251" s="109"/>
      <c r="F1251" s="374"/>
      <c r="G1251" s="376"/>
      <c r="H1251" s="377"/>
      <c r="I1251" s="385"/>
      <c r="J1251" s="374"/>
      <c r="K1251" s="374"/>
      <c r="L1251" s="378"/>
      <c r="M1251" s="379"/>
      <c r="N1251" s="380"/>
    </row>
    <row r="1252" spans="1:14" ht="46.5" customHeight="1">
      <c r="A1252" s="109"/>
      <c r="B1252" s="109"/>
      <c r="F1252" s="374"/>
      <c r="G1252" s="376"/>
      <c r="H1252" s="377"/>
      <c r="I1252" s="385"/>
      <c r="J1252" s="374"/>
      <c r="K1252" s="374"/>
      <c r="L1252" s="378"/>
      <c r="M1252" s="379"/>
      <c r="N1252" s="380"/>
    </row>
    <row r="1253" spans="1:14" ht="46.5" customHeight="1">
      <c r="A1253" s="109"/>
      <c r="B1253" s="109"/>
      <c r="F1253" s="374"/>
      <c r="G1253" s="376"/>
      <c r="H1253" s="377"/>
      <c r="I1253" s="385"/>
      <c r="J1253" s="374"/>
      <c r="K1253" s="374"/>
      <c r="L1253" s="378"/>
      <c r="M1253" s="379"/>
      <c r="N1253" s="380"/>
    </row>
    <row r="1254" spans="1:14" ht="46.5" customHeight="1">
      <c r="A1254" s="109"/>
      <c r="B1254" s="109"/>
      <c r="F1254" s="374"/>
      <c r="G1254" s="376"/>
      <c r="H1254" s="377"/>
      <c r="I1254" s="385"/>
      <c r="J1254" s="374"/>
      <c r="K1254" s="374"/>
      <c r="L1254" s="378"/>
      <c r="M1254" s="379"/>
      <c r="N1254" s="380"/>
    </row>
    <row r="1255" spans="1:14" ht="46.5" customHeight="1">
      <c r="A1255" s="109"/>
      <c r="B1255" s="109"/>
      <c r="F1255" s="374"/>
      <c r="G1255" s="376"/>
      <c r="H1255" s="377"/>
      <c r="I1255" s="385"/>
      <c r="J1255" s="374"/>
      <c r="K1255" s="374"/>
      <c r="L1255" s="378"/>
      <c r="M1255" s="379"/>
      <c r="N1255" s="380"/>
    </row>
    <row r="1256" spans="1:14" ht="46.5" customHeight="1">
      <c r="A1256" s="109"/>
      <c r="B1256" s="109"/>
      <c r="F1256" s="374"/>
      <c r="G1256" s="376"/>
      <c r="H1256" s="377"/>
      <c r="I1256" s="385"/>
      <c r="J1256" s="374"/>
      <c r="K1256" s="374"/>
      <c r="L1256" s="378"/>
      <c r="M1256" s="379"/>
      <c r="N1256" s="380"/>
    </row>
    <row r="1257" spans="1:14" ht="46.5" customHeight="1">
      <c r="A1257" s="109"/>
      <c r="B1257" s="109"/>
      <c r="F1257" s="374"/>
      <c r="G1257" s="376"/>
      <c r="H1257" s="377"/>
      <c r="I1257" s="385"/>
      <c r="J1257" s="374"/>
      <c r="K1257" s="374"/>
      <c r="L1257" s="378"/>
      <c r="M1257" s="379"/>
      <c r="N1257" s="380"/>
    </row>
    <row r="1258" spans="1:14" ht="46.5" customHeight="1">
      <c r="A1258" s="109"/>
      <c r="B1258" s="109"/>
      <c r="F1258" s="374"/>
      <c r="G1258" s="376"/>
      <c r="H1258" s="377"/>
      <c r="I1258" s="385"/>
      <c r="J1258" s="374"/>
      <c r="K1258" s="374"/>
      <c r="L1258" s="378"/>
      <c r="M1258" s="379"/>
      <c r="N1258" s="380"/>
    </row>
    <row r="1259" spans="1:14" ht="46.5" customHeight="1">
      <c r="A1259" s="109"/>
      <c r="B1259" s="109"/>
      <c r="F1259" s="374"/>
      <c r="G1259" s="376"/>
      <c r="H1259" s="377"/>
      <c r="I1259" s="385"/>
      <c r="J1259" s="374"/>
      <c r="K1259" s="374"/>
      <c r="L1259" s="378"/>
      <c r="M1259" s="379"/>
      <c r="N1259" s="380"/>
    </row>
    <row r="1260" spans="1:14" ht="46.5" customHeight="1">
      <c r="A1260" s="109"/>
      <c r="B1260" s="109"/>
      <c r="F1260" s="374"/>
      <c r="G1260" s="376"/>
      <c r="H1260" s="377"/>
      <c r="I1260" s="385"/>
      <c r="J1260" s="374"/>
      <c r="K1260" s="374"/>
      <c r="L1260" s="378"/>
      <c r="M1260" s="379"/>
      <c r="N1260" s="380"/>
    </row>
    <row r="1261" spans="1:14" ht="46.5" customHeight="1">
      <c r="A1261" s="109"/>
      <c r="B1261" s="109"/>
      <c r="F1261" s="374"/>
      <c r="G1261" s="376"/>
      <c r="H1261" s="377"/>
      <c r="I1261" s="385"/>
      <c r="J1261" s="374"/>
      <c r="K1261" s="374"/>
      <c r="L1261" s="378"/>
      <c r="M1261" s="379"/>
      <c r="N1261" s="380"/>
    </row>
    <row r="1262" spans="1:14" ht="46.5" customHeight="1">
      <c r="A1262" s="109"/>
      <c r="B1262" s="109"/>
      <c r="F1262" s="374"/>
      <c r="G1262" s="376"/>
      <c r="H1262" s="377"/>
      <c r="I1262" s="385"/>
      <c r="J1262" s="374"/>
      <c r="K1262" s="374"/>
      <c r="L1262" s="378"/>
      <c r="M1262" s="379"/>
      <c r="N1262" s="380"/>
    </row>
    <row r="1263" spans="1:14" ht="46.5" customHeight="1">
      <c r="A1263" s="109"/>
      <c r="B1263" s="109"/>
      <c r="F1263" s="374"/>
      <c r="G1263" s="376"/>
      <c r="H1263" s="377"/>
      <c r="I1263" s="385"/>
      <c r="J1263" s="374"/>
      <c r="K1263" s="374"/>
      <c r="L1263" s="378"/>
      <c r="M1263" s="379"/>
      <c r="N1263" s="380"/>
    </row>
    <row r="1264" spans="1:14" ht="46.5" customHeight="1">
      <c r="A1264" s="109"/>
      <c r="B1264" s="109"/>
      <c r="F1264" s="374"/>
      <c r="G1264" s="376"/>
      <c r="H1264" s="377"/>
      <c r="I1264" s="385"/>
      <c r="J1264" s="374"/>
      <c r="K1264" s="374"/>
      <c r="L1264" s="378"/>
      <c r="M1264" s="379"/>
      <c r="N1264" s="380"/>
    </row>
    <row r="1265" spans="1:14" ht="46.5" customHeight="1">
      <c r="A1265" s="109"/>
      <c r="B1265" s="109"/>
      <c r="F1265" s="374"/>
      <c r="G1265" s="376"/>
      <c r="H1265" s="377"/>
      <c r="I1265" s="385"/>
      <c r="J1265" s="374"/>
      <c r="K1265" s="374"/>
      <c r="L1265" s="378"/>
      <c r="M1265" s="379"/>
      <c r="N1265" s="380"/>
    </row>
    <row r="1266" spans="1:14" ht="46.5" customHeight="1">
      <c r="A1266" s="109"/>
      <c r="B1266" s="109"/>
      <c r="F1266" s="374"/>
      <c r="G1266" s="376"/>
      <c r="H1266" s="377"/>
      <c r="I1266" s="385"/>
      <c r="J1266" s="374"/>
      <c r="K1266" s="374"/>
      <c r="L1266" s="378"/>
      <c r="M1266" s="379"/>
      <c r="N1266" s="380"/>
    </row>
    <row r="1267" spans="1:14" ht="46.5" customHeight="1">
      <c r="A1267" s="109"/>
      <c r="B1267" s="109"/>
      <c r="F1267" s="374"/>
      <c r="G1267" s="376"/>
      <c r="H1267" s="377"/>
      <c r="I1267" s="385"/>
      <c r="J1267" s="374"/>
      <c r="K1267" s="374"/>
      <c r="L1267" s="378"/>
      <c r="M1267" s="379"/>
      <c r="N1267" s="380"/>
    </row>
    <row r="1268" spans="1:14" ht="46.5" customHeight="1">
      <c r="A1268" s="109"/>
      <c r="B1268" s="109"/>
      <c r="F1268" s="374"/>
      <c r="G1268" s="376"/>
      <c r="H1268" s="377"/>
      <c r="I1268" s="385"/>
      <c r="J1268" s="374"/>
      <c r="K1268" s="374"/>
      <c r="L1268" s="378"/>
      <c r="M1268" s="379"/>
      <c r="N1268" s="380"/>
    </row>
    <row r="1269" spans="1:14" ht="46.5" customHeight="1">
      <c r="A1269" s="109"/>
      <c r="B1269" s="109"/>
      <c r="F1269" s="374"/>
      <c r="G1269" s="376"/>
      <c r="H1269" s="377"/>
      <c r="I1269" s="385"/>
      <c r="J1269" s="374"/>
      <c r="K1269" s="374"/>
      <c r="L1269" s="378"/>
      <c r="M1269" s="379"/>
      <c r="N1269" s="380"/>
    </row>
    <row r="1270" spans="1:14" ht="46.5" customHeight="1">
      <c r="A1270" s="109"/>
      <c r="B1270" s="109"/>
      <c r="F1270" s="374"/>
      <c r="G1270" s="376"/>
      <c r="H1270" s="377"/>
      <c r="I1270" s="385"/>
      <c r="J1270" s="374"/>
      <c r="K1270" s="374"/>
      <c r="L1270" s="378"/>
      <c r="M1270" s="379"/>
      <c r="N1270" s="380"/>
    </row>
    <row r="1271" spans="1:14" ht="46.5" customHeight="1">
      <c r="A1271" s="109"/>
      <c r="B1271" s="109"/>
      <c r="F1271" s="374"/>
      <c r="G1271" s="376"/>
      <c r="H1271" s="377"/>
      <c r="I1271" s="385"/>
      <c r="J1271" s="374"/>
      <c r="K1271" s="374"/>
      <c r="L1271" s="378"/>
      <c r="M1271" s="379"/>
      <c r="N1271" s="380"/>
    </row>
    <row r="1272" spans="1:14" ht="46.5" customHeight="1">
      <c r="A1272" s="109"/>
      <c r="B1272" s="109"/>
      <c r="F1272" s="374"/>
      <c r="G1272" s="376"/>
      <c r="H1272" s="377"/>
      <c r="I1272" s="385"/>
      <c r="J1272" s="374"/>
      <c r="K1272" s="374"/>
      <c r="L1272" s="378"/>
      <c r="M1272" s="379"/>
      <c r="N1272" s="380"/>
    </row>
    <row r="1273" spans="1:14" ht="46.5" customHeight="1">
      <c r="A1273" s="109"/>
      <c r="B1273" s="109"/>
      <c r="F1273" s="374"/>
      <c r="G1273" s="376"/>
      <c r="H1273" s="377"/>
      <c r="I1273" s="385"/>
      <c r="J1273" s="374"/>
      <c r="K1273" s="374"/>
      <c r="L1273" s="378"/>
      <c r="M1273" s="379"/>
      <c r="N1273" s="380"/>
    </row>
    <row r="1274" spans="1:14" ht="46.5" customHeight="1">
      <c r="A1274" s="109"/>
      <c r="B1274" s="109"/>
      <c r="F1274" s="374"/>
      <c r="G1274" s="376"/>
      <c r="H1274" s="377"/>
      <c r="I1274" s="385"/>
      <c r="J1274" s="374"/>
      <c r="K1274" s="374"/>
      <c r="L1274" s="378"/>
      <c r="M1274" s="379"/>
      <c r="N1274" s="380"/>
    </row>
    <row r="1275" spans="1:14" ht="46.5" customHeight="1">
      <c r="A1275" s="109"/>
      <c r="B1275" s="109"/>
      <c r="F1275" s="374"/>
      <c r="G1275" s="376"/>
      <c r="H1275" s="377"/>
      <c r="I1275" s="385"/>
      <c r="J1275" s="374"/>
      <c r="K1275" s="374"/>
      <c r="L1275" s="378"/>
      <c r="M1275" s="379"/>
      <c r="N1275" s="380"/>
    </row>
    <row r="1276" spans="1:14" ht="46.5" customHeight="1">
      <c r="A1276" s="109"/>
      <c r="B1276" s="109"/>
      <c r="F1276" s="374"/>
      <c r="G1276" s="376"/>
      <c r="H1276" s="377"/>
      <c r="I1276" s="385"/>
      <c r="J1276" s="374"/>
      <c r="K1276" s="374"/>
      <c r="L1276" s="378"/>
      <c r="M1276" s="379"/>
      <c r="N1276" s="380"/>
    </row>
    <row r="1277" spans="1:14" ht="46.5" customHeight="1">
      <c r="A1277" s="109"/>
      <c r="B1277" s="109"/>
      <c r="F1277" s="374"/>
      <c r="G1277" s="376"/>
      <c r="H1277" s="377"/>
      <c r="I1277" s="385"/>
      <c r="J1277" s="374"/>
      <c r="K1277" s="374"/>
      <c r="L1277" s="378"/>
      <c r="M1277" s="379"/>
      <c r="N1277" s="380"/>
    </row>
    <row r="1278" spans="1:14" ht="46.5" customHeight="1">
      <c r="A1278" s="109"/>
      <c r="B1278" s="109"/>
      <c r="F1278" s="374"/>
      <c r="G1278" s="376"/>
      <c r="H1278" s="377"/>
      <c r="I1278" s="385"/>
      <c r="J1278" s="374"/>
      <c r="K1278" s="374"/>
      <c r="L1278" s="378"/>
      <c r="M1278" s="379"/>
      <c r="N1278" s="380"/>
    </row>
    <row r="1279" spans="1:14" ht="46.5" customHeight="1">
      <c r="A1279" s="109"/>
      <c r="B1279" s="109"/>
      <c r="F1279" s="374"/>
      <c r="G1279" s="376"/>
      <c r="H1279" s="377"/>
      <c r="I1279" s="385"/>
      <c r="J1279" s="374"/>
      <c r="K1279" s="374"/>
      <c r="L1279" s="378"/>
      <c r="M1279" s="379"/>
      <c r="N1279" s="380"/>
    </row>
    <row r="1280" spans="1:14" ht="46.5" customHeight="1">
      <c r="A1280" s="109"/>
      <c r="B1280" s="109"/>
      <c r="F1280" s="374"/>
      <c r="G1280" s="376"/>
      <c r="H1280" s="377"/>
      <c r="I1280" s="385"/>
      <c r="J1280" s="374"/>
      <c r="K1280" s="374"/>
      <c r="L1280" s="378"/>
      <c r="M1280" s="379"/>
      <c r="N1280" s="380"/>
    </row>
    <row r="1281" spans="1:14" ht="46.5" customHeight="1">
      <c r="A1281" s="109"/>
      <c r="B1281" s="109"/>
      <c r="F1281" s="374"/>
      <c r="G1281" s="376"/>
      <c r="H1281" s="377"/>
      <c r="I1281" s="385"/>
      <c r="J1281" s="374"/>
      <c r="K1281" s="374"/>
      <c r="L1281" s="378"/>
      <c r="M1281" s="379"/>
      <c r="N1281" s="380"/>
    </row>
    <row r="1282" spans="1:14" ht="46.5" customHeight="1">
      <c r="A1282" s="109"/>
      <c r="B1282" s="109"/>
      <c r="F1282" s="374"/>
      <c r="G1282" s="376"/>
      <c r="H1282" s="377"/>
      <c r="I1282" s="385"/>
      <c r="J1282" s="374"/>
      <c r="K1282" s="374"/>
      <c r="L1282" s="378"/>
      <c r="M1282" s="379"/>
      <c r="N1282" s="380"/>
    </row>
    <row r="1283" spans="1:14" ht="46.5" customHeight="1">
      <c r="A1283" s="109"/>
      <c r="B1283" s="109"/>
      <c r="F1283" s="374"/>
      <c r="G1283" s="376"/>
      <c r="H1283" s="377"/>
      <c r="I1283" s="385"/>
      <c r="J1283" s="374"/>
      <c r="K1283" s="374"/>
      <c r="L1283" s="378"/>
      <c r="M1283" s="379"/>
      <c r="N1283" s="380"/>
    </row>
    <row r="1284" spans="1:14" ht="46.5" customHeight="1">
      <c r="A1284" s="109"/>
      <c r="B1284" s="109"/>
      <c r="F1284" s="374"/>
      <c r="G1284" s="376"/>
      <c r="H1284" s="377"/>
      <c r="I1284" s="385"/>
      <c r="J1284" s="374"/>
      <c r="K1284" s="374"/>
      <c r="L1284" s="378"/>
      <c r="M1284" s="379"/>
      <c r="N1284" s="380"/>
    </row>
    <row r="1285" spans="1:14" ht="46.5" customHeight="1">
      <c r="A1285" s="109"/>
      <c r="B1285" s="109"/>
      <c r="F1285" s="374"/>
      <c r="G1285" s="376"/>
      <c r="H1285" s="377"/>
      <c r="I1285" s="385"/>
      <c r="J1285" s="374"/>
      <c r="K1285" s="374"/>
      <c r="L1285" s="378"/>
      <c r="M1285" s="379"/>
      <c r="N1285" s="380"/>
    </row>
    <row r="1286" spans="1:14" ht="46.5" customHeight="1">
      <c r="A1286" s="109"/>
      <c r="B1286" s="109"/>
      <c r="F1286" s="374"/>
      <c r="G1286" s="376"/>
      <c r="H1286" s="377"/>
      <c r="I1286" s="385"/>
      <c r="J1286" s="374"/>
      <c r="K1286" s="374"/>
      <c r="L1286" s="378"/>
      <c r="M1286" s="379"/>
      <c r="N1286" s="380"/>
    </row>
    <row r="1287" spans="1:14" ht="46.5" customHeight="1">
      <c r="A1287" s="109"/>
      <c r="B1287" s="109"/>
      <c r="F1287" s="374"/>
      <c r="G1287" s="376"/>
      <c r="H1287" s="377"/>
      <c r="I1287" s="385"/>
      <c r="J1287" s="374"/>
      <c r="K1287" s="374"/>
      <c r="L1287" s="378"/>
      <c r="M1287" s="379"/>
      <c r="N1287" s="380"/>
    </row>
    <row r="1288" spans="1:14" ht="46.5" customHeight="1">
      <c r="A1288" s="109"/>
      <c r="B1288" s="109"/>
      <c r="F1288" s="374"/>
      <c r="G1288" s="376"/>
      <c r="H1288" s="377"/>
      <c r="I1288" s="385"/>
      <c r="J1288" s="374"/>
      <c r="K1288" s="374"/>
      <c r="L1288" s="378"/>
      <c r="M1288" s="379"/>
      <c r="N1288" s="380"/>
    </row>
    <row r="1289" spans="1:14" ht="46.5" customHeight="1">
      <c r="A1289" s="109"/>
      <c r="B1289" s="109"/>
      <c r="F1289" s="374"/>
      <c r="G1289" s="376"/>
      <c r="H1289" s="377"/>
      <c r="I1289" s="385"/>
      <c r="J1289" s="374"/>
      <c r="K1289" s="374"/>
      <c r="L1289" s="378"/>
      <c r="M1289" s="379"/>
      <c r="N1289" s="380"/>
    </row>
    <row r="1290" spans="1:14" ht="46.5" customHeight="1">
      <c r="A1290" s="109"/>
      <c r="B1290" s="109"/>
      <c r="F1290" s="374"/>
      <c r="G1290" s="376"/>
      <c r="H1290" s="377"/>
      <c r="I1290" s="385"/>
      <c r="J1290" s="374"/>
      <c r="K1290" s="374"/>
      <c r="L1290" s="378"/>
      <c r="M1290" s="379"/>
      <c r="N1290" s="380"/>
    </row>
    <row r="1291" spans="1:14" ht="46.5" customHeight="1">
      <c r="A1291" s="109"/>
      <c r="B1291" s="109"/>
      <c r="F1291" s="374"/>
      <c r="G1291" s="376"/>
      <c r="H1291" s="377"/>
      <c r="I1291" s="385"/>
      <c r="J1291" s="374"/>
      <c r="K1291" s="374"/>
      <c r="L1291" s="378"/>
      <c r="M1291" s="379"/>
      <c r="N1291" s="380"/>
    </row>
    <row r="1292" spans="1:14" ht="46.5" customHeight="1">
      <c r="A1292" s="109"/>
      <c r="B1292" s="109"/>
      <c r="F1292" s="374"/>
      <c r="G1292" s="376"/>
      <c r="H1292" s="377"/>
      <c r="I1292" s="385"/>
      <c r="J1292" s="374"/>
      <c r="K1292" s="374"/>
      <c r="L1292" s="378"/>
      <c r="M1292" s="379"/>
      <c r="N1292" s="380"/>
    </row>
    <row r="1293" spans="1:14" ht="46.5" customHeight="1">
      <c r="A1293" s="109"/>
      <c r="B1293" s="109"/>
      <c r="F1293" s="374"/>
      <c r="G1293" s="376"/>
      <c r="H1293" s="377"/>
      <c r="I1293" s="385"/>
      <c r="J1293" s="374"/>
      <c r="K1293" s="374"/>
      <c r="L1293" s="378"/>
      <c r="M1293" s="379"/>
      <c r="N1293" s="380"/>
    </row>
    <row r="1294" spans="1:14" ht="46.5" customHeight="1">
      <c r="A1294" s="109"/>
      <c r="B1294" s="109"/>
      <c r="F1294" s="374"/>
      <c r="G1294" s="376"/>
      <c r="H1294" s="377"/>
      <c r="I1294" s="385"/>
      <c r="J1294" s="374"/>
      <c r="K1294" s="374"/>
      <c r="L1294" s="378"/>
      <c r="M1294" s="379"/>
      <c r="N1294" s="380"/>
    </row>
    <row r="1295" spans="1:14" ht="46.5" customHeight="1">
      <c r="A1295" s="109"/>
      <c r="B1295" s="109"/>
      <c r="F1295" s="374"/>
      <c r="G1295" s="376"/>
      <c r="H1295" s="377"/>
      <c r="I1295" s="385"/>
      <c r="J1295" s="374"/>
      <c r="K1295" s="374"/>
      <c r="L1295" s="378"/>
      <c r="M1295" s="379"/>
      <c r="N1295" s="380"/>
    </row>
    <row r="1296" spans="1:14" ht="46.5" customHeight="1">
      <c r="A1296" s="109"/>
      <c r="B1296" s="109"/>
      <c r="F1296" s="374"/>
      <c r="G1296" s="376"/>
      <c r="H1296" s="377"/>
      <c r="I1296" s="385"/>
      <c r="J1296" s="374"/>
      <c r="K1296" s="374"/>
      <c r="L1296" s="378"/>
      <c r="M1296" s="379"/>
      <c r="N1296" s="380"/>
    </row>
    <row r="1297" spans="1:14" ht="46.5" customHeight="1">
      <c r="A1297" s="109"/>
      <c r="B1297" s="109"/>
      <c r="F1297" s="374"/>
      <c r="G1297" s="376"/>
      <c r="H1297" s="377"/>
      <c r="I1297" s="385"/>
      <c r="J1297" s="374"/>
      <c r="K1297" s="374"/>
      <c r="L1297" s="378"/>
      <c r="M1297" s="379"/>
      <c r="N1297" s="380"/>
    </row>
    <row r="1298" spans="1:14" ht="46.5" customHeight="1">
      <c r="A1298" s="109"/>
      <c r="B1298" s="109"/>
      <c r="F1298" s="374"/>
      <c r="G1298" s="376"/>
      <c r="H1298" s="377"/>
      <c r="I1298" s="385"/>
      <c r="J1298" s="374"/>
      <c r="K1298" s="374"/>
      <c r="L1298" s="378"/>
      <c r="M1298" s="379"/>
      <c r="N1298" s="380"/>
    </row>
    <row r="1299" spans="1:14" ht="46.5" customHeight="1">
      <c r="A1299" s="109"/>
      <c r="B1299" s="109"/>
      <c r="F1299" s="374"/>
      <c r="G1299" s="376"/>
      <c r="H1299" s="377"/>
      <c r="I1299" s="385"/>
      <c r="J1299" s="374"/>
      <c r="K1299" s="374"/>
      <c r="L1299" s="378"/>
      <c r="M1299" s="379"/>
      <c r="N1299" s="380"/>
    </row>
    <row r="1300" spans="1:14" ht="46.5" customHeight="1">
      <c r="A1300" s="109"/>
      <c r="B1300" s="109"/>
      <c r="F1300" s="374"/>
      <c r="G1300" s="376"/>
      <c r="H1300" s="377"/>
      <c r="I1300" s="385"/>
      <c r="J1300" s="374"/>
      <c r="K1300" s="374"/>
      <c r="L1300" s="378"/>
      <c r="M1300" s="379"/>
      <c r="N1300" s="380"/>
    </row>
    <row r="1301" spans="1:14" ht="46.5" customHeight="1">
      <c r="A1301" s="109"/>
      <c r="B1301" s="109"/>
      <c r="F1301" s="374"/>
      <c r="G1301" s="376"/>
      <c r="H1301" s="377"/>
      <c r="I1301" s="385"/>
      <c r="J1301" s="374"/>
      <c r="K1301" s="374"/>
      <c r="L1301" s="378"/>
      <c r="M1301" s="379"/>
      <c r="N1301" s="380"/>
    </row>
    <row r="1302" spans="1:14" ht="46.5" customHeight="1">
      <c r="A1302" s="109"/>
      <c r="B1302" s="109"/>
      <c r="F1302" s="374"/>
      <c r="G1302" s="376"/>
      <c r="H1302" s="377"/>
      <c r="I1302" s="385"/>
      <c r="J1302" s="374"/>
      <c r="K1302" s="374"/>
      <c r="L1302" s="378"/>
      <c r="M1302" s="379"/>
      <c r="N1302" s="380"/>
    </row>
    <row r="1303" spans="1:14" ht="46.5" customHeight="1">
      <c r="A1303" s="109"/>
      <c r="B1303" s="109"/>
      <c r="F1303" s="374"/>
      <c r="G1303" s="376"/>
      <c r="H1303" s="377"/>
      <c r="I1303" s="385"/>
      <c r="J1303" s="374"/>
      <c r="K1303" s="374"/>
      <c r="L1303" s="378"/>
      <c r="M1303" s="379"/>
      <c r="N1303" s="380"/>
    </row>
    <row r="1304" spans="1:14" ht="46.5" customHeight="1">
      <c r="A1304" s="109"/>
      <c r="B1304" s="109"/>
      <c r="F1304" s="374"/>
      <c r="G1304" s="376"/>
      <c r="H1304" s="377"/>
      <c r="I1304" s="385"/>
      <c r="J1304" s="374"/>
      <c r="K1304" s="374"/>
      <c r="L1304" s="378"/>
      <c r="M1304" s="379"/>
      <c r="N1304" s="380"/>
    </row>
    <row r="1305" spans="1:14" ht="46.5" customHeight="1">
      <c r="A1305" s="109"/>
      <c r="B1305" s="109"/>
      <c r="F1305" s="374"/>
      <c r="G1305" s="376"/>
      <c r="H1305" s="377"/>
      <c r="I1305" s="385"/>
      <c r="J1305" s="374"/>
      <c r="K1305" s="374"/>
      <c r="L1305" s="378"/>
      <c r="M1305" s="379"/>
      <c r="N1305" s="380"/>
    </row>
    <row r="1306" spans="1:14" ht="46.5" customHeight="1">
      <c r="A1306" s="109"/>
      <c r="B1306" s="109"/>
      <c r="F1306" s="374"/>
      <c r="G1306" s="376"/>
      <c r="H1306" s="377"/>
      <c r="I1306" s="385"/>
      <c r="J1306" s="374"/>
      <c r="K1306" s="374"/>
      <c r="L1306" s="378"/>
      <c r="M1306" s="379"/>
      <c r="N1306" s="380"/>
    </row>
    <row r="1307" spans="1:14" ht="46.5" customHeight="1">
      <c r="A1307" s="109"/>
      <c r="B1307" s="109"/>
      <c r="F1307" s="374"/>
      <c r="G1307" s="376"/>
      <c r="H1307" s="377"/>
      <c r="I1307" s="385"/>
      <c r="J1307" s="374"/>
      <c r="K1307" s="374"/>
      <c r="L1307" s="378"/>
      <c r="M1307" s="379"/>
      <c r="N1307" s="380"/>
    </row>
    <row r="1308" spans="1:14" ht="46.5" customHeight="1">
      <c r="A1308" s="109"/>
      <c r="B1308" s="109"/>
      <c r="F1308" s="374"/>
      <c r="G1308" s="376"/>
      <c r="H1308" s="377"/>
      <c r="I1308" s="385"/>
      <c r="J1308" s="374"/>
      <c r="K1308" s="374"/>
      <c r="L1308" s="378"/>
      <c r="M1308" s="379"/>
      <c r="N1308" s="380"/>
    </row>
    <row r="1309" spans="1:14" ht="46.5" customHeight="1">
      <c r="A1309" s="109"/>
      <c r="B1309" s="109"/>
      <c r="F1309" s="374"/>
      <c r="G1309" s="376"/>
      <c r="H1309" s="377"/>
      <c r="I1309" s="385"/>
      <c r="J1309" s="374"/>
      <c r="K1309" s="374"/>
      <c r="L1309" s="378"/>
      <c r="M1309" s="379"/>
      <c r="N1309" s="380"/>
    </row>
    <row r="1310" spans="1:14" ht="46.5" customHeight="1">
      <c r="A1310" s="109"/>
      <c r="B1310" s="109"/>
      <c r="F1310" s="374"/>
      <c r="G1310" s="376"/>
      <c r="H1310" s="377"/>
      <c r="I1310" s="385"/>
      <c r="J1310" s="374"/>
      <c r="K1310" s="374"/>
      <c r="L1310" s="378"/>
      <c r="M1310" s="379"/>
      <c r="N1310" s="380"/>
    </row>
    <row r="1311" spans="1:14" ht="46.5" customHeight="1">
      <c r="A1311" s="109"/>
      <c r="B1311" s="109"/>
      <c r="F1311" s="374"/>
      <c r="G1311" s="376"/>
      <c r="H1311" s="377"/>
      <c r="I1311" s="385"/>
      <c r="J1311" s="374"/>
      <c r="K1311" s="374"/>
      <c r="L1311" s="378"/>
      <c r="M1311" s="379"/>
      <c r="N1311" s="380"/>
    </row>
    <row r="1312" spans="1:14" ht="46.5" customHeight="1">
      <c r="A1312" s="109"/>
      <c r="B1312" s="109"/>
      <c r="F1312" s="374"/>
      <c r="G1312" s="376"/>
      <c r="H1312" s="377"/>
      <c r="I1312" s="385"/>
      <c r="J1312" s="374"/>
      <c r="K1312" s="374"/>
      <c r="L1312" s="378"/>
      <c r="M1312" s="379"/>
      <c r="N1312" s="380"/>
    </row>
    <row r="1313" spans="1:14" ht="46.5" customHeight="1">
      <c r="A1313" s="109"/>
      <c r="B1313" s="109"/>
      <c r="F1313" s="374"/>
      <c r="G1313" s="376"/>
      <c r="H1313" s="377"/>
      <c r="I1313" s="385"/>
      <c r="J1313" s="374"/>
      <c r="K1313" s="374"/>
      <c r="L1313" s="378"/>
      <c r="M1313" s="379"/>
      <c r="N1313" s="380"/>
    </row>
    <row r="1314" spans="1:14" ht="46.5" customHeight="1">
      <c r="A1314" s="109"/>
      <c r="B1314" s="109"/>
      <c r="F1314" s="374"/>
      <c r="G1314" s="376"/>
      <c r="H1314" s="377"/>
      <c r="I1314" s="385"/>
      <c r="J1314" s="374"/>
      <c r="K1314" s="374"/>
      <c r="L1314" s="378"/>
      <c r="M1314" s="379"/>
      <c r="N1314" s="380"/>
    </row>
    <row r="1315" spans="1:14" ht="46.5" customHeight="1">
      <c r="A1315" s="109"/>
      <c r="B1315" s="109"/>
      <c r="F1315" s="374"/>
      <c r="G1315" s="376"/>
      <c r="H1315" s="377"/>
      <c r="I1315" s="385"/>
      <c r="J1315" s="374"/>
      <c r="K1315" s="374"/>
      <c r="L1315" s="378"/>
      <c r="M1315" s="379"/>
      <c r="N1315" s="380"/>
    </row>
    <row r="1316" spans="1:14" ht="46.5" customHeight="1">
      <c r="A1316" s="109"/>
      <c r="B1316" s="109"/>
      <c r="F1316" s="374"/>
      <c r="G1316" s="376"/>
      <c r="H1316" s="377"/>
      <c r="I1316" s="385"/>
      <c r="J1316" s="374"/>
      <c r="K1316" s="374"/>
      <c r="L1316" s="378"/>
      <c r="M1316" s="379"/>
      <c r="N1316" s="380"/>
    </row>
    <row r="1317" spans="1:14" ht="46.5" customHeight="1">
      <c r="A1317" s="109"/>
      <c r="B1317" s="109"/>
      <c r="F1317" s="374"/>
      <c r="G1317" s="376"/>
      <c r="H1317" s="377"/>
      <c r="I1317" s="385"/>
      <c r="J1317" s="374"/>
      <c r="K1317" s="374"/>
      <c r="L1317" s="378"/>
      <c r="M1317" s="379"/>
      <c r="N1317" s="380"/>
    </row>
    <row r="1318" spans="1:14" ht="46.5" customHeight="1">
      <c r="A1318" s="109"/>
      <c r="B1318" s="109"/>
      <c r="F1318" s="374"/>
      <c r="G1318" s="376"/>
      <c r="H1318" s="377"/>
      <c r="I1318" s="385"/>
      <c r="J1318" s="374"/>
      <c r="K1318" s="374"/>
      <c r="L1318" s="378"/>
      <c r="M1318" s="379"/>
      <c r="N1318" s="380"/>
    </row>
    <row r="1319" spans="1:14" ht="46.5" customHeight="1">
      <c r="A1319" s="109"/>
      <c r="B1319" s="109"/>
      <c r="F1319" s="374"/>
      <c r="G1319" s="376"/>
      <c r="H1319" s="377"/>
      <c r="I1319" s="385"/>
      <c r="J1319" s="374"/>
      <c r="K1319" s="374"/>
      <c r="L1319" s="378"/>
      <c r="M1319" s="379"/>
      <c r="N1319" s="380"/>
    </row>
    <row r="1320" spans="1:14" ht="46.5" customHeight="1">
      <c r="A1320" s="109"/>
      <c r="B1320" s="109"/>
      <c r="F1320" s="374"/>
      <c r="G1320" s="376"/>
      <c r="H1320" s="377"/>
      <c r="I1320" s="385"/>
      <c r="J1320" s="374"/>
      <c r="K1320" s="374"/>
      <c r="L1320" s="378"/>
      <c r="M1320" s="379"/>
      <c r="N1320" s="380"/>
    </row>
    <row r="1321" spans="1:14" ht="46.5" customHeight="1">
      <c r="A1321" s="109"/>
      <c r="B1321" s="109"/>
      <c r="F1321" s="374"/>
      <c r="G1321" s="376"/>
      <c r="H1321" s="377"/>
      <c r="I1321" s="385"/>
      <c r="J1321" s="374"/>
      <c r="K1321" s="374"/>
      <c r="L1321" s="378"/>
      <c r="M1321" s="379"/>
      <c r="N1321" s="380"/>
    </row>
    <row r="1322" spans="1:14" ht="46.5" customHeight="1">
      <c r="A1322" s="109"/>
      <c r="B1322" s="109"/>
      <c r="F1322" s="374"/>
      <c r="G1322" s="376"/>
      <c r="H1322" s="377"/>
      <c r="I1322" s="385"/>
      <c r="J1322" s="374"/>
      <c r="K1322" s="374"/>
      <c r="L1322" s="378"/>
      <c r="M1322" s="379"/>
      <c r="N1322" s="380"/>
    </row>
    <row r="1323" spans="1:14" ht="46.5" customHeight="1">
      <c r="A1323" s="109"/>
      <c r="B1323" s="109"/>
      <c r="F1323" s="374"/>
      <c r="G1323" s="376"/>
      <c r="H1323" s="377"/>
      <c r="I1323" s="385"/>
      <c r="J1323" s="374"/>
      <c r="K1323" s="374"/>
      <c r="L1323" s="378"/>
      <c r="M1323" s="379"/>
      <c r="N1323" s="380"/>
    </row>
    <row r="1324" spans="1:14" ht="46.5" customHeight="1">
      <c r="A1324" s="109"/>
      <c r="B1324" s="109"/>
      <c r="F1324" s="374"/>
      <c r="G1324" s="376"/>
      <c r="H1324" s="377"/>
      <c r="I1324" s="385"/>
      <c r="J1324" s="374"/>
      <c r="K1324" s="374"/>
      <c r="L1324" s="378"/>
      <c r="M1324" s="379"/>
      <c r="N1324" s="380"/>
    </row>
    <row r="1325" spans="1:14" ht="46.5" customHeight="1">
      <c r="A1325" s="109"/>
      <c r="B1325" s="109"/>
      <c r="F1325" s="374"/>
      <c r="G1325" s="376"/>
      <c r="H1325" s="377"/>
      <c r="I1325" s="385"/>
      <c r="J1325" s="374"/>
      <c r="K1325" s="374"/>
      <c r="L1325" s="378"/>
      <c r="M1325" s="379"/>
      <c r="N1325" s="380"/>
    </row>
    <row r="1326" spans="1:14" ht="46.5" customHeight="1">
      <c r="A1326" s="109"/>
      <c r="B1326" s="109"/>
      <c r="F1326" s="374"/>
      <c r="G1326" s="376"/>
      <c r="H1326" s="377"/>
      <c r="I1326" s="385"/>
      <c r="J1326" s="374"/>
      <c r="K1326" s="374"/>
      <c r="L1326" s="378"/>
      <c r="M1326" s="379"/>
      <c r="N1326" s="380"/>
    </row>
    <row r="1327" spans="1:14" ht="46.5" customHeight="1">
      <c r="A1327" s="109"/>
      <c r="B1327" s="109"/>
      <c r="F1327" s="374"/>
      <c r="G1327" s="376"/>
      <c r="H1327" s="377"/>
      <c r="I1327" s="385"/>
      <c r="J1327" s="374"/>
      <c r="K1327" s="374"/>
      <c r="L1327" s="378"/>
      <c r="M1327" s="379"/>
      <c r="N1327" s="380"/>
    </row>
    <row r="1328" spans="1:14" ht="46.5" customHeight="1">
      <c r="A1328" s="109"/>
      <c r="B1328" s="109"/>
      <c r="F1328" s="374"/>
      <c r="G1328" s="376"/>
      <c r="H1328" s="377"/>
      <c r="I1328" s="385"/>
      <c r="J1328" s="374"/>
      <c r="K1328" s="374"/>
      <c r="L1328" s="378"/>
      <c r="M1328" s="379"/>
      <c r="N1328" s="380"/>
    </row>
    <row r="1329" spans="1:14" ht="46.5" customHeight="1">
      <c r="A1329" s="109"/>
      <c r="B1329" s="109"/>
      <c r="F1329" s="374"/>
      <c r="G1329" s="376"/>
      <c r="H1329" s="377"/>
      <c r="I1329" s="385"/>
      <c r="J1329" s="374"/>
      <c r="K1329" s="374"/>
      <c r="L1329" s="378"/>
      <c r="M1329" s="379"/>
      <c r="N1329" s="380"/>
    </row>
    <row r="1330" spans="1:14" ht="46.5" customHeight="1">
      <c r="A1330" s="109"/>
      <c r="B1330" s="109"/>
      <c r="F1330" s="374"/>
      <c r="G1330" s="376"/>
      <c r="H1330" s="377"/>
      <c r="I1330" s="385"/>
      <c r="J1330" s="374"/>
      <c r="K1330" s="374"/>
      <c r="L1330" s="378"/>
      <c r="M1330" s="379"/>
      <c r="N1330" s="380"/>
    </row>
    <row r="1331" spans="1:14" ht="46.5" customHeight="1">
      <c r="A1331" s="109"/>
      <c r="B1331" s="109"/>
      <c r="F1331" s="374"/>
      <c r="G1331" s="376"/>
      <c r="H1331" s="377"/>
      <c r="I1331" s="385"/>
      <c r="J1331" s="374"/>
      <c r="K1331" s="374"/>
      <c r="L1331" s="378"/>
      <c r="M1331" s="379"/>
      <c r="N1331" s="380"/>
    </row>
    <row r="1332" spans="1:14" ht="46.5" customHeight="1">
      <c r="A1332" s="109"/>
      <c r="B1332" s="109"/>
      <c r="F1332" s="374"/>
      <c r="G1332" s="376"/>
      <c r="H1332" s="377"/>
      <c r="I1332" s="385"/>
      <c r="J1332" s="374"/>
      <c r="K1332" s="374"/>
      <c r="L1332" s="378"/>
      <c r="M1332" s="379"/>
      <c r="N1332" s="380"/>
    </row>
    <row r="1333" spans="1:14" ht="46.5" customHeight="1">
      <c r="A1333" s="109"/>
      <c r="B1333" s="109"/>
      <c r="F1333" s="374"/>
      <c r="G1333" s="376"/>
      <c r="H1333" s="377"/>
      <c r="I1333" s="385"/>
      <c r="J1333" s="374"/>
      <c r="K1333" s="374"/>
      <c r="L1333" s="378"/>
      <c r="M1333" s="379"/>
      <c r="N1333" s="380"/>
    </row>
    <row r="1334" spans="1:14" ht="46.5" customHeight="1">
      <c r="A1334" s="109"/>
      <c r="B1334" s="109"/>
      <c r="F1334" s="374"/>
      <c r="G1334" s="376"/>
      <c r="H1334" s="377"/>
      <c r="I1334" s="385"/>
      <c r="J1334" s="374"/>
      <c r="K1334" s="374"/>
      <c r="L1334" s="378"/>
      <c r="M1334" s="379"/>
      <c r="N1334" s="380"/>
    </row>
    <row r="1335" spans="1:14" ht="46.5" customHeight="1">
      <c r="A1335" s="109"/>
      <c r="B1335" s="109"/>
      <c r="F1335" s="374"/>
      <c r="G1335" s="376"/>
      <c r="H1335" s="377"/>
      <c r="I1335" s="385"/>
      <c r="J1335" s="374"/>
      <c r="K1335" s="374"/>
      <c r="L1335" s="378"/>
      <c r="M1335" s="379"/>
      <c r="N1335" s="380"/>
    </row>
    <row r="1336" spans="1:14" ht="46.5" customHeight="1">
      <c r="A1336" s="109"/>
      <c r="B1336" s="109"/>
      <c r="F1336" s="374"/>
      <c r="G1336" s="376"/>
      <c r="H1336" s="377"/>
      <c r="I1336" s="385"/>
      <c r="J1336" s="374"/>
      <c r="K1336" s="374"/>
      <c r="L1336" s="378"/>
      <c r="M1336" s="379"/>
      <c r="N1336" s="380"/>
    </row>
    <row r="1337" spans="1:14" ht="46.5" customHeight="1">
      <c r="A1337" s="109"/>
      <c r="B1337" s="109"/>
      <c r="F1337" s="374"/>
      <c r="G1337" s="376"/>
      <c r="H1337" s="377"/>
      <c r="I1337" s="385"/>
      <c r="J1337" s="374"/>
      <c r="K1337" s="374"/>
      <c r="L1337" s="378"/>
      <c r="M1337" s="379"/>
      <c r="N1337" s="380"/>
    </row>
    <row r="1338" spans="1:14" ht="46.5" customHeight="1">
      <c r="A1338" s="109"/>
      <c r="B1338" s="109"/>
      <c r="F1338" s="374"/>
      <c r="G1338" s="376"/>
      <c r="H1338" s="377"/>
      <c r="I1338" s="385"/>
      <c r="J1338" s="374"/>
      <c r="K1338" s="374"/>
      <c r="L1338" s="378"/>
      <c r="M1338" s="379"/>
      <c r="N1338" s="380"/>
    </row>
    <row r="1339" spans="1:14" ht="46.5" customHeight="1">
      <c r="A1339" s="109"/>
      <c r="B1339" s="109"/>
      <c r="F1339" s="374"/>
      <c r="G1339" s="376"/>
      <c r="H1339" s="377"/>
      <c r="I1339" s="385"/>
      <c r="J1339" s="374"/>
      <c r="K1339" s="374"/>
      <c r="L1339" s="378"/>
      <c r="M1339" s="379"/>
      <c r="N1339" s="380"/>
    </row>
    <row r="1340" spans="1:14" ht="46.5" customHeight="1">
      <c r="A1340" s="109"/>
      <c r="B1340" s="109"/>
      <c r="F1340" s="374"/>
      <c r="G1340" s="376"/>
      <c r="H1340" s="377"/>
      <c r="I1340" s="385"/>
      <c r="J1340" s="374"/>
      <c r="K1340" s="374"/>
      <c r="L1340" s="378"/>
      <c r="M1340" s="379"/>
      <c r="N1340" s="380"/>
    </row>
    <row r="1341" spans="1:14" ht="46.5" customHeight="1">
      <c r="A1341" s="109"/>
      <c r="B1341" s="109"/>
      <c r="F1341" s="374"/>
      <c r="G1341" s="376"/>
      <c r="H1341" s="377"/>
      <c r="I1341" s="385"/>
      <c r="J1341" s="374"/>
      <c r="K1341" s="374"/>
      <c r="L1341" s="378"/>
      <c r="M1341" s="379"/>
      <c r="N1341" s="380"/>
    </row>
    <row r="1342" spans="1:14" ht="46.5" customHeight="1">
      <c r="A1342" s="109"/>
      <c r="B1342" s="109"/>
      <c r="F1342" s="374"/>
      <c r="G1342" s="376"/>
      <c r="H1342" s="377"/>
      <c r="I1342" s="385"/>
      <c r="J1342" s="374"/>
      <c r="K1342" s="374"/>
      <c r="L1342" s="378"/>
      <c r="M1342" s="379"/>
      <c r="N1342" s="380"/>
    </row>
    <row r="1343" spans="1:14" ht="46.5" customHeight="1">
      <c r="A1343" s="109"/>
      <c r="B1343" s="109"/>
      <c r="F1343" s="374"/>
      <c r="G1343" s="376"/>
      <c r="H1343" s="377"/>
      <c r="I1343" s="385"/>
      <c r="J1343" s="374"/>
      <c r="K1343" s="374"/>
      <c r="L1343" s="378"/>
      <c r="M1343" s="379"/>
      <c r="N1343" s="380"/>
    </row>
    <row r="1344" spans="1:14" ht="46.5" customHeight="1">
      <c r="A1344" s="109"/>
      <c r="B1344" s="109"/>
      <c r="F1344" s="374"/>
      <c r="G1344" s="376"/>
      <c r="H1344" s="377"/>
      <c r="I1344" s="385"/>
      <c r="J1344" s="374"/>
      <c r="K1344" s="374"/>
      <c r="L1344" s="378"/>
      <c r="M1344" s="379"/>
      <c r="N1344" s="380"/>
    </row>
    <row r="1345" spans="1:14" ht="46.5" customHeight="1">
      <c r="A1345" s="109"/>
      <c r="B1345" s="109"/>
      <c r="F1345" s="374"/>
      <c r="G1345" s="376"/>
      <c r="H1345" s="377"/>
      <c r="I1345" s="385"/>
      <c r="J1345" s="374"/>
      <c r="K1345" s="374"/>
      <c r="L1345" s="378"/>
      <c r="M1345" s="379"/>
      <c r="N1345" s="380"/>
    </row>
    <row r="1346" spans="1:14" ht="46.5" customHeight="1">
      <c r="A1346" s="109"/>
      <c r="B1346" s="109"/>
      <c r="F1346" s="374"/>
      <c r="G1346" s="376"/>
      <c r="H1346" s="377"/>
      <c r="I1346" s="385"/>
      <c r="J1346" s="374"/>
      <c r="K1346" s="374"/>
      <c r="L1346" s="378"/>
      <c r="M1346" s="379"/>
      <c r="N1346" s="380"/>
    </row>
    <row r="1347" spans="1:14" ht="46.5" customHeight="1">
      <c r="A1347" s="109"/>
      <c r="B1347" s="109"/>
      <c r="F1347" s="374"/>
      <c r="G1347" s="376"/>
      <c r="H1347" s="377"/>
      <c r="I1347" s="385"/>
      <c r="J1347" s="374"/>
      <c r="K1347" s="374"/>
      <c r="L1347" s="378"/>
      <c r="M1347" s="379"/>
      <c r="N1347" s="380"/>
    </row>
    <row r="1348" spans="1:14" ht="46.5" customHeight="1">
      <c r="A1348" s="109"/>
      <c r="B1348" s="109"/>
      <c r="F1348" s="374"/>
      <c r="G1348" s="376"/>
      <c r="H1348" s="377"/>
      <c r="I1348" s="385"/>
      <c r="J1348" s="374"/>
      <c r="K1348" s="374"/>
      <c r="L1348" s="378"/>
      <c r="M1348" s="379"/>
      <c r="N1348" s="380"/>
    </row>
    <row r="1349" spans="1:14" ht="46.5" customHeight="1">
      <c r="A1349" s="109"/>
      <c r="B1349" s="109"/>
      <c r="F1349" s="374"/>
      <c r="G1349" s="376"/>
      <c r="H1349" s="377"/>
      <c r="I1349" s="385"/>
      <c r="J1349" s="374"/>
      <c r="K1349" s="374"/>
      <c r="L1349" s="378"/>
      <c r="M1349" s="379"/>
      <c r="N1349" s="380"/>
    </row>
    <row r="1350" spans="1:14" ht="46.5" customHeight="1">
      <c r="A1350" s="109"/>
      <c r="B1350" s="109"/>
      <c r="F1350" s="374"/>
      <c r="G1350" s="376"/>
      <c r="H1350" s="377"/>
      <c r="I1350" s="385"/>
      <c r="J1350" s="374"/>
      <c r="K1350" s="374"/>
      <c r="L1350" s="378"/>
      <c r="M1350" s="379"/>
      <c r="N1350" s="380"/>
    </row>
    <row r="1351" spans="1:14" ht="46.5" customHeight="1">
      <c r="A1351" s="109"/>
      <c r="B1351" s="109"/>
      <c r="F1351" s="374"/>
      <c r="G1351" s="376"/>
      <c r="H1351" s="377"/>
      <c r="I1351" s="385"/>
      <c r="J1351" s="374"/>
      <c r="K1351" s="374"/>
      <c r="L1351" s="378"/>
      <c r="M1351" s="379"/>
      <c r="N1351" s="380"/>
    </row>
    <row r="1352" spans="1:14" ht="46.5" customHeight="1">
      <c r="A1352" s="109"/>
      <c r="B1352" s="109"/>
      <c r="F1352" s="374"/>
      <c r="G1352" s="376"/>
      <c r="H1352" s="377"/>
      <c r="I1352" s="385"/>
      <c r="J1352" s="374"/>
      <c r="K1352" s="374"/>
      <c r="L1352" s="378"/>
      <c r="M1352" s="379"/>
      <c r="N1352" s="380"/>
    </row>
    <row r="1353" spans="1:14" ht="46.5" customHeight="1">
      <c r="A1353" s="109"/>
      <c r="B1353" s="109"/>
      <c r="F1353" s="374"/>
      <c r="G1353" s="376"/>
      <c r="H1353" s="377"/>
      <c r="I1353" s="385"/>
      <c r="J1353" s="374"/>
      <c r="K1353" s="374"/>
      <c r="L1353" s="378"/>
      <c r="M1353" s="379"/>
      <c r="N1353" s="380"/>
    </row>
    <row r="1354" spans="1:14" ht="46.5" customHeight="1">
      <c r="A1354" s="109"/>
      <c r="B1354" s="109"/>
      <c r="F1354" s="374"/>
      <c r="G1354" s="376"/>
      <c r="H1354" s="377"/>
      <c r="I1354" s="385"/>
      <c r="J1354" s="374"/>
      <c r="K1354" s="374"/>
      <c r="L1354" s="378"/>
      <c r="M1354" s="379"/>
      <c r="N1354" s="380"/>
    </row>
    <row r="1355" spans="1:14" ht="46.5" customHeight="1">
      <c r="A1355" s="109"/>
      <c r="B1355" s="109"/>
      <c r="F1355" s="374"/>
      <c r="G1355" s="376"/>
      <c r="H1355" s="377"/>
      <c r="I1355" s="385"/>
      <c r="J1355" s="374"/>
      <c r="K1355" s="374"/>
      <c r="L1355" s="378"/>
      <c r="M1355" s="379"/>
      <c r="N1355" s="380"/>
    </row>
    <row r="1356" spans="1:14" ht="46.5" customHeight="1">
      <c r="A1356" s="109"/>
      <c r="B1356" s="109"/>
      <c r="F1356" s="374"/>
      <c r="G1356" s="376"/>
      <c r="H1356" s="377"/>
      <c r="I1356" s="385"/>
      <c r="J1356" s="374"/>
      <c r="K1356" s="374"/>
      <c r="L1356" s="378"/>
      <c r="M1356" s="379"/>
      <c r="N1356" s="380"/>
    </row>
    <row r="1357" spans="1:14" ht="46.5" customHeight="1">
      <c r="A1357" s="109"/>
      <c r="B1357" s="109"/>
      <c r="F1357" s="374"/>
      <c r="G1357" s="376"/>
      <c r="H1357" s="377"/>
      <c r="I1357" s="385"/>
      <c r="J1357" s="374"/>
      <c r="K1357" s="374"/>
      <c r="L1357" s="378"/>
      <c r="M1357" s="379"/>
      <c r="N1357" s="380"/>
    </row>
    <row r="1358" spans="1:14" ht="46.5" customHeight="1">
      <c r="A1358" s="109"/>
      <c r="B1358" s="109"/>
      <c r="F1358" s="374"/>
      <c r="G1358" s="376"/>
      <c r="H1358" s="377"/>
      <c r="I1358" s="385"/>
      <c r="J1358" s="374"/>
      <c r="K1358" s="374"/>
      <c r="L1358" s="378"/>
      <c r="M1358" s="379"/>
      <c r="N1358" s="380"/>
    </row>
    <row r="1359" spans="1:14" ht="46.5" customHeight="1">
      <c r="A1359" s="109"/>
      <c r="B1359" s="109"/>
      <c r="F1359" s="374"/>
      <c r="G1359" s="376"/>
      <c r="H1359" s="377"/>
      <c r="I1359" s="385"/>
      <c r="J1359" s="374"/>
      <c r="K1359" s="374"/>
      <c r="L1359" s="378"/>
      <c r="M1359" s="379"/>
      <c r="N1359" s="380"/>
    </row>
    <row r="1360" spans="1:14" ht="46.5" customHeight="1">
      <c r="A1360" s="109"/>
      <c r="B1360" s="109"/>
      <c r="F1360" s="374"/>
      <c r="G1360" s="376"/>
      <c r="H1360" s="377"/>
      <c r="I1360" s="385"/>
      <c r="J1360" s="374"/>
      <c r="K1360" s="374"/>
      <c r="L1360" s="378"/>
      <c r="M1360" s="379"/>
      <c r="N1360" s="380"/>
    </row>
    <row r="1361" spans="1:14" ht="46.5" customHeight="1">
      <c r="A1361" s="109"/>
      <c r="B1361" s="109"/>
      <c r="F1361" s="374"/>
      <c r="G1361" s="376"/>
      <c r="H1361" s="377"/>
      <c r="I1361" s="385"/>
      <c r="J1361" s="374"/>
      <c r="K1361" s="374"/>
      <c r="L1361" s="378"/>
      <c r="M1361" s="379"/>
      <c r="N1361" s="380"/>
    </row>
    <row r="1362" spans="1:14" ht="46.5" customHeight="1">
      <c r="A1362" s="109"/>
      <c r="B1362" s="109"/>
      <c r="F1362" s="374"/>
      <c r="G1362" s="376"/>
      <c r="H1362" s="377"/>
      <c r="I1362" s="385"/>
      <c r="J1362" s="374"/>
      <c r="K1362" s="374"/>
      <c r="L1362" s="378"/>
      <c r="M1362" s="379"/>
      <c r="N1362" s="380"/>
    </row>
    <row r="1363" spans="1:14" ht="46.5" customHeight="1">
      <c r="A1363" s="109"/>
      <c r="B1363" s="109"/>
      <c r="F1363" s="374"/>
      <c r="G1363" s="376"/>
      <c r="H1363" s="377"/>
      <c r="I1363" s="385"/>
      <c r="J1363" s="374"/>
      <c r="K1363" s="374"/>
      <c r="L1363" s="378"/>
      <c r="M1363" s="379"/>
      <c r="N1363" s="380"/>
    </row>
    <row r="1364" spans="1:14" ht="46.5" customHeight="1">
      <c r="A1364" s="109"/>
      <c r="B1364" s="109"/>
      <c r="F1364" s="374"/>
      <c r="G1364" s="376"/>
      <c r="H1364" s="377"/>
      <c r="I1364" s="385"/>
      <c r="J1364" s="374"/>
      <c r="K1364" s="374"/>
      <c r="L1364" s="378"/>
      <c r="M1364" s="379"/>
      <c r="N1364" s="380"/>
    </row>
    <row r="1365" spans="1:14" ht="46.5" customHeight="1">
      <c r="A1365" s="109"/>
      <c r="B1365" s="109"/>
      <c r="F1365" s="374"/>
      <c r="G1365" s="376"/>
      <c r="H1365" s="377"/>
      <c r="I1365" s="385"/>
      <c r="J1365" s="374"/>
      <c r="K1365" s="374"/>
      <c r="L1365" s="378"/>
      <c r="M1365" s="379"/>
      <c r="N1365" s="380"/>
    </row>
    <row r="1366" spans="1:14" ht="46.5" customHeight="1">
      <c r="A1366" s="109"/>
      <c r="B1366" s="109"/>
      <c r="F1366" s="374"/>
      <c r="G1366" s="376"/>
      <c r="H1366" s="377"/>
      <c r="I1366" s="385"/>
      <c r="J1366" s="374"/>
      <c r="K1366" s="374"/>
      <c r="L1366" s="378"/>
      <c r="M1366" s="379"/>
      <c r="N1366" s="380"/>
    </row>
    <row r="1367" spans="1:14" ht="46.5" customHeight="1">
      <c r="A1367" s="109"/>
      <c r="B1367" s="109"/>
      <c r="F1367" s="374"/>
      <c r="G1367" s="376"/>
      <c r="H1367" s="377"/>
      <c r="I1367" s="385"/>
      <c r="J1367" s="374"/>
      <c r="K1367" s="374"/>
      <c r="L1367" s="378"/>
      <c r="M1367" s="379"/>
      <c r="N1367" s="380"/>
    </row>
    <row r="1368" spans="1:14" ht="46.5" customHeight="1">
      <c r="A1368" s="109"/>
      <c r="B1368" s="109"/>
      <c r="F1368" s="374"/>
      <c r="G1368" s="376"/>
      <c r="H1368" s="377"/>
      <c r="I1368" s="385"/>
      <c r="J1368" s="374"/>
      <c r="K1368" s="374"/>
      <c r="L1368" s="378"/>
      <c r="M1368" s="379"/>
      <c r="N1368" s="380"/>
    </row>
    <row r="1369" spans="1:14" ht="46.5" customHeight="1">
      <c r="A1369" s="109"/>
      <c r="B1369" s="109"/>
      <c r="F1369" s="374"/>
      <c r="G1369" s="376"/>
      <c r="H1369" s="377"/>
      <c r="I1369" s="385"/>
      <c r="J1369" s="374"/>
      <c r="K1369" s="374"/>
      <c r="L1369" s="378"/>
      <c r="M1369" s="379"/>
      <c r="N1369" s="380"/>
    </row>
    <row r="1370" spans="1:14" ht="46.5" customHeight="1">
      <c r="A1370" s="109"/>
      <c r="B1370" s="109"/>
      <c r="F1370" s="374"/>
      <c r="G1370" s="376"/>
      <c r="H1370" s="377"/>
      <c r="I1370" s="385"/>
      <c r="J1370" s="374"/>
      <c r="K1370" s="374"/>
      <c r="L1370" s="378"/>
      <c r="M1370" s="379"/>
      <c r="N1370" s="380"/>
    </row>
    <row r="1371" spans="1:14" ht="46.5" customHeight="1">
      <c r="A1371" s="109"/>
      <c r="B1371" s="109"/>
      <c r="F1371" s="374"/>
      <c r="G1371" s="376"/>
      <c r="H1371" s="377"/>
      <c r="I1371" s="385"/>
      <c r="J1371" s="374"/>
      <c r="K1371" s="374"/>
      <c r="L1371" s="378"/>
      <c r="M1371" s="379"/>
      <c r="N1371" s="380"/>
    </row>
    <row r="1372" spans="1:14" ht="46.5" customHeight="1">
      <c r="A1372" s="109"/>
      <c r="B1372" s="109"/>
      <c r="F1372" s="374"/>
      <c r="G1372" s="376"/>
      <c r="H1372" s="377"/>
      <c r="I1372" s="385"/>
      <c r="J1372" s="374"/>
      <c r="K1372" s="374"/>
      <c r="L1372" s="378"/>
      <c r="M1372" s="379"/>
      <c r="N1372" s="380"/>
    </row>
    <row r="1373" spans="1:14" ht="46.5" customHeight="1">
      <c r="A1373" s="109"/>
      <c r="B1373" s="109"/>
      <c r="F1373" s="374"/>
      <c r="G1373" s="376"/>
      <c r="H1373" s="377"/>
      <c r="I1373" s="385"/>
      <c r="J1373" s="374"/>
      <c r="K1373" s="374"/>
      <c r="L1373" s="378"/>
      <c r="M1373" s="379"/>
      <c r="N1373" s="380"/>
    </row>
    <row r="1374" spans="1:14" ht="46.5" customHeight="1">
      <c r="A1374" s="109"/>
      <c r="B1374" s="109"/>
      <c r="F1374" s="374"/>
      <c r="G1374" s="376"/>
      <c r="H1374" s="377"/>
      <c r="I1374" s="385"/>
      <c r="J1374" s="374"/>
      <c r="K1374" s="374"/>
      <c r="L1374" s="378"/>
      <c r="M1374" s="379"/>
      <c r="N1374" s="380"/>
    </row>
    <row r="1375" spans="1:14" ht="46.5" customHeight="1">
      <c r="A1375" s="109"/>
      <c r="B1375" s="109"/>
      <c r="F1375" s="374"/>
      <c r="G1375" s="376"/>
      <c r="H1375" s="377"/>
      <c r="I1375" s="385"/>
      <c r="J1375" s="374"/>
      <c r="K1375" s="374"/>
      <c r="L1375" s="378"/>
      <c r="M1375" s="379"/>
      <c r="N1375" s="380"/>
    </row>
    <row r="1376" spans="1:14" ht="46.5" customHeight="1">
      <c r="A1376" s="109"/>
      <c r="B1376" s="109"/>
      <c r="F1376" s="374"/>
      <c r="G1376" s="376"/>
      <c r="H1376" s="377"/>
      <c r="I1376" s="385"/>
      <c r="J1376" s="374"/>
      <c r="K1376" s="374"/>
      <c r="L1376" s="378"/>
      <c r="M1376" s="379"/>
      <c r="N1376" s="380"/>
    </row>
    <row r="1377" spans="1:14" ht="46.5" customHeight="1">
      <c r="A1377" s="109"/>
      <c r="B1377" s="109"/>
      <c r="F1377" s="374"/>
      <c r="G1377" s="376"/>
      <c r="H1377" s="377"/>
      <c r="I1377" s="385"/>
      <c r="J1377" s="374"/>
      <c r="K1377" s="374"/>
      <c r="L1377" s="378"/>
      <c r="M1377" s="379"/>
      <c r="N1377" s="380"/>
    </row>
    <row r="1378" spans="1:14" ht="46.5" customHeight="1">
      <c r="A1378" s="109"/>
      <c r="B1378" s="109"/>
      <c r="F1378" s="374"/>
      <c r="G1378" s="376"/>
      <c r="H1378" s="377"/>
      <c r="I1378" s="385"/>
      <c r="J1378" s="374"/>
      <c r="K1378" s="374"/>
      <c r="L1378" s="378"/>
      <c r="M1378" s="379"/>
      <c r="N1378" s="380"/>
    </row>
    <row r="1379" spans="1:14" ht="46.5" customHeight="1">
      <c r="A1379" s="109"/>
      <c r="B1379" s="109"/>
      <c r="F1379" s="374"/>
      <c r="G1379" s="376"/>
      <c r="H1379" s="377"/>
      <c r="I1379" s="385"/>
      <c r="J1379" s="374"/>
      <c r="K1379" s="374"/>
      <c r="L1379" s="378"/>
      <c r="M1379" s="379"/>
      <c r="N1379" s="380"/>
    </row>
    <row r="1380" spans="1:14" ht="46.5" customHeight="1">
      <c r="A1380" s="109"/>
      <c r="B1380" s="109"/>
      <c r="F1380" s="374"/>
      <c r="G1380" s="376"/>
      <c r="H1380" s="377"/>
      <c r="I1380" s="385"/>
      <c r="J1380" s="374"/>
      <c r="K1380" s="374"/>
      <c r="L1380" s="378"/>
      <c r="M1380" s="379"/>
      <c r="N1380" s="380"/>
    </row>
    <row r="1381" spans="1:14" ht="46.5" customHeight="1">
      <c r="A1381" s="109"/>
      <c r="B1381" s="109"/>
      <c r="F1381" s="374"/>
      <c r="G1381" s="376"/>
      <c r="H1381" s="377"/>
      <c r="I1381" s="385"/>
      <c r="J1381" s="374"/>
      <c r="K1381" s="374"/>
      <c r="L1381" s="378"/>
      <c r="M1381" s="379"/>
      <c r="N1381" s="380"/>
    </row>
    <row r="1382" spans="1:14" ht="46.5" customHeight="1">
      <c r="A1382" s="109"/>
      <c r="B1382" s="109"/>
      <c r="F1382" s="374"/>
      <c r="G1382" s="376"/>
      <c r="H1382" s="377"/>
      <c r="I1382" s="385"/>
      <c r="J1382" s="374"/>
      <c r="K1382" s="374"/>
      <c r="L1382" s="378"/>
      <c r="M1382" s="379"/>
      <c r="N1382" s="380"/>
    </row>
    <row r="1383" spans="1:14" ht="46.5" customHeight="1">
      <c r="A1383" s="109"/>
      <c r="B1383" s="109"/>
      <c r="F1383" s="374"/>
      <c r="G1383" s="376"/>
      <c r="H1383" s="377"/>
      <c r="I1383" s="385"/>
      <c r="J1383" s="374"/>
      <c r="K1383" s="374"/>
      <c r="L1383" s="378"/>
      <c r="M1383" s="379"/>
      <c r="N1383" s="380"/>
    </row>
    <row r="1384" spans="1:14" ht="46.5" customHeight="1">
      <c r="A1384" s="109"/>
      <c r="B1384" s="109"/>
      <c r="F1384" s="374"/>
      <c r="G1384" s="376"/>
      <c r="H1384" s="377"/>
      <c r="I1384" s="385"/>
      <c r="J1384" s="374"/>
      <c r="K1384" s="374"/>
      <c r="L1384" s="378"/>
      <c r="M1384" s="379"/>
      <c r="N1384" s="380"/>
    </row>
    <row r="1385" spans="1:14" ht="46.5" customHeight="1">
      <c r="A1385" s="109"/>
      <c r="B1385" s="109"/>
      <c r="F1385" s="374"/>
      <c r="G1385" s="376"/>
      <c r="H1385" s="377"/>
      <c r="I1385" s="385"/>
      <c r="J1385" s="374"/>
      <c r="K1385" s="374"/>
      <c r="L1385" s="378"/>
      <c r="M1385" s="379"/>
      <c r="N1385" s="380"/>
    </row>
    <row r="1386" spans="1:14" ht="46.5" customHeight="1">
      <c r="A1386" s="109"/>
      <c r="B1386" s="109"/>
      <c r="F1386" s="374"/>
      <c r="G1386" s="376"/>
      <c r="H1386" s="377"/>
      <c r="I1386" s="385"/>
      <c r="J1386" s="374"/>
      <c r="K1386" s="374"/>
      <c r="L1386" s="378"/>
      <c r="M1386" s="379"/>
      <c r="N1386" s="380"/>
    </row>
    <row r="1387" spans="1:14" ht="46.5" customHeight="1">
      <c r="A1387" s="109"/>
      <c r="B1387" s="109"/>
      <c r="F1387" s="374"/>
      <c r="G1387" s="376"/>
      <c r="H1387" s="377"/>
      <c r="I1387" s="385"/>
      <c r="J1387" s="374"/>
      <c r="K1387" s="374"/>
      <c r="L1387" s="378"/>
      <c r="M1387" s="379"/>
      <c r="N1387" s="380"/>
    </row>
    <row r="1388" spans="1:14" ht="46.5" customHeight="1">
      <c r="A1388" s="109"/>
      <c r="B1388" s="109"/>
      <c r="F1388" s="374"/>
      <c r="G1388" s="376"/>
      <c r="H1388" s="377"/>
      <c r="I1388" s="385"/>
      <c r="J1388" s="374"/>
      <c r="K1388" s="374"/>
      <c r="L1388" s="378"/>
      <c r="M1388" s="379"/>
      <c r="N1388" s="380"/>
    </row>
    <row r="1389" spans="1:14" ht="46.5" customHeight="1">
      <c r="A1389" s="109"/>
      <c r="B1389" s="109"/>
      <c r="F1389" s="374"/>
      <c r="G1389" s="376"/>
      <c r="H1389" s="377"/>
      <c r="I1389" s="385"/>
      <c r="J1389" s="374"/>
      <c r="K1389" s="374"/>
      <c r="L1389" s="378"/>
      <c r="M1389" s="379"/>
      <c r="N1389" s="380"/>
    </row>
    <row r="1390" spans="1:14" ht="46.5" customHeight="1">
      <c r="A1390" s="109"/>
      <c r="B1390" s="109"/>
      <c r="F1390" s="374"/>
      <c r="G1390" s="376"/>
      <c r="H1390" s="377"/>
      <c r="I1390" s="385"/>
      <c r="J1390" s="374"/>
      <c r="K1390" s="374"/>
      <c r="L1390" s="378"/>
      <c r="M1390" s="379"/>
      <c r="N1390" s="380"/>
    </row>
    <row r="1391" spans="1:14" ht="46.5" customHeight="1">
      <c r="A1391" s="109"/>
      <c r="B1391" s="109"/>
      <c r="F1391" s="374"/>
      <c r="G1391" s="376"/>
      <c r="H1391" s="377"/>
      <c r="I1391" s="385"/>
      <c r="J1391" s="374"/>
      <c r="K1391" s="374"/>
      <c r="L1391" s="378"/>
      <c r="M1391" s="379"/>
      <c r="N1391" s="380"/>
    </row>
    <row r="1392" spans="1:14" ht="46.5" customHeight="1">
      <c r="A1392" s="109"/>
      <c r="B1392" s="109"/>
      <c r="F1392" s="374"/>
      <c r="G1392" s="376"/>
      <c r="H1392" s="377"/>
      <c r="I1392" s="385"/>
      <c r="J1392" s="374"/>
      <c r="K1392" s="374"/>
      <c r="L1392" s="378"/>
      <c r="M1392" s="379"/>
      <c r="N1392" s="380"/>
    </row>
    <row r="1393" spans="1:14" ht="46.5" customHeight="1">
      <c r="A1393" s="109"/>
      <c r="B1393" s="109"/>
      <c r="F1393" s="374"/>
      <c r="G1393" s="376"/>
      <c r="H1393" s="377"/>
      <c r="I1393" s="385"/>
      <c r="J1393" s="374"/>
      <c r="K1393" s="374"/>
      <c r="L1393" s="378"/>
      <c r="M1393" s="379"/>
      <c r="N1393" s="380"/>
    </row>
    <row r="1394" spans="1:14" ht="46.5" customHeight="1">
      <c r="A1394" s="109"/>
      <c r="B1394" s="109"/>
      <c r="F1394" s="374"/>
      <c r="G1394" s="376"/>
      <c r="H1394" s="377"/>
      <c r="I1394" s="385"/>
      <c r="J1394" s="374"/>
      <c r="K1394" s="374"/>
      <c r="L1394" s="378"/>
      <c r="M1394" s="379"/>
      <c r="N1394" s="380"/>
    </row>
    <row r="1395" spans="1:14" ht="46.5" customHeight="1">
      <c r="A1395" s="109"/>
      <c r="B1395" s="109"/>
      <c r="F1395" s="374"/>
      <c r="G1395" s="376"/>
      <c r="H1395" s="377"/>
      <c r="I1395" s="385"/>
      <c r="J1395" s="374"/>
      <c r="K1395" s="374"/>
      <c r="L1395" s="378"/>
      <c r="M1395" s="379"/>
      <c r="N1395" s="380"/>
    </row>
    <row r="1396" spans="1:14" ht="46.5" customHeight="1">
      <c r="A1396" s="109"/>
      <c r="B1396" s="109"/>
      <c r="F1396" s="374"/>
      <c r="G1396" s="376"/>
      <c r="H1396" s="377"/>
      <c r="I1396" s="385"/>
      <c r="J1396" s="374"/>
      <c r="K1396" s="374"/>
      <c r="L1396" s="378"/>
      <c r="M1396" s="379"/>
      <c r="N1396" s="380"/>
    </row>
    <row r="1397" spans="1:14" ht="46.5" customHeight="1">
      <c r="A1397" s="109"/>
      <c r="B1397" s="109"/>
      <c r="F1397" s="374"/>
      <c r="G1397" s="376"/>
      <c r="H1397" s="377"/>
      <c r="I1397" s="385"/>
      <c r="J1397" s="374"/>
      <c r="K1397" s="374"/>
      <c r="L1397" s="378"/>
      <c r="M1397" s="379"/>
      <c r="N1397" s="380"/>
    </row>
    <row r="1398" spans="1:14" ht="46.5" customHeight="1">
      <c r="A1398" s="109"/>
      <c r="B1398" s="109"/>
      <c r="F1398" s="374"/>
      <c r="G1398" s="376"/>
      <c r="H1398" s="377"/>
      <c r="I1398" s="385"/>
      <c r="J1398" s="374"/>
      <c r="K1398" s="374"/>
      <c r="L1398" s="378"/>
      <c r="M1398" s="379"/>
      <c r="N1398" s="380"/>
    </row>
    <row r="1399" spans="1:14" ht="46.5" customHeight="1">
      <c r="A1399" s="109"/>
      <c r="B1399" s="109"/>
      <c r="F1399" s="374"/>
      <c r="G1399" s="376"/>
      <c r="H1399" s="377"/>
      <c r="I1399" s="385"/>
      <c r="J1399" s="374"/>
      <c r="K1399" s="374"/>
      <c r="L1399" s="378"/>
      <c r="M1399" s="379"/>
      <c r="N1399" s="380"/>
    </row>
    <row r="1400" spans="1:14" ht="46.5" customHeight="1">
      <c r="A1400" s="109"/>
      <c r="B1400" s="109"/>
      <c r="F1400" s="374"/>
      <c r="G1400" s="376"/>
      <c r="H1400" s="377"/>
      <c r="I1400" s="385"/>
      <c r="J1400" s="374"/>
      <c r="K1400" s="374"/>
      <c r="L1400" s="378"/>
      <c r="M1400" s="379"/>
      <c r="N1400" s="380"/>
    </row>
    <row r="1401" spans="1:14" ht="46.5" customHeight="1">
      <c r="A1401" s="109"/>
      <c r="B1401" s="109"/>
      <c r="F1401" s="374"/>
      <c r="G1401" s="376"/>
      <c r="H1401" s="377"/>
      <c r="I1401" s="385"/>
      <c r="J1401" s="374"/>
      <c r="K1401" s="374"/>
      <c r="L1401" s="378"/>
      <c r="M1401" s="379"/>
      <c r="N1401" s="380"/>
    </row>
    <row r="1402" spans="1:14" ht="46.5" customHeight="1">
      <c r="A1402" s="109"/>
      <c r="B1402" s="109"/>
      <c r="F1402" s="374"/>
      <c r="G1402" s="376"/>
      <c r="H1402" s="377"/>
      <c r="I1402" s="385"/>
      <c r="J1402" s="374"/>
      <c r="K1402" s="374"/>
      <c r="L1402" s="378"/>
      <c r="M1402" s="379"/>
      <c r="N1402" s="380"/>
    </row>
    <row r="1403" spans="1:14" ht="46.5" customHeight="1">
      <c r="A1403" s="109"/>
      <c r="B1403" s="109"/>
      <c r="F1403" s="374"/>
      <c r="G1403" s="376"/>
      <c r="H1403" s="377"/>
      <c r="I1403" s="385"/>
      <c r="J1403" s="374"/>
      <c r="K1403" s="374"/>
      <c r="L1403" s="378"/>
      <c r="M1403" s="379"/>
      <c r="N1403" s="380"/>
    </row>
    <row r="1404" spans="1:14" ht="46.5" customHeight="1">
      <c r="A1404" s="109"/>
      <c r="B1404" s="109"/>
      <c r="F1404" s="374"/>
      <c r="G1404" s="376"/>
      <c r="H1404" s="377"/>
      <c r="I1404" s="385"/>
      <c r="J1404" s="374"/>
      <c r="K1404" s="374"/>
      <c r="L1404" s="378"/>
      <c r="M1404" s="379"/>
      <c r="N1404" s="380"/>
    </row>
    <row r="1405" spans="1:14" ht="46.5" customHeight="1">
      <c r="A1405" s="109"/>
      <c r="B1405" s="109"/>
      <c r="F1405" s="374"/>
      <c r="G1405" s="376"/>
      <c r="H1405" s="377"/>
      <c r="I1405" s="385"/>
      <c r="J1405" s="374"/>
      <c r="K1405" s="374"/>
      <c r="L1405" s="378"/>
      <c r="M1405" s="379"/>
      <c r="N1405" s="380"/>
    </row>
    <row r="1406" spans="1:14" ht="46.5" customHeight="1">
      <c r="A1406" s="109"/>
      <c r="B1406" s="109"/>
      <c r="F1406" s="374"/>
      <c r="G1406" s="376"/>
      <c r="H1406" s="377"/>
      <c r="I1406" s="385"/>
      <c r="J1406" s="374"/>
      <c r="K1406" s="374"/>
      <c r="L1406" s="378"/>
      <c r="M1406" s="379"/>
      <c r="N1406" s="380"/>
    </row>
    <row r="1407" spans="1:14" ht="46.5" customHeight="1">
      <c r="A1407" s="109"/>
      <c r="B1407" s="109"/>
      <c r="F1407" s="374"/>
      <c r="G1407" s="376"/>
      <c r="H1407" s="377"/>
      <c r="I1407" s="385"/>
      <c r="J1407" s="374"/>
      <c r="K1407" s="374"/>
      <c r="L1407" s="378"/>
      <c r="M1407" s="379"/>
      <c r="N1407" s="380"/>
    </row>
    <row r="1408" spans="1:14" ht="46.5" customHeight="1">
      <c r="A1408" s="109"/>
      <c r="B1408" s="109"/>
      <c r="F1408" s="374"/>
      <c r="G1408" s="376"/>
      <c r="H1408" s="377"/>
      <c r="I1408" s="385"/>
      <c r="J1408" s="374"/>
      <c r="K1408" s="374"/>
      <c r="L1408" s="378"/>
      <c r="M1408" s="379"/>
      <c r="N1408" s="380"/>
    </row>
    <row r="1409" spans="1:14" ht="46.5" customHeight="1">
      <c r="A1409" s="109"/>
      <c r="B1409" s="109"/>
      <c r="F1409" s="374"/>
      <c r="G1409" s="376"/>
      <c r="H1409" s="377"/>
      <c r="I1409" s="385"/>
      <c r="J1409" s="374"/>
      <c r="K1409" s="374"/>
      <c r="L1409" s="378"/>
      <c r="M1409" s="379"/>
      <c r="N1409" s="380"/>
    </row>
    <row r="1410" spans="1:14" ht="46.5" customHeight="1">
      <c r="A1410" s="109"/>
      <c r="B1410" s="109"/>
      <c r="F1410" s="374"/>
      <c r="G1410" s="376"/>
      <c r="H1410" s="377"/>
      <c r="I1410" s="385"/>
      <c r="J1410" s="374"/>
      <c r="K1410" s="374"/>
      <c r="L1410" s="378"/>
      <c r="M1410" s="379"/>
      <c r="N1410" s="380"/>
    </row>
    <row r="1411" spans="1:14" ht="46.5" customHeight="1">
      <c r="A1411" s="109"/>
      <c r="B1411" s="109"/>
      <c r="F1411" s="374"/>
      <c r="G1411" s="376"/>
      <c r="H1411" s="377"/>
      <c r="I1411" s="385"/>
      <c r="J1411" s="374"/>
      <c r="K1411" s="374"/>
      <c r="L1411" s="378"/>
      <c r="M1411" s="379"/>
      <c r="N1411" s="380"/>
    </row>
    <row r="1412" spans="1:14" ht="46.5" customHeight="1">
      <c r="A1412" s="109"/>
      <c r="B1412" s="109"/>
      <c r="F1412" s="374"/>
      <c r="G1412" s="376"/>
      <c r="H1412" s="377"/>
      <c r="I1412" s="385"/>
      <c r="J1412" s="374"/>
      <c r="K1412" s="374"/>
      <c r="L1412" s="378"/>
      <c r="M1412" s="379"/>
      <c r="N1412" s="380"/>
    </row>
    <row r="1413" spans="1:14" ht="46.5" customHeight="1">
      <c r="A1413" s="109"/>
      <c r="B1413" s="109"/>
      <c r="F1413" s="374"/>
      <c r="G1413" s="376"/>
      <c r="H1413" s="377"/>
      <c r="I1413" s="385"/>
      <c r="J1413" s="374"/>
      <c r="K1413" s="374"/>
      <c r="L1413" s="378"/>
      <c r="M1413" s="379"/>
      <c r="N1413" s="380"/>
    </row>
    <row r="1414" spans="1:14" ht="46.5" customHeight="1">
      <c r="A1414" s="109"/>
      <c r="B1414" s="109"/>
      <c r="F1414" s="374"/>
      <c r="G1414" s="376"/>
      <c r="H1414" s="377"/>
      <c r="I1414" s="385"/>
      <c r="J1414" s="374"/>
      <c r="K1414" s="374"/>
      <c r="L1414" s="378"/>
      <c r="M1414" s="379"/>
      <c r="N1414" s="380"/>
    </row>
    <row r="1415" spans="1:14" ht="46.5" customHeight="1">
      <c r="A1415" s="109"/>
      <c r="B1415" s="109"/>
      <c r="F1415" s="374"/>
      <c r="G1415" s="376"/>
      <c r="H1415" s="377"/>
      <c r="I1415" s="385"/>
      <c r="J1415" s="374"/>
      <c r="K1415" s="374"/>
      <c r="L1415" s="378"/>
      <c r="M1415" s="379"/>
      <c r="N1415" s="380"/>
    </row>
    <row r="1416" spans="1:14" ht="46.5" customHeight="1">
      <c r="A1416" s="109"/>
      <c r="B1416" s="109"/>
      <c r="F1416" s="374"/>
      <c r="G1416" s="376"/>
      <c r="H1416" s="377"/>
      <c r="I1416" s="385"/>
      <c r="J1416" s="374"/>
      <c r="K1416" s="374"/>
      <c r="L1416" s="378"/>
      <c r="M1416" s="379"/>
      <c r="N1416" s="380"/>
    </row>
    <row r="1417" spans="1:14" ht="46.5" customHeight="1">
      <c r="A1417" s="109"/>
      <c r="B1417" s="109"/>
      <c r="F1417" s="374"/>
      <c r="G1417" s="376"/>
      <c r="H1417" s="377"/>
      <c r="I1417" s="385"/>
      <c r="J1417" s="374"/>
      <c r="K1417" s="374"/>
      <c r="L1417" s="378"/>
      <c r="M1417" s="379"/>
      <c r="N1417" s="380"/>
    </row>
    <row r="1418" spans="1:14" ht="46.5" customHeight="1">
      <c r="A1418" s="109"/>
      <c r="B1418" s="109"/>
      <c r="F1418" s="374"/>
      <c r="G1418" s="376"/>
      <c r="H1418" s="377"/>
      <c r="I1418" s="385"/>
      <c r="J1418" s="374"/>
      <c r="K1418" s="374"/>
      <c r="L1418" s="378"/>
      <c r="M1418" s="379"/>
      <c r="N1418" s="380"/>
    </row>
    <row r="1419" spans="1:14" ht="46.5" customHeight="1">
      <c r="A1419" s="109"/>
      <c r="B1419" s="109"/>
      <c r="F1419" s="374"/>
      <c r="G1419" s="376"/>
      <c r="H1419" s="377"/>
      <c r="I1419" s="385"/>
      <c r="J1419" s="374"/>
      <c r="K1419" s="374"/>
      <c r="L1419" s="378"/>
      <c r="M1419" s="379"/>
      <c r="N1419" s="380"/>
    </row>
    <row r="1420" spans="1:14" ht="46.5" customHeight="1">
      <c r="A1420" s="109"/>
      <c r="B1420" s="109"/>
      <c r="F1420" s="374"/>
      <c r="G1420" s="376"/>
      <c r="H1420" s="377"/>
      <c r="I1420" s="385"/>
      <c r="J1420" s="374"/>
      <c r="K1420" s="374"/>
      <c r="L1420" s="378"/>
      <c r="M1420" s="379"/>
      <c r="N1420" s="380"/>
    </row>
    <row r="1421" spans="1:14" ht="46.5" customHeight="1">
      <c r="A1421" s="109"/>
      <c r="B1421" s="109"/>
      <c r="F1421" s="374"/>
      <c r="G1421" s="376"/>
      <c r="H1421" s="377"/>
      <c r="I1421" s="385"/>
      <c r="J1421" s="374"/>
      <c r="K1421" s="374"/>
      <c r="L1421" s="378"/>
      <c r="M1421" s="379"/>
      <c r="N1421" s="380"/>
    </row>
    <row r="1422" spans="1:14" ht="46.5" customHeight="1">
      <c r="A1422" s="109"/>
      <c r="B1422" s="109"/>
      <c r="F1422" s="374"/>
      <c r="G1422" s="376"/>
      <c r="H1422" s="377"/>
      <c r="I1422" s="385"/>
      <c r="J1422" s="374"/>
      <c r="K1422" s="374"/>
      <c r="L1422" s="378"/>
      <c r="M1422" s="379"/>
      <c r="N1422" s="380"/>
    </row>
    <row r="1423" spans="1:14" ht="46.5" customHeight="1">
      <c r="A1423" s="109"/>
      <c r="B1423" s="109"/>
      <c r="F1423" s="374"/>
      <c r="G1423" s="376"/>
      <c r="H1423" s="377"/>
      <c r="I1423" s="385"/>
      <c r="J1423" s="374"/>
      <c r="K1423" s="374"/>
      <c r="L1423" s="378"/>
      <c r="M1423" s="379"/>
      <c r="N1423" s="380"/>
    </row>
    <row r="1424" spans="1:14" ht="46.5" customHeight="1">
      <c r="A1424" s="109"/>
      <c r="B1424" s="109"/>
      <c r="F1424" s="374"/>
      <c r="G1424" s="376"/>
      <c r="H1424" s="377"/>
      <c r="I1424" s="385"/>
      <c r="J1424" s="374"/>
      <c r="K1424" s="374"/>
      <c r="L1424" s="378"/>
      <c r="M1424" s="379"/>
      <c r="N1424" s="380"/>
    </row>
    <row r="1425" spans="1:14" ht="46.5" customHeight="1">
      <c r="A1425" s="109"/>
      <c r="B1425" s="109"/>
      <c r="F1425" s="374"/>
      <c r="G1425" s="376"/>
      <c r="H1425" s="377"/>
      <c r="I1425" s="385"/>
      <c r="J1425" s="374"/>
      <c r="K1425" s="374"/>
      <c r="L1425" s="378"/>
      <c r="M1425" s="379"/>
      <c r="N1425" s="380"/>
    </row>
    <row r="1426" spans="1:14" ht="46.5" customHeight="1">
      <c r="A1426" s="109"/>
      <c r="B1426" s="109"/>
      <c r="F1426" s="374"/>
      <c r="G1426" s="376"/>
      <c r="H1426" s="377"/>
      <c r="I1426" s="385"/>
      <c r="J1426" s="374"/>
      <c r="K1426" s="374"/>
      <c r="L1426" s="378"/>
      <c r="M1426" s="379"/>
      <c r="N1426" s="380"/>
    </row>
    <row r="1427" spans="1:14" ht="46.5" customHeight="1">
      <c r="A1427" s="109"/>
      <c r="B1427" s="109"/>
      <c r="F1427" s="374"/>
      <c r="G1427" s="376"/>
      <c r="H1427" s="377"/>
      <c r="I1427" s="385"/>
      <c r="J1427" s="374"/>
      <c r="K1427" s="374"/>
      <c r="L1427" s="378"/>
      <c r="M1427" s="379"/>
      <c r="N1427" s="380"/>
    </row>
    <row r="1428" spans="1:14" ht="46.5" customHeight="1">
      <c r="A1428" s="109"/>
      <c r="B1428" s="109"/>
      <c r="F1428" s="374"/>
      <c r="G1428" s="376"/>
      <c r="H1428" s="377"/>
      <c r="I1428" s="385"/>
      <c r="J1428" s="374"/>
      <c r="K1428" s="374"/>
      <c r="L1428" s="378"/>
      <c r="M1428" s="379"/>
      <c r="N1428" s="380"/>
    </row>
    <row r="1429" spans="1:14" ht="46.5" customHeight="1">
      <c r="A1429" s="109"/>
      <c r="B1429" s="109"/>
      <c r="F1429" s="374"/>
      <c r="G1429" s="376"/>
      <c r="H1429" s="377"/>
      <c r="I1429" s="385"/>
      <c r="J1429" s="374"/>
      <c r="K1429" s="374"/>
      <c r="L1429" s="378"/>
      <c r="M1429" s="379"/>
      <c r="N1429" s="380"/>
    </row>
    <row r="1430" spans="1:14" ht="46.5" customHeight="1">
      <c r="A1430" s="109"/>
      <c r="B1430" s="109"/>
      <c r="F1430" s="374"/>
      <c r="G1430" s="376"/>
      <c r="H1430" s="377"/>
      <c r="I1430" s="385"/>
      <c r="J1430" s="374"/>
      <c r="K1430" s="374"/>
      <c r="L1430" s="378"/>
      <c r="M1430" s="379"/>
      <c r="N1430" s="380"/>
    </row>
    <row r="1431" spans="1:14" ht="46.5" customHeight="1">
      <c r="A1431" s="109"/>
      <c r="B1431" s="109"/>
      <c r="F1431" s="374"/>
      <c r="G1431" s="376"/>
      <c r="H1431" s="377"/>
      <c r="I1431" s="385"/>
      <c r="J1431" s="374"/>
      <c r="K1431" s="374"/>
      <c r="L1431" s="378"/>
      <c r="M1431" s="379"/>
      <c r="N1431" s="380"/>
    </row>
    <row r="1432" spans="1:14" ht="46.5" customHeight="1">
      <c r="A1432" s="109"/>
      <c r="B1432" s="109"/>
      <c r="F1432" s="374"/>
      <c r="G1432" s="376"/>
      <c r="H1432" s="377"/>
      <c r="I1432" s="385"/>
      <c r="J1432" s="374"/>
      <c r="K1432" s="374"/>
      <c r="L1432" s="378"/>
      <c r="M1432" s="379"/>
      <c r="N1432" s="380"/>
    </row>
    <row r="1433" spans="1:14" ht="46.5" customHeight="1">
      <c r="A1433" s="109"/>
      <c r="B1433" s="109"/>
      <c r="F1433" s="374"/>
      <c r="G1433" s="376"/>
      <c r="H1433" s="377"/>
      <c r="I1433" s="385"/>
      <c r="J1433" s="374"/>
      <c r="K1433" s="374"/>
      <c r="L1433" s="378"/>
      <c r="M1433" s="379"/>
      <c r="N1433" s="380"/>
    </row>
    <row r="1434" spans="1:14" ht="46.5" customHeight="1">
      <c r="A1434" s="109"/>
      <c r="B1434" s="109"/>
      <c r="F1434" s="374"/>
      <c r="G1434" s="376"/>
      <c r="H1434" s="377"/>
      <c r="I1434" s="385"/>
      <c r="J1434" s="374"/>
      <c r="K1434" s="374"/>
      <c r="L1434" s="378"/>
      <c r="M1434" s="379"/>
      <c r="N1434" s="380"/>
    </row>
    <row r="1435" spans="1:14" ht="46.5" customHeight="1">
      <c r="A1435" s="109"/>
      <c r="B1435" s="109"/>
      <c r="F1435" s="374"/>
      <c r="G1435" s="376"/>
      <c r="H1435" s="377"/>
      <c r="I1435" s="385"/>
      <c r="J1435" s="374"/>
      <c r="K1435" s="374"/>
      <c r="L1435" s="378"/>
      <c r="M1435" s="379"/>
      <c r="N1435" s="380"/>
    </row>
    <row r="1436" spans="1:14" ht="46.5" customHeight="1">
      <c r="A1436" s="109"/>
      <c r="B1436" s="109"/>
      <c r="F1436" s="374"/>
      <c r="G1436" s="376"/>
      <c r="H1436" s="377"/>
      <c r="I1436" s="385"/>
      <c r="J1436" s="374"/>
      <c r="K1436" s="374"/>
      <c r="L1436" s="378"/>
      <c r="M1436" s="379"/>
      <c r="N1436" s="380"/>
    </row>
    <row r="1437" spans="1:14" ht="46.5" customHeight="1">
      <c r="A1437" s="109"/>
      <c r="B1437" s="109"/>
      <c r="F1437" s="374"/>
      <c r="G1437" s="376"/>
      <c r="H1437" s="377"/>
      <c r="I1437" s="385"/>
      <c r="J1437" s="374"/>
      <c r="K1437" s="374"/>
      <c r="L1437" s="378"/>
      <c r="M1437" s="379"/>
      <c r="N1437" s="380"/>
    </row>
    <row r="1438" spans="1:14" ht="46.5" customHeight="1">
      <c r="A1438" s="109"/>
      <c r="B1438" s="109"/>
      <c r="F1438" s="374"/>
      <c r="G1438" s="376"/>
      <c r="H1438" s="377"/>
      <c r="I1438" s="385"/>
      <c r="J1438" s="374"/>
      <c r="K1438" s="374"/>
      <c r="L1438" s="378"/>
      <c r="M1438" s="379"/>
      <c r="N1438" s="380"/>
    </row>
    <row r="1439" spans="1:14" ht="46.5" customHeight="1">
      <c r="A1439" s="109"/>
      <c r="B1439" s="109"/>
      <c r="F1439" s="374"/>
      <c r="G1439" s="376"/>
      <c r="H1439" s="377"/>
      <c r="I1439" s="385"/>
      <c r="J1439" s="374"/>
      <c r="K1439" s="374"/>
      <c r="L1439" s="378"/>
      <c r="M1439" s="379"/>
      <c r="N1439" s="380"/>
    </row>
    <row r="1440" spans="1:14" ht="46.5" customHeight="1">
      <c r="A1440" s="109"/>
      <c r="B1440" s="109"/>
      <c r="F1440" s="374"/>
      <c r="G1440" s="376"/>
      <c r="H1440" s="377"/>
      <c r="I1440" s="385"/>
      <c r="J1440" s="374"/>
      <c r="K1440" s="374"/>
      <c r="L1440" s="378"/>
      <c r="M1440" s="379"/>
      <c r="N1440" s="380"/>
    </row>
    <row r="1441" spans="1:14" ht="46.5" customHeight="1">
      <c r="A1441" s="109"/>
      <c r="B1441" s="109"/>
      <c r="F1441" s="374"/>
      <c r="G1441" s="376"/>
      <c r="H1441" s="377"/>
      <c r="I1441" s="385"/>
      <c r="J1441" s="374"/>
      <c r="K1441" s="374"/>
      <c r="L1441" s="378"/>
      <c r="M1441" s="379"/>
      <c r="N1441" s="380"/>
    </row>
    <row r="1442" spans="1:14" ht="46.5" customHeight="1">
      <c r="A1442" s="109"/>
      <c r="B1442" s="109"/>
      <c r="F1442" s="374"/>
      <c r="G1442" s="376"/>
      <c r="H1442" s="377"/>
      <c r="I1442" s="385"/>
      <c r="J1442" s="374"/>
      <c r="K1442" s="374"/>
      <c r="L1442" s="378"/>
      <c r="M1442" s="379"/>
      <c r="N1442" s="380"/>
    </row>
    <row r="1443" spans="1:14" ht="46.5" customHeight="1">
      <c r="A1443" s="109"/>
      <c r="B1443" s="109"/>
      <c r="F1443" s="374"/>
      <c r="G1443" s="376"/>
      <c r="H1443" s="377"/>
      <c r="I1443" s="385"/>
      <c r="J1443" s="374"/>
      <c r="K1443" s="374"/>
      <c r="L1443" s="378"/>
      <c r="M1443" s="379"/>
      <c r="N1443" s="380"/>
    </row>
    <row r="1444" spans="1:14" ht="46.5" customHeight="1">
      <c r="A1444" s="109"/>
      <c r="B1444" s="109"/>
      <c r="F1444" s="374"/>
      <c r="G1444" s="376"/>
      <c r="H1444" s="377"/>
      <c r="I1444" s="385"/>
      <c r="J1444" s="374"/>
      <c r="K1444" s="374"/>
      <c r="L1444" s="378"/>
      <c r="M1444" s="379"/>
      <c r="N1444" s="380"/>
    </row>
    <row r="1445" spans="1:14" ht="46.5" customHeight="1">
      <c r="A1445" s="109"/>
      <c r="B1445" s="109"/>
      <c r="F1445" s="374"/>
      <c r="G1445" s="376"/>
      <c r="H1445" s="377"/>
      <c r="I1445" s="385"/>
      <c r="J1445" s="374"/>
      <c r="K1445" s="374"/>
      <c r="L1445" s="378"/>
      <c r="M1445" s="379"/>
      <c r="N1445" s="380"/>
    </row>
    <row r="1446" spans="1:14" ht="46.5" customHeight="1">
      <c r="A1446" s="109"/>
      <c r="B1446" s="109"/>
      <c r="F1446" s="374"/>
      <c r="G1446" s="376"/>
      <c r="H1446" s="377"/>
      <c r="I1446" s="385"/>
      <c r="J1446" s="374"/>
      <c r="K1446" s="374"/>
      <c r="L1446" s="378"/>
      <c r="M1446" s="379"/>
      <c r="N1446" s="380"/>
    </row>
    <row r="1447" spans="1:14" ht="46.5" customHeight="1">
      <c r="A1447" s="109"/>
      <c r="B1447" s="109"/>
      <c r="F1447" s="374"/>
      <c r="G1447" s="376"/>
      <c r="H1447" s="377"/>
      <c r="I1447" s="385"/>
      <c r="J1447" s="374"/>
      <c r="K1447" s="374"/>
      <c r="L1447" s="378"/>
      <c r="M1447" s="379"/>
      <c r="N1447" s="380"/>
    </row>
    <row r="1448" spans="1:14" ht="46.5" customHeight="1">
      <c r="A1448" s="109"/>
      <c r="B1448" s="109"/>
      <c r="F1448" s="374"/>
      <c r="G1448" s="376"/>
      <c r="H1448" s="377"/>
      <c r="I1448" s="385"/>
      <c r="J1448" s="374"/>
      <c r="K1448" s="374"/>
      <c r="L1448" s="378"/>
      <c r="M1448" s="379"/>
      <c r="N1448" s="380"/>
    </row>
    <row r="1449" spans="1:14" ht="46.5" customHeight="1">
      <c r="A1449" s="109"/>
      <c r="B1449" s="109"/>
      <c r="F1449" s="374"/>
      <c r="G1449" s="376"/>
      <c r="H1449" s="377"/>
      <c r="I1449" s="385"/>
      <c r="J1449" s="374"/>
      <c r="K1449" s="374"/>
      <c r="L1449" s="378"/>
      <c r="M1449" s="379"/>
      <c r="N1449" s="380"/>
    </row>
    <row r="1450" spans="1:14" ht="46.5" customHeight="1">
      <c r="A1450" s="109"/>
      <c r="B1450" s="109"/>
      <c r="F1450" s="374"/>
      <c r="G1450" s="376"/>
      <c r="H1450" s="377"/>
      <c r="I1450" s="385"/>
      <c r="J1450" s="374"/>
      <c r="K1450" s="374"/>
      <c r="L1450" s="378"/>
      <c r="M1450" s="379"/>
      <c r="N1450" s="380"/>
    </row>
    <row r="1451" spans="1:14" ht="46.5" customHeight="1">
      <c r="A1451" s="109"/>
      <c r="B1451" s="109"/>
      <c r="F1451" s="374"/>
      <c r="G1451" s="376"/>
      <c r="H1451" s="377"/>
      <c r="I1451" s="385"/>
      <c r="J1451" s="374"/>
      <c r="K1451" s="374"/>
      <c r="L1451" s="378"/>
      <c r="M1451" s="379"/>
      <c r="N1451" s="380"/>
    </row>
    <row r="1452" spans="1:14" ht="46.5" customHeight="1">
      <c r="A1452" s="109"/>
      <c r="B1452" s="109"/>
      <c r="F1452" s="374"/>
      <c r="G1452" s="376"/>
      <c r="H1452" s="377"/>
      <c r="I1452" s="385"/>
      <c r="J1452" s="374"/>
      <c r="K1452" s="374"/>
      <c r="L1452" s="378"/>
      <c r="M1452" s="379"/>
      <c r="N1452" s="380"/>
    </row>
    <row r="1453" spans="1:14" ht="46.5" customHeight="1">
      <c r="A1453" s="109"/>
      <c r="B1453" s="109"/>
      <c r="F1453" s="374"/>
      <c r="G1453" s="376"/>
      <c r="H1453" s="377"/>
      <c r="I1453" s="385"/>
      <c r="J1453" s="374"/>
      <c r="K1453" s="374"/>
      <c r="L1453" s="378"/>
      <c r="M1453" s="379"/>
      <c r="N1453" s="380"/>
    </row>
    <row r="1454" spans="1:14" ht="46.5" customHeight="1">
      <c r="A1454" s="109"/>
      <c r="B1454" s="109"/>
      <c r="F1454" s="374"/>
      <c r="G1454" s="376"/>
      <c r="H1454" s="377"/>
      <c r="I1454" s="385"/>
      <c r="J1454" s="374"/>
      <c r="K1454" s="374"/>
      <c r="L1454" s="378"/>
      <c r="M1454" s="379"/>
      <c r="N1454" s="380"/>
    </row>
    <row r="1455" spans="1:14" ht="46.5" customHeight="1">
      <c r="A1455" s="109"/>
      <c r="B1455" s="109"/>
      <c r="F1455" s="374"/>
      <c r="G1455" s="376"/>
      <c r="H1455" s="377"/>
      <c r="I1455" s="385"/>
      <c r="J1455" s="374"/>
      <c r="K1455" s="374"/>
      <c r="L1455" s="378"/>
      <c r="M1455" s="379"/>
      <c r="N1455" s="380"/>
    </row>
    <row r="1456" spans="1:14" ht="46.5" customHeight="1">
      <c r="A1456" s="109"/>
      <c r="B1456" s="109"/>
      <c r="F1456" s="374"/>
      <c r="G1456" s="376"/>
      <c r="H1456" s="377"/>
      <c r="I1456" s="385"/>
      <c r="J1456" s="374"/>
      <c r="K1456" s="374"/>
      <c r="L1456" s="378"/>
      <c r="M1456" s="379"/>
      <c r="N1456" s="380"/>
    </row>
    <row r="1457" spans="1:14" ht="46.5" customHeight="1">
      <c r="A1457" s="109"/>
      <c r="B1457" s="109"/>
      <c r="F1457" s="374"/>
      <c r="G1457" s="376"/>
      <c r="H1457" s="377"/>
      <c r="I1457" s="385"/>
      <c r="J1457" s="374"/>
      <c r="K1457" s="374"/>
      <c r="L1457" s="378"/>
      <c r="M1457" s="379"/>
      <c r="N1457" s="380"/>
    </row>
    <row r="1458" spans="1:14" ht="46.5" customHeight="1">
      <c r="A1458" s="109"/>
      <c r="B1458" s="109"/>
      <c r="F1458" s="374"/>
      <c r="G1458" s="376"/>
      <c r="H1458" s="377"/>
      <c r="I1458" s="385"/>
      <c r="J1458" s="374"/>
      <c r="K1458" s="374"/>
      <c r="L1458" s="378"/>
      <c r="M1458" s="379"/>
      <c r="N1458" s="380"/>
    </row>
    <row r="1459" spans="1:14" ht="46.5" customHeight="1">
      <c r="A1459" s="109"/>
      <c r="B1459" s="109"/>
      <c r="F1459" s="374"/>
      <c r="G1459" s="376"/>
      <c r="H1459" s="377"/>
      <c r="I1459" s="385"/>
      <c r="J1459" s="374"/>
      <c r="K1459" s="374"/>
      <c r="L1459" s="378"/>
      <c r="M1459" s="379"/>
      <c r="N1459" s="380"/>
    </row>
    <row r="1460" spans="1:14" ht="46.5" customHeight="1">
      <c r="A1460" s="109"/>
      <c r="B1460" s="109"/>
      <c r="F1460" s="374"/>
      <c r="G1460" s="376"/>
      <c r="H1460" s="377"/>
      <c r="I1460" s="385"/>
      <c r="J1460" s="374"/>
      <c r="K1460" s="374"/>
      <c r="L1460" s="378"/>
      <c r="M1460" s="379"/>
      <c r="N1460" s="380"/>
    </row>
    <row r="1461" spans="1:14" ht="46.5" customHeight="1">
      <c r="A1461" s="109"/>
      <c r="B1461" s="109"/>
      <c r="F1461" s="374"/>
      <c r="G1461" s="376"/>
      <c r="H1461" s="377"/>
      <c r="I1461" s="385"/>
      <c r="J1461" s="374"/>
      <c r="K1461" s="374"/>
      <c r="L1461" s="378"/>
      <c r="M1461" s="379"/>
      <c r="N1461" s="380"/>
    </row>
    <row r="1462" spans="1:14" ht="46.5" customHeight="1">
      <c r="A1462" s="109"/>
      <c r="B1462" s="109"/>
      <c r="F1462" s="374"/>
      <c r="G1462" s="376"/>
      <c r="H1462" s="377"/>
      <c r="I1462" s="385"/>
      <c r="J1462" s="374"/>
      <c r="K1462" s="374"/>
      <c r="L1462" s="378"/>
      <c r="M1462" s="379"/>
      <c r="N1462" s="380"/>
    </row>
    <row r="1463" spans="1:14" ht="46.5" customHeight="1">
      <c r="A1463" s="109"/>
      <c r="B1463" s="109"/>
      <c r="F1463" s="374"/>
      <c r="G1463" s="376"/>
      <c r="H1463" s="377"/>
      <c r="I1463" s="385"/>
      <c r="J1463" s="374"/>
      <c r="K1463" s="374"/>
      <c r="L1463" s="378"/>
      <c r="M1463" s="379"/>
      <c r="N1463" s="380"/>
    </row>
    <row r="1464" spans="1:14" ht="46.5" customHeight="1">
      <c r="A1464" s="109"/>
      <c r="B1464" s="109"/>
      <c r="F1464" s="374"/>
      <c r="G1464" s="376"/>
      <c r="H1464" s="377"/>
      <c r="I1464" s="385"/>
      <c r="J1464" s="374"/>
      <c r="K1464" s="374"/>
      <c r="L1464" s="378"/>
      <c r="M1464" s="379"/>
      <c r="N1464" s="380"/>
    </row>
    <row r="1465" spans="1:14" ht="46.5" customHeight="1">
      <c r="A1465" s="109"/>
      <c r="B1465" s="109"/>
      <c r="F1465" s="374"/>
      <c r="G1465" s="376"/>
      <c r="H1465" s="377"/>
      <c r="I1465" s="385"/>
      <c r="J1465" s="374"/>
      <c r="K1465" s="374"/>
      <c r="L1465" s="378"/>
      <c r="M1465" s="379"/>
      <c r="N1465" s="380"/>
    </row>
    <row r="1466" spans="1:14" ht="46.5" customHeight="1">
      <c r="A1466" s="109"/>
      <c r="B1466" s="109"/>
      <c r="F1466" s="374"/>
      <c r="G1466" s="376"/>
      <c r="H1466" s="377"/>
      <c r="I1466" s="385"/>
      <c r="J1466" s="374"/>
      <c r="K1466" s="374"/>
      <c r="L1466" s="378"/>
      <c r="M1466" s="379"/>
      <c r="N1466" s="380"/>
    </row>
    <row r="1467" spans="1:14" ht="46.5" customHeight="1">
      <c r="A1467" s="109"/>
      <c r="B1467" s="109"/>
      <c r="F1467" s="374"/>
      <c r="G1467" s="376"/>
      <c r="H1467" s="377"/>
      <c r="I1467" s="385"/>
      <c r="J1467" s="374"/>
      <c r="K1467" s="374"/>
      <c r="L1467" s="378"/>
      <c r="M1467" s="379"/>
      <c r="N1467" s="380"/>
    </row>
    <row r="1468" spans="1:14" ht="46.5" customHeight="1">
      <c r="A1468" s="109"/>
      <c r="B1468" s="109"/>
      <c r="F1468" s="374"/>
      <c r="G1468" s="376"/>
      <c r="H1468" s="377"/>
      <c r="I1468" s="385"/>
      <c r="J1468" s="374"/>
      <c r="K1468" s="374"/>
      <c r="L1468" s="378"/>
      <c r="M1468" s="379"/>
      <c r="N1468" s="380"/>
    </row>
    <row r="1469" spans="1:14" ht="46.5" customHeight="1">
      <c r="A1469" s="109"/>
      <c r="B1469" s="109"/>
      <c r="F1469" s="374"/>
      <c r="G1469" s="376"/>
      <c r="H1469" s="377"/>
      <c r="I1469" s="385"/>
      <c r="J1469" s="374"/>
      <c r="K1469" s="374"/>
      <c r="L1469" s="378"/>
      <c r="M1469" s="379"/>
      <c r="N1469" s="380"/>
    </row>
    <row r="1470" spans="1:14" ht="46.5" customHeight="1">
      <c r="A1470" s="109"/>
      <c r="B1470" s="109"/>
      <c r="F1470" s="374"/>
      <c r="G1470" s="376"/>
      <c r="H1470" s="377"/>
      <c r="I1470" s="385"/>
      <c r="J1470" s="374"/>
      <c r="K1470" s="374"/>
      <c r="L1470" s="378"/>
      <c r="M1470" s="379"/>
      <c r="N1470" s="380"/>
    </row>
    <row r="1471" spans="1:14" ht="46.5" customHeight="1">
      <c r="A1471" s="109"/>
      <c r="B1471" s="109"/>
      <c r="F1471" s="374"/>
      <c r="G1471" s="376"/>
      <c r="H1471" s="377"/>
      <c r="I1471" s="385"/>
      <c r="J1471" s="374"/>
      <c r="K1471" s="374"/>
      <c r="L1471" s="378"/>
      <c r="M1471" s="379"/>
      <c r="N1471" s="380"/>
    </row>
    <row r="1472" spans="1:14" ht="46.5" customHeight="1">
      <c r="A1472" s="109"/>
      <c r="B1472" s="109"/>
      <c r="F1472" s="374"/>
      <c r="G1472" s="376"/>
      <c r="H1472" s="377"/>
      <c r="I1472" s="385"/>
      <c r="J1472" s="374"/>
      <c r="K1472" s="374"/>
      <c r="L1472" s="378"/>
      <c r="M1472" s="379"/>
      <c r="N1472" s="380"/>
    </row>
    <row r="1473" spans="1:14" ht="46.5" customHeight="1">
      <c r="A1473" s="109"/>
      <c r="B1473" s="109"/>
      <c r="F1473" s="374"/>
      <c r="G1473" s="376"/>
      <c r="H1473" s="377"/>
      <c r="I1473" s="385"/>
      <c r="J1473" s="374"/>
      <c r="K1473" s="374"/>
      <c r="L1473" s="378"/>
      <c r="M1473" s="379"/>
      <c r="N1473" s="380"/>
    </row>
    <row r="1474" spans="1:14" ht="46.5" customHeight="1">
      <c r="A1474" s="109"/>
      <c r="B1474" s="109"/>
      <c r="F1474" s="374"/>
      <c r="G1474" s="376"/>
      <c r="H1474" s="377"/>
      <c r="I1474" s="385"/>
      <c r="J1474" s="374"/>
      <c r="K1474" s="374"/>
      <c r="L1474" s="378"/>
      <c r="M1474" s="379"/>
      <c r="N1474" s="380"/>
    </row>
    <row r="1475" spans="1:14" ht="46.5" customHeight="1">
      <c r="A1475" s="109"/>
      <c r="B1475" s="109"/>
      <c r="F1475" s="374"/>
      <c r="G1475" s="376"/>
      <c r="H1475" s="377"/>
      <c r="I1475" s="385"/>
      <c r="J1475" s="374"/>
      <c r="K1475" s="374"/>
      <c r="L1475" s="378"/>
      <c r="M1475" s="379"/>
      <c r="N1475" s="380"/>
    </row>
    <row r="1476" spans="1:14" ht="46.5" customHeight="1">
      <c r="A1476" s="109"/>
      <c r="B1476" s="109"/>
      <c r="F1476" s="374"/>
      <c r="G1476" s="376"/>
      <c r="H1476" s="377"/>
      <c r="I1476" s="385"/>
      <c r="J1476" s="374"/>
      <c r="K1476" s="374"/>
      <c r="L1476" s="378"/>
      <c r="M1476" s="379"/>
      <c r="N1476" s="380"/>
    </row>
    <row r="1477" spans="1:14" ht="46.5" customHeight="1">
      <c r="A1477" s="109"/>
      <c r="B1477" s="109"/>
      <c r="F1477" s="374"/>
      <c r="G1477" s="376"/>
      <c r="H1477" s="377"/>
      <c r="I1477" s="385"/>
      <c r="J1477" s="374"/>
      <c r="K1477" s="374"/>
      <c r="L1477" s="378"/>
      <c r="M1477" s="379"/>
      <c r="N1477" s="380"/>
    </row>
    <row r="1478" spans="1:14" ht="46.5" customHeight="1">
      <c r="A1478" s="109"/>
      <c r="B1478" s="109"/>
      <c r="F1478" s="374"/>
      <c r="G1478" s="376"/>
      <c r="H1478" s="377"/>
      <c r="I1478" s="385"/>
      <c r="J1478" s="374"/>
      <c r="K1478" s="374"/>
      <c r="L1478" s="378"/>
      <c r="M1478" s="379"/>
      <c r="N1478" s="380"/>
    </row>
    <row r="1479" spans="1:14" ht="46.5" customHeight="1">
      <c r="A1479" s="109"/>
      <c r="B1479" s="109"/>
      <c r="F1479" s="374"/>
      <c r="G1479" s="376"/>
      <c r="H1479" s="377"/>
      <c r="I1479" s="385"/>
      <c r="J1479" s="374"/>
      <c r="K1479" s="374"/>
      <c r="L1479" s="378"/>
      <c r="M1479" s="379"/>
      <c r="N1479" s="380"/>
    </row>
    <row r="1480" spans="1:14" ht="46.5" customHeight="1">
      <c r="A1480" s="109"/>
      <c r="B1480" s="109"/>
      <c r="F1480" s="374"/>
      <c r="G1480" s="376"/>
      <c r="H1480" s="377"/>
      <c r="I1480" s="385"/>
      <c r="J1480" s="374"/>
      <c r="K1480" s="374"/>
      <c r="L1480" s="378"/>
      <c r="M1480" s="379"/>
      <c r="N1480" s="380"/>
    </row>
    <row r="1481" spans="1:14" ht="46.5" customHeight="1">
      <c r="A1481" s="109"/>
      <c r="B1481" s="109"/>
      <c r="F1481" s="374"/>
      <c r="G1481" s="376"/>
      <c r="H1481" s="377"/>
      <c r="I1481" s="385"/>
      <c r="J1481" s="374"/>
      <c r="K1481" s="374"/>
      <c r="L1481" s="378"/>
      <c r="M1481" s="379"/>
      <c r="N1481" s="380"/>
    </row>
    <row r="1482" spans="1:14" ht="46.5" customHeight="1">
      <c r="A1482" s="109"/>
      <c r="B1482" s="109"/>
      <c r="F1482" s="374"/>
      <c r="G1482" s="376"/>
      <c r="H1482" s="377"/>
      <c r="I1482" s="385"/>
      <c r="J1482" s="374"/>
      <c r="K1482" s="374"/>
      <c r="L1482" s="378"/>
      <c r="M1482" s="379"/>
      <c r="N1482" s="380"/>
    </row>
    <row r="1483" spans="1:14" ht="46.5" customHeight="1">
      <c r="A1483" s="109"/>
      <c r="B1483" s="109"/>
      <c r="F1483" s="374"/>
      <c r="G1483" s="376"/>
      <c r="H1483" s="377"/>
      <c r="I1483" s="385"/>
      <c r="J1483" s="374"/>
      <c r="K1483" s="374"/>
      <c r="L1483" s="378"/>
      <c r="M1483" s="379"/>
      <c r="N1483" s="380"/>
    </row>
    <row r="1484" spans="1:14" ht="46.5" customHeight="1">
      <c r="A1484" s="109"/>
      <c r="B1484" s="109"/>
      <c r="F1484" s="374"/>
      <c r="G1484" s="376"/>
      <c r="H1484" s="377"/>
      <c r="I1484" s="385"/>
      <c r="J1484" s="374"/>
      <c r="K1484" s="374"/>
      <c r="L1484" s="378"/>
      <c r="M1484" s="379"/>
      <c r="N1484" s="380"/>
    </row>
    <row r="1485" spans="1:14" ht="46.5" customHeight="1">
      <c r="A1485" s="109"/>
      <c r="B1485" s="109"/>
      <c r="F1485" s="374"/>
      <c r="G1485" s="376"/>
      <c r="H1485" s="377"/>
      <c r="I1485" s="385"/>
      <c r="J1485" s="374"/>
      <c r="K1485" s="374"/>
      <c r="L1485" s="378"/>
      <c r="M1485" s="379"/>
      <c r="N1485" s="380"/>
    </row>
    <row r="1486" spans="1:14" ht="46.5" customHeight="1">
      <c r="A1486" s="109"/>
      <c r="B1486" s="109"/>
      <c r="F1486" s="374"/>
      <c r="G1486" s="376"/>
      <c r="H1486" s="377"/>
      <c r="I1486" s="385"/>
      <c r="J1486" s="374"/>
      <c r="K1486" s="374"/>
      <c r="L1486" s="378"/>
      <c r="M1486" s="379"/>
      <c r="N1486" s="380"/>
    </row>
    <row r="1487" spans="1:14" ht="46.5" customHeight="1">
      <c r="A1487" s="109"/>
      <c r="B1487" s="109"/>
      <c r="F1487" s="374"/>
      <c r="G1487" s="376"/>
      <c r="H1487" s="377"/>
      <c r="I1487" s="385"/>
      <c r="J1487" s="374"/>
      <c r="K1487" s="374"/>
      <c r="L1487" s="378"/>
      <c r="M1487" s="379"/>
      <c r="N1487" s="380"/>
    </row>
    <row r="1488" spans="1:14" ht="46.5" customHeight="1">
      <c r="A1488" s="109"/>
      <c r="B1488" s="109"/>
      <c r="F1488" s="374"/>
      <c r="G1488" s="376"/>
      <c r="H1488" s="377"/>
      <c r="I1488" s="385"/>
      <c r="J1488" s="374"/>
      <c r="K1488" s="374"/>
      <c r="L1488" s="378"/>
      <c r="M1488" s="379"/>
      <c r="N1488" s="380"/>
    </row>
    <row r="1489" spans="1:14" ht="46.5" customHeight="1">
      <c r="A1489" s="109"/>
      <c r="B1489" s="109"/>
      <c r="F1489" s="374"/>
      <c r="G1489" s="376"/>
      <c r="H1489" s="377"/>
      <c r="I1489" s="385"/>
      <c r="J1489" s="374"/>
      <c r="K1489" s="374"/>
      <c r="L1489" s="378"/>
      <c r="M1489" s="379"/>
      <c r="N1489" s="380"/>
    </row>
    <row r="1490" spans="1:14" ht="46.5" customHeight="1">
      <c r="A1490" s="109"/>
      <c r="B1490" s="109"/>
      <c r="F1490" s="374"/>
      <c r="G1490" s="376"/>
      <c r="H1490" s="377"/>
      <c r="I1490" s="385"/>
      <c r="J1490" s="374"/>
      <c r="K1490" s="374"/>
      <c r="L1490" s="378"/>
      <c r="M1490" s="379"/>
      <c r="N1490" s="380"/>
    </row>
    <row r="1491" spans="1:14" ht="46.5" customHeight="1">
      <c r="A1491" s="109"/>
      <c r="B1491" s="109"/>
      <c r="F1491" s="374"/>
      <c r="G1491" s="376"/>
      <c r="H1491" s="377"/>
      <c r="I1491" s="385"/>
      <c r="J1491" s="374"/>
      <c r="K1491" s="374"/>
      <c r="L1491" s="378"/>
      <c r="M1491" s="379"/>
      <c r="N1491" s="380"/>
    </row>
    <row r="1492" spans="1:14" ht="46.5" customHeight="1">
      <c r="A1492" s="109"/>
      <c r="B1492" s="109"/>
      <c r="F1492" s="374"/>
      <c r="G1492" s="376"/>
      <c r="H1492" s="377"/>
      <c r="I1492" s="385"/>
      <c r="J1492" s="374"/>
      <c r="K1492" s="374"/>
      <c r="L1492" s="378"/>
      <c r="M1492" s="379"/>
      <c r="N1492" s="380"/>
    </row>
    <row r="1493" spans="1:14" ht="46.5" customHeight="1">
      <c r="A1493" s="109"/>
      <c r="B1493" s="109"/>
      <c r="F1493" s="374"/>
      <c r="G1493" s="376"/>
      <c r="H1493" s="377"/>
      <c r="I1493" s="385"/>
      <c r="J1493" s="374"/>
      <c r="K1493" s="374"/>
      <c r="L1493" s="378"/>
      <c r="M1493" s="379"/>
      <c r="N1493" s="380"/>
    </row>
    <row r="1494" spans="1:14" ht="46.5" customHeight="1">
      <c r="A1494" s="109"/>
      <c r="B1494" s="109"/>
      <c r="F1494" s="374"/>
      <c r="G1494" s="376"/>
      <c r="H1494" s="377"/>
      <c r="I1494" s="385"/>
      <c r="J1494" s="374"/>
      <c r="K1494" s="374"/>
      <c r="L1494" s="378"/>
      <c r="M1494" s="379"/>
      <c r="N1494" s="380"/>
    </row>
    <row r="1495" spans="1:14" ht="46.5" customHeight="1">
      <c r="A1495" s="109"/>
      <c r="B1495" s="109"/>
      <c r="F1495" s="374"/>
      <c r="G1495" s="376"/>
      <c r="H1495" s="377"/>
      <c r="I1495" s="385"/>
      <c r="J1495" s="374"/>
      <c r="K1495" s="374"/>
      <c r="L1495" s="378"/>
      <c r="M1495" s="379"/>
      <c r="N1495" s="380"/>
    </row>
    <row r="1496" spans="1:14" ht="46.5" customHeight="1">
      <c r="A1496" s="109"/>
      <c r="B1496" s="109"/>
      <c r="F1496" s="374"/>
      <c r="G1496" s="376"/>
      <c r="H1496" s="377"/>
      <c r="I1496" s="385"/>
      <c r="J1496" s="374"/>
      <c r="K1496" s="374"/>
      <c r="L1496" s="378"/>
      <c r="M1496" s="379"/>
      <c r="N1496" s="380"/>
    </row>
    <row r="1497" spans="1:14" ht="46.5" customHeight="1">
      <c r="A1497" s="109"/>
      <c r="B1497" s="109"/>
      <c r="F1497" s="374"/>
      <c r="G1497" s="376"/>
      <c r="H1497" s="377"/>
      <c r="I1497" s="385"/>
      <c r="J1497" s="374"/>
      <c r="K1497" s="374"/>
      <c r="L1497" s="378"/>
      <c r="M1497" s="379"/>
      <c r="N1497" s="380"/>
    </row>
    <row r="1498" spans="1:14" ht="46.5" customHeight="1">
      <c r="A1498" s="109"/>
      <c r="B1498" s="109"/>
      <c r="F1498" s="374"/>
      <c r="G1498" s="376"/>
      <c r="H1498" s="377"/>
      <c r="I1498" s="385"/>
      <c r="J1498" s="374"/>
      <c r="K1498" s="374"/>
      <c r="L1498" s="378"/>
      <c r="M1498" s="379"/>
      <c r="N1498" s="380"/>
    </row>
    <row r="1499" spans="1:14" ht="46.5" customHeight="1">
      <c r="A1499" s="109"/>
      <c r="B1499" s="109"/>
      <c r="F1499" s="374"/>
      <c r="G1499" s="376"/>
      <c r="H1499" s="377"/>
      <c r="I1499" s="385"/>
      <c r="J1499" s="374"/>
      <c r="K1499" s="374"/>
      <c r="L1499" s="378"/>
      <c r="M1499" s="379"/>
      <c r="N1499" s="380"/>
    </row>
    <row r="1500" spans="1:14" ht="46.5" customHeight="1">
      <c r="A1500" s="109"/>
      <c r="B1500" s="109"/>
      <c r="F1500" s="374"/>
      <c r="G1500" s="376"/>
      <c r="H1500" s="377"/>
      <c r="I1500" s="385"/>
      <c r="J1500" s="374"/>
      <c r="K1500" s="374"/>
      <c r="L1500" s="378"/>
      <c r="M1500" s="379"/>
      <c r="N1500" s="380"/>
    </row>
    <row r="1501" spans="1:14" ht="46.5" customHeight="1">
      <c r="A1501" s="109"/>
      <c r="B1501" s="109"/>
      <c r="F1501" s="374"/>
      <c r="G1501" s="376"/>
      <c r="H1501" s="377"/>
      <c r="I1501" s="385"/>
      <c r="J1501" s="374"/>
      <c r="K1501" s="374"/>
      <c r="L1501" s="378"/>
      <c r="M1501" s="379"/>
      <c r="N1501" s="380"/>
    </row>
    <row r="1502" spans="1:14" ht="46.5" customHeight="1">
      <c r="A1502" s="109"/>
      <c r="B1502" s="109"/>
      <c r="F1502" s="374"/>
      <c r="G1502" s="376"/>
      <c r="H1502" s="377"/>
      <c r="I1502" s="385"/>
      <c r="J1502" s="374"/>
      <c r="K1502" s="374"/>
      <c r="L1502" s="378"/>
      <c r="M1502" s="379"/>
      <c r="N1502" s="380"/>
    </row>
    <row r="1503" spans="1:14" ht="46.5" customHeight="1">
      <c r="A1503" s="109"/>
      <c r="B1503" s="109"/>
      <c r="F1503" s="374"/>
      <c r="G1503" s="376"/>
      <c r="H1503" s="377"/>
      <c r="I1503" s="385"/>
      <c r="J1503" s="374"/>
      <c r="K1503" s="374"/>
      <c r="L1503" s="378"/>
      <c r="M1503" s="379"/>
      <c r="N1503" s="380"/>
    </row>
    <row r="1504" spans="1:14" ht="46.5" customHeight="1">
      <c r="A1504" s="109"/>
      <c r="B1504" s="109"/>
      <c r="F1504" s="374"/>
      <c r="G1504" s="376"/>
      <c r="H1504" s="377"/>
      <c r="I1504" s="385"/>
      <c r="J1504" s="374"/>
      <c r="K1504" s="374"/>
      <c r="L1504" s="378"/>
      <c r="M1504" s="379"/>
      <c r="N1504" s="380"/>
    </row>
    <row r="1505" spans="1:14" ht="46.5" customHeight="1">
      <c r="A1505" s="109"/>
      <c r="B1505" s="109"/>
      <c r="F1505" s="374"/>
      <c r="G1505" s="376"/>
      <c r="H1505" s="377"/>
      <c r="I1505" s="385"/>
      <c r="J1505" s="374"/>
      <c r="K1505" s="374"/>
      <c r="L1505" s="378"/>
      <c r="M1505" s="379"/>
      <c r="N1505" s="380"/>
    </row>
    <row r="1506" spans="1:14" ht="46.5" customHeight="1">
      <c r="A1506" s="109"/>
      <c r="B1506" s="109"/>
      <c r="F1506" s="374"/>
      <c r="G1506" s="376"/>
      <c r="H1506" s="377"/>
      <c r="I1506" s="385"/>
      <c r="J1506" s="374"/>
      <c r="K1506" s="374"/>
      <c r="L1506" s="378"/>
      <c r="M1506" s="379"/>
      <c r="N1506" s="380"/>
    </row>
    <row r="1507" spans="1:14" ht="46.5" customHeight="1">
      <c r="A1507" s="109"/>
      <c r="B1507" s="109"/>
      <c r="F1507" s="374"/>
      <c r="G1507" s="376"/>
      <c r="H1507" s="377"/>
      <c r="I1507" s="385"/>
      <c r="J1507" s="374"/>
      <c r="K1507" s="374"/>
      <c r="L1507" s="378"/>
      <c r="M1507" s="379"/>
      <c r="N1507" s="380"/>
    </row>
    <row r="1508" spans="1:14" ht="46.5" customHeight="1">
      <c r="A1508" s="109"/>
      <c r="B1508" s="109"/>
      <c r="F1508" s="374"/>
      <c r="G1508" s="376"/>
      <c r="H1508" s="377"/>
      <c r="I1508" s="385"/>
      <c r="J1508" s="374"/>
      <c r="K1508" s="374"/>
      <c r="L1508" s="378"/>
      <c r="M1508" s="379"/>
      <c r="N1508" s="380"/>
    </row>
    <row r="1509" spans="1:14" ht="46.5" customHeight="1">
      <c r="A1509" s="109"/>
      <c r="B1509" s="109"/>
      <c r="F1509" s="374"/>
      <c r="G1509" s="376"/>
      <c r="H1509" s="377"/>
      <c r="I1509" s="385"/>
      <c r="J1509" s="374"/>
      <c r="K1509" s="374"/>
      <c r="L1509" s="378"/>
      <c r="M1509" s="379"/>
      <c r="N1509" s="380"/>
    </row>
    <row r="1510" spans="1:14" ht="46.5" customHeight="1">
      <c r="A1510" s="109"/>
      <c r="B1510" s="109"/>
      <c r="F1510" s="374"/>
      <c r="G1510" s="376"/>
      <c r="H1510" s="377"/>
      <c r="I1510" s="385"/>
      <c r="J1510" s="374"/>
      <c r="K1510" s="374"/>
      <c r="L1510" s="378"/>
      <c r="M1510" s="379"/>
      <c r="N1510" s="380"/>
    </row>
    <row r="1511" spans="1:14" ht="46.5" customHeight="1">
      <c r="A1511" s="109"/>
      <c r="B1511" s="109"/>
      <c r="F1511" s="374"/>
      <c r="G1511" s="376"/>
      <c r="H1511" s="377"/>
      <c r="I1511" s="385"/>
      <c r="J1511" s="374"/>
      <c r="K1511" s="374"/>
      <c r="L1511" s="378"/>
      <c r="M1511" s="379"/>
      <c r="N1511" s="380"/>
    </row>
    <row r="1512" spans="1:14" ht="46.5" customHeight="1">
      <c r="A1512" s="109"/>
      <c r="B1512" s="109"/>
      <c r="F1512" s="374"/>
      <c r="G1512" s="376"/>
      <c r="H1512" s="377"/>
      <c r="I1512" s="385"/>
      <c r="J1512" s="374"/>
      <c r="K1512" s="374"/>
      <c r="L1512" s="378"/>
      <c r="M1512" s="379"/>
      <c r="N1512" s="380"/>
    </row>
    <row r="1513" spans="1:14" ht="46.5" customHeight="1">
      <c r="A1513" s="109"/>
      <c r="B1513" s="109"/>
      <c r="F1513" s="374"/>
      <c r="G1513" s="376"/>
      <c r="H1513" s="377"/>
      <c r="I1513" s="385"/>
      <c r="J1513" s="374"/>
      <c r="K1513" s="374"/>
      <c r="L1513" s="378"/>
      <c r="M1513" s="379"/>
      <c r="N1513" s="380"/>
    </row>
    <row r="1514" spans="1:14" ht="46.5" customHeight="1">
      <c r="A1514" s="109"/>
      <c r="B1514" s="109"/>
      <c r="F1514" s="374"/>
      <c r="G1514" s="376"/>
      <c r="H1514" s="377"/>
      <c r="I1514" s="385"/>
      <c r="J1514" s="374"/>
      <c r="K1514" s="374"/>
      <c r="L1514" s="378"/>
      <c r="M1514" s="379"/>
      <c r="N1514" s="380"/>
    </row>
    <row r="1515" spans="1:14" ht="46.5" customHeight="1">
      <c r="A1515" s="109"/>
      <c r="B1515" s="109"/>
      <c r="F1515" s="374"/>
      <c r="G1515" s="376"/>
      <c r="H1515" s="377"/>
      <c r="I1515" s="385"/>
      <c r="J1515" s="374"/>
      <c r="K1515" s="374"/>
      <c r="L1515" s="378"/>
      <c r="M1515" s="379"/>
      <c r="N1515" s="380"/>
    </row>
    <row r="1516" spans="1:14" ht="46.5" customHeight="1">
      <c r="A1516" s="109"/>
      <c r="B1516" s="109"/>
      <c r="F1516" s="374"/>
      <c r="G1516" s="376"/>
      <c r="H1516" s="377"/>
      <c r="I1516" s="385"/>
      <c r="J1516" s="374"/>
      <c r="K1516" s="374"/>
      <c r="L1516" s="378"/>
      <c r="M1516" s="379"/>
      <c r="N1516" s="380"/>
    </row>
    <row r="1517" spans="1:14" ht="46.5" customHeight="1">
      <c r="A1517" s="109"/>
      <c r="B1517" s="109"/>
      <c r="F1517" s="374"/>
      <c r="G1517" s="376"/>
      <c r="H1517" s="377"/>
      <c r="I1517" s="385"/>
      <c r="J1517" s="374"/>
      <c r="K1517" s="374"/>
      <c r="L1517" s="378"/>
      <c r="M1517" s="379"/>
      <c r="N1517" s="380"/>
    </row>
    <row r="1518" spans="1:14" ht="46.5" customHeight="1">
      <c r="A1518" s="109"/>
      <c r="B1518" s="109"/>
      <c r="F1518" s="374"/>
      <c r="G1518" s="376"/>
      <c r="H1518" s="377"/>
      <c r="I1518" s="385"/>
      <c r="J1518" s="374"/>
      <c r="K1518" s="374"/>
      <c r="L1518" s="378"/>
      <c r="M1518" s="379"/>
      <c r="N1518" s="380"/>
    </row>
    <row r="1519" spans="1:14" ht="46.5" customHeight="1">
      <c r="A1519" s="109"/>
      <c r="B1519" s="109"/>
      <c r="F1519" s="374"/>
      <c r="G1519" s="376"/>
      <c r="H1519" s="377"/>
      <c r="I1519" s="385"/>
      <c r="J1519" s="374"/>
      <c r="K1519" s="374"/>
      <c r="L1519" s="378"/>
      <c r="M1519" s="379"/>
      <c r="N1519" s="380"/>
    </row>
    <row r="1520" spans="1:14" ht="46.5" customHeight="1">
      <c r="A1520" s="109"/>
      <c r="B1520" s="109"/>
      <c r="F1520" s="374"/>
      <c r="G1520" s="376"/>
      <c r="H1520" s="377"/>
      <c r="I1520" s="385"/>
      <c r="J1520" s="374"/>
      <c r="K1520" s="374"/>
      <c r="L1520" s="378"/>
      <c r="M1520" s="379"/>
      <c r="N1520" s="380"/>
    </row>
    <row r="1521" spans="1:14" ht="46.5" customHeight="1">
      <c r="A1521" s="109"/>
      <c r="B1521" s="109"/>
      <c r="F1521" s="374"/>
      <c r="G1521" s="376"/>
      <c r="H1521" s="377"/>
      <c r="I1521" s="385"/>
      <c r="J1521" s="374"/>
      <c r="K1521" s="374"/>
      <c r="L1521" s="378"/>
      <c r="M1521" s="379"/>
      <c r="N1521" s="380"/>
    </row>
    <row r="1522" spans="1:14" ht="46.5" customHeight="1">
      <c r="A1522" s="109"/>
      <c r="B1522" s="109"/>
      <c r="F1522" s="374"/>
      <c r="G1522" s="376"/>
      <c r="H1522" s="377"/>
      <c r="I1522" s="385"/>
      <c r="J1522" s="374"/>
      <c r="K1522" s="374"/>
      <c r="L1522" s="378"/>
      <c r="M1522" s="379"/>
      <c r="N1522" s="380"/>
    </row>
    <row r="1523" spans="1:14" ht="46.5" customHeight="1">
      <c r="A1523" s="109"/>
      <c r="B1523" s="109"/>
      <c r="F1523" s="374"/>
      <c r="G1523" s="376"/>
      <c r="H1523" s="377"/>
      <c r="I1523" s="385"/>
      <c r="J1523" s="374"/>
      <c r="K1523" s="374"/>
      <c r="L1523" s="378"/>
      <c r="M1523" s="379"/>
      <c r="N1523" s="380"/>
    </row>
    <row r="1524" spans="1:14" ht="46.5" customHeight="1">
      <c r="A1524" s="109"/>
      <c r="B1524" s="109"/>
      <c r="F1524" s="374"/>
      <c r="G1524" s="376"/>
      <c r="H1524" s="377"/>
      <c r="I1524" s="385"/>
      <c r="J1524" s="374"/>
      <c r="K1524" s="374"/>
      <c r="L1524" s="378"/>
      <c r="M1524" s="379"/>
      <c r="N1524" s="380"/>
    </row>
    <row r="1525" spans="1:14" ht="46.5" customHeight="1">
      <c r="A1525" s="109"/>
      <c r="B1525" s="109"/>
      <c r="F1525" s="374"/>
      <c r="G1525" s="376"/>
      <c r="H1525" s="377"/>
      <c r="I1525" s="385"/>
      <c r="J1525" s="374"/>
      <c r="K1525" s="374"/>
      <c r="L1525" s="378"/>
      <c r="M1525" s="379"/>
      <c r="N1525" s="380"/>
    </row>
    <row r="1526" spans="1:14" ht="46.5" customHeight="1">
      <c r="A1526" s="109"/>
      <c r="B1526" s="109"/>
      <c r="F1526" s="374"/>
      <c r="G1526" s="376"/>
      <c r="H1526" s="377"/>
      <c r="I1526" s="385"/>
      <c r="J1526" s="374"/>
      <c r="K1526" s="374"/>
      <c r="L1526" s="378"/>
      <c r="M1526" s="379"/>
      <c r="N1526" s="380"/>
    </row>
    <row r="1527" spans="1:14" ht="46.5" customHeight="1">
      <c r="A1527" s="109"/>
      <c r="B1527" s="109"/>
      <c r="F1527" s="374"/>
      <c r="G1527" s="376"/>
      <c r="H1527" s="377"/>
      <c r="I1527" s="385"/>
      <c r="J1527" s="374"/>
      <c r="K1527" s="374"/>
      <c r="L1527" s="378"/>
      <c r="M1527" s="379"/>
      <c r="N1527" s="380"/>
    </row>
    <row r="1528" spans="1:14" ht="46.5" customHeight="1">
      <c r="A1528" s="109"/>
      <c r="B1528" s="109"/>
      <c r="F1528" s="374"/>
      <c r="G1528" s="376"/>
      <c r="H1528" s="377"/>
      <c r="I1528" s="385"/>
      <c r="J1528" s="374"/>
      <c r="K1528" s="374"/>
      <c r="L1528" s="378"/>
      <c r="M1528" s="379"/>
      <c r="N1528" s="380"/>
    </row>
    <row r="1529" spans="1:14" ht="46.5" customHeight="1">
      <c r="A1529" s="109"/>
      <c r="B1529" s="109"/>
      <c r="F1529" s="374"/>
      <c r="G1529" s="376"/>
      <c r="H1529" s="377"/>
      <c r="I1529" s="385"/>
      <c r="J1529" s="374"/>
      <c r="K1529" s="374"/>
      <c r="L1529" s="378"/>
      <c r="M1529" s="379"/>
      <c r="N1529" s="380"/>
    </row>
    <row r="1530" spans="1:14" ht="46.5" customHeight="1">
      <c r="A1530" s="109"/>
      <c r="B1530" s="109"/>
      <c r="F1530" s="374"/>
      <c r="G1530" s="376"/>
      <c r="H1530" s="377"/>
      <c r="I1530" s="385"/>
      <c r="J1530" s="374"/>
      <c r="K1530" s="374"/>
      <c r="L1530" s="378"/>
      <c r="M1530" s="379"/>
      <c r="N1530" s="380"/>
    </row>
    <row r="1531" spans="1:14" ht="46.5" customHeight="1">
      <c r="A1531" s="109"/>
      <c r="B1531" s="109"/>
      <c r="F1531" s="374"/>
      <c r="G1531" s="376"/>
      <c r="H1531" s="377"/>
      <c r="I1531" s="385"/>
      <c r="J1531" s="374"/>
      <c r="K1531" s="374"/>
      <c r="L1531" s="378"/>
      <c r="M1531" s="379"/>
      <c r="N1531" s="380"/>
    </row>
    <row r="1532" spans="1:14" ht="46.5" customHeight="1">
      <c r="A1532" s="109"/>
      <c r="B1532" s="109"/>
      <c r="F1532" s="374"/>
      <c r="G1532" s="376"/>
      <c r="H1532" s="377"/>
      <c r="I1532" s="385"/>
      <c r="J1532" s="374"/>
      <c r="K1532" s="374"/>
      <c r="L1532" s="378"/>
      <c r="M1532" s="379"/>
      <c r="N1532" s="380"/>
    </row>
    <row r="1533" spans="1:14" ht="46.5" customHeight="1">
      <c r="A1533" s="109"/>
      <c r="B1533" s="109"/>
      <c r="F1533" s="374"/>
      <c r="G1533" s="376"/>
      <c r="H1533" s="377"/>
      <c r="I1533" s="385"/>
      <c r="J1533" s="374"/>
      <c r="K1533" s="374"/>
      <c r="L1533" s="378"/>
      <c r="M1533" s="379"/>
      <c r="N1533" s="380"/>
    </row>
    <row r="1534" spans="1:14" ht="46.5" customHeight="1">
      <c r="A1534" s="109"/>
      <c r="B1534" s="109"/>
      <c r="F1534" s="374"/>
      <c r="G1534" s="376"/>
      <c r="H1534" s="377"/>
      <c r="I1534" s="385"/>
      <c r="J1534" s="374"/>
      <c r="K1534" s="374"/>
      <c r="L1534" s="378"/>
      <c r="M1534" s="379"/>
      <c r="N1534" s="380"/>
    </row>
    <row r="1535" spans="1:14" ht="46.5" customHeight="1">
      <c r="A1535" s="109"/>
      <c r="B1535" s="109"/>
      <c r="F1535" s="374"/>
      <c r="G1535" s="376"/>
      <c r="H1535" s="377"/>
      <c r="I1535" s="385"/>
      <c r="J1535" s="374"/>
      <c r="K1535" s="374"/>
      <c r="L1535" s="378"/>
      <c r="M1535" s="379"/>
      <c r="N1535" s="380"/>
    </row>
    <row r="1536" spans="1:14" ht="46.5" customHeight="1">
      <c r="A1536" s="109"/>
      <c r="B1536" s="109"/>
      <c r="F1536" s="374"/>
      <c r="G1536" s="376"/>
      <c r="H1536" s="377"/>
      <c r="I1536" s="385"/>
      <c r="J1536" s="374"/>
      <c r="K1536" s="374"/>
      <c r="L1536" s="378"/>
      <c r="M1536" s="379"/>
      <c r="N1536" s="380"/>
    </row>
    <row r="1537" spans="1:14" ht="46.5" customHeight="1">
      <c r="A1537" s="109"/>
      <c r="B1537" s="109"/>
      <c r="F1537" s="374"/>
      <c r="G1537" s="376"/>
      <c r="H1537" s="377"/>
      <c r="I1537" s="385"/>
      <c r="J1537" s="374"/>
      <c r="K1537" s="374"/>
      <c r="L1537" s="378"/>
      <c r="M1537" s="379"/>
      <c r="N1537" s="380"/>
    </row>
    <row r="1538" spans="1:14" ht="46.5" customHeight="1">
      <c r="A1538" s="109"/>
      <c r="B1538" s="109"/>
      <c r="F1538" s="374"/>
      <c r="G1538" s="376"/>
      <c r="H1538" s="377"/>
      <c r="I1538" s="385"/>
      <c r="J1538" s="374"/>
      <c r="K1538" s="374"/>
      <c r="L1538" s="378"/>
      <c r="M1538" s="379"/>
      <c r="N1538" s="380"/>
    </row>
    <row r="1539" spans="1:14" ht="46.5" customHeight="1">
      <c r="A1539" s="109"/>
      <c r="B1539" s="109"/>
      <c r="F1539" s="374"/>
      <c r="G1539" s="376"/>
      <c r="H1539" s="377"/>
      <c r="I1539" s="385"/>
      <c r="J1539" s="374"/>
      <c r="K1539" s="374"/>
      <c r="L1539" s="378"/>
      <c r="M1539" s="379"/>
      <c r="N1539" s="380"/>
    </row>
    <row r="1540" spans="1:14" ht="46.5" customHeight="1">
      <c r="A1540" s="109"/>
      <c r="B1540" s="109"/>
      <c r="F1540" s="374"/>
      <c r="G1540" s="376"/>
      <c r="H1540" s="377"/>
      <c r="I1540" s="385"/>
      <c r="J1540" s="374"/>
      <c r="K1540" s="374"/>
      <c r="L1540" s="378"/>
      <c r="M1540" s="379"/>
      <c r="N1540" s="380"/>
    </row>
    <row r="1541" spans="1:14" ht="46.5" customHeight="1">
      <c r="A1541" s="109"/>
      <c r="B1541" s="109"/>
      <c r="F1541" s="374"/>
      <c r="G1541" s="376"/>
      <c r="H1541" s="377"/>
      <c r="I1541" s="385"/>
      <c r="J1541" s="374"/>
      <c r="K1541" s="374"/>
      <c r="L1541" s="378"/>
      <c r="M1541" s="379"/>
      <c r="N1541" s="380"/>
    </row>
    <row r="1542" spans="1:14" ht="46.5" customHeight="1">
      <c r="A1542" s="109"/>
      <c r="B1542" s="109"/>
      <c r="F1542" s="374"/>
      <c r="G1542" s="376"/>
      <c r="H1542" s="377"/>
      <c r="I1542" s="385"/>
      <c r="J1542" s="374"/>
      <c r="K1542" s="374"/>
      <c r="L1542" s="378"/>
      <c r="M1542" s="379"/>
      <c r="N1542" s="380"/>
    </row>
    <row r="1543" spans="1:14" ht="46.5" customHeight="1">
      <c r="A1543" s="109"/>
      <c r="B1543" s="109"/>
      <c r="F1543" s="374"/>
      <c r="G1543" s="376"/>
      <c r="H1543" s="377"/>
      <c r="I1543" s="385"/>
      <c r="J1543" s="374"/>
      <c r="K1543" s="374"/>
      <c r="L1543" s="378"/>
      <c r="M1543" s="379"/>
      <c r="N1543" s="380"/>
    </row>
    <row r="1544" spans="1:14" ht="46.5" customHeight="1">
      <c r="A1544" s="109"/>
      <c r="B1544" s="109"/>
      <c r="F1544" s="374"/>
      <c r="G1544" s="376"/>
      <c r="H1544" s="377"/>
      <c r="I1544" s="385"/>
      <c r="J1544" s="374"/>
      <c r="K1544" s="374"/>
      <c r="L1544" s="378"/>
      <c r="M1544" s="379"/>
      <c r="N1544" s="380"/>
    </row>
    <row r="1545" spans="1:14" ht="46.5" customHeight="1">
      <c r="A1545" s="109"/>
      <c r="B1545" s="109"/>
      <c r="F1545" s="374"/>
      <c r="G1545" s="376"/>
      <c r="H1545" s="377"/>
      <c r="I1545" s="385"/>
      <c r="J1545" s="374"/>
      <c r="K1545" s="374"/>
      <c r="L1545" s="378"/>
      <c r="M1545" s="379"/>
      <c r="N1545" s="380"/>
    </row>
    <row r="1546" spans="1:14" ht="46.5" customHeight="1">
      <c r="A1546" s="109"/>
      <c r="B1546" s="109"/>
      <c r="F1546" s="374"/>
      <c r="G1546" s="376"/>
      <c r="H1546" s="377"/>
      <c r="I1546" s="385"/>
      <c r="J1546" s="374"/>
      <c r="K1546" s="374"/>
      <c r="L1546" s="378"/>
      <c r="M1546" s="379"/>
      <c r="N1546" s="380"/>
    </row>
    <row r="1547" spans="1:14" ht="46.5" customHeight="1">
      <c r="A1547" s="109"/>
      <c r="B1547" s="109"/>
      <c r="F1547" s="374"/>
      <c r="G1547" s="376"/>
      <c r="H1547" s="377"/>
      <c r="I1547" s="385"/>
      <c r="J1547" s="374"/>
      <c r="K1547" s="374"/>
      <c r="L1547" s="378"/>
      <c r="M1547" s="379"/>
      <c r="N1547" s="380"/>
    </row>
    <row r="1548" spans="1:14" ht="46.5" customHeight="1">
      <c r="A1548" s="109"/>
      <c r="B1548" s="109"/>
      <c r="F1548" s="374"/>
      <c r="G1548" s="376"/>
      <c r="H1548" s="377"/>
      <c r="I1548" s="385"/>
      <c r="J1548" s="374"/>
      <c r="K1548" s="374"/>
      <c r="L1548" s="378"/>
      <c r="M1548" s="379"/>
      <c r="N1548" s="380"/>
    </row>
    <row r="1549" spans="1:14" ht="46.5" customHeight="1">
      <c r="A1549" s="109"/>
      <c r="B1549" s="109"/>
      <c r="F1549" s="374"/>
      <c r="G1549" s="376"/>
      <c r="H1549" s="377"/>
      <c r="I1549" s="385"/>
      <c r="J1549" s="374"/>
      <c r="K1549" s="374"/>
      <c r="L1549" s="378"/>
      <c r="M1549" s="379"/>
      <c r="N1549" s="380"/>
    </row>
    <row r="1550" spans="1:14" ht="46.5" customHeight="1">
      <c r="A1550" s="109"/>
      <c r="B1550" s="109"/>
      <c r="F1550" s="374"/>
      <c r="G1550" s="376"/>
      <c r="H1550" s="377"/>
      <c r="I1550" s="385"/>
      <c r="J1550" s="374"/>
      <c r="K1550" s="374"/>
      <c r="L1550" s="378"/>
      <c r="M1550" s="379"/>
      <c r="N1550" s="380"/>
    </row>
    <row r="1551" spans="1:14" ht="46.5" customHeight="1">
      <c r="A1551" s="109"/>
      <c r="B1551" s="109"/>
      <c r="F1551" s="374"/>
      <c r="G1551" s="376"/>
      <c r="H1551" s="377"/>
      <c r="I1551" s="385"/>
      <c r="J1551" s="374"/>
      <c r="K1551" s="374"/>
      <c r="L1551" s="378"/>
      <c r="M1551" s="379"/>
      <c r="N1551" s="380"/>
    </row>
    <row r="1552" spans="1:14" ht="46.5" customHeight="1">
      <c r="A1552" s="109"/>
      <c r="B1552" s="109"/>
      <c r="F1552" s="374"/>
      <c r="G1552" s="376"/>
      <c r="H1552" s="377"/>
      <c r="I1552" s="385"/>
      <c r="J1552" s="374"/>
      <c r="K1552" s="374"/>
      <c r="L1552" s="378"/>
      <c r="M1552" s="379"/>
      <c r="N1552" s="380"/>
    </row>
    <row r="1553" spans="1:14" ht="46.5" customHeight="1">
      <c r="A1553" s="109"/>
      <c r="B1553" s="109"/>
      <c r="F1553" s="374"/>
      <c r="G1553" s="376"/>
      <c r="H1553" s="377"/>
      <c r="I1553" s="385"/>
      <c r="J1553" s="374"/>
      <c r="K1553" s="374"/>
      <c r="L1553" s="378"/>
      <c r="M1553" s="379"/>
      <c r="N1553" s="380"/>
    </row>
    <row r="1554" spans="1:14" ht="46.5" customHeight="1">
      <c r="A1554" s="109"/>
      <c r="B1554" s="109"/>
      <c r="F1554" s="374"/>
      <c r="G1554" s="376"/>
      <c r="H1554" s="377"/>
      <c r="I1554" s="385"/>
      <c r="J1554" s="374"/>
      <c r="K1554" s="374"/>
      <c r="L1554" s="378"/>
      <c r="M1554" s="379"/>
      <c r="N1554" s="380"/>
    </row>
    <row r="1555" spans="1:14" ht="46.5" customHeight="1">
      <c r="A1555" s="109"/>
      <c r="B1555" s="109"/>
      <c r="F1555" s="374"/>
      <c r="G1555" s="376"/>
      <c r="H1555" s="377"/>
      <c r="I1555" s="385"/>
      <c r="J1555" s="374"/>
      <c r="K1555" s="374"/>
      <c r="L1555" s="378"/>
      <c r="M1555" s="379"/>
      <c r="N1555" s="380"/>
    </row>
    <row r="1556" spans="1:14" ht="46.5" customHeight="1">
      <c r="A1556" s="109"/>
      <c r="B1556" s="109"/>
      <c r="F1556" s="374"/>
      <c r="G1556" s="376"/>
      <c r="H1556" s="377"/>
      <c r="I1556" s="385"/>
      <c r="J1556" s="374"/>
      <c r="K1556" s="374"/>
      <c r="L1556" s="378"/>
      <c r="M1556" s="379"/>
      <c r="N1556" s="380"/>
    </row>
    <row r="1557" spans="1:14" ht="46.5" customHeight="1">
      <c r="A1557" s="109"/>
      <c r="B1557" s="109"/>
      <c r="F1557" s="374"/>
      <c r="G1557" s="376"/>
      <c r="H1557" s="377"/>
      <c r="I1557" s="385"/>
      <c r="J1557" s="374"/>
      <c r="K1557" s="374"/>
      <c r="L1557" s="378"/>
      <c r="M1557" s="379"/>
      <c r="N1557" s="380"/>
    </row>
    <row r="1558" spans="1:14" ht="46.5" customHeight="1">
      <c r="A1558" s="109"/>
      <c r="B1558" s="109"/>
      <c r="F1558" s="374"/>
      <c r="G1558" s="376"/>
      <c r="H1558" s="377"/>
      <c r="I1558" s="385"/>
      <c r="J1558" s="374"/>
      <c r="K1558" s="374"/>
      <c r="L1558" s="378"/>
      <c r="M1558" s="379"/>
      <c r="N1558" s="380"/>
    </row>
    <row r="1559" spans="1:14" ht="46.5" customHeight="1">
      <c r="A1559" s="109"/>
      <c r="B1559" s="109"/>
      <c r="F1559" s="374"/>
      <c r="G1559" s="376"/>
      <c r="H1559" s="377"/>
      <c r="I1559" s="385"/>
      <c r="J1559" s="374"/>
      <c r="K1559" s="374"/>
      <c r="L1559" s="378"/>
      <c r="M1559" s="379"/>
      <c r="N1559" s="380"/>
    </row>
    <row r="1560" spans="1:14" ht="46.5" customHeight="1">
      <c r="A1560" s="109"/>
      <c r="B1560" s="109"/>
      <c r="F1560" s="374"/>
      <c r="G1560" s="376"/>
      <c r="H1560" s="377"/>
      <c r="I1560" s="385"/>
      <c r="J1560" s="374"/>
      <c r="K1560" s="374"/>
      <c r="L1560" s="378"/>
      <c r="M1560" s="379"/>
      <c r="N1560" s="380"/>
    </row>
    <row r="1561" spans="1:14" ht="46.5" customHeight="1">
      <c r="A1561" s="109"/>
      <c r="B1561" s="109"/>
      <c r="F1561" s="374"/>
      <c r="G1561" s="376"/>
      <c r="H1561" s="377"/>
      <c r="I1561" s="385"/>
      <c r="J1561" s="374"/>
      <c r="K1561" s="374"/>
      <c r="L1561" s="378"/>
      <c r="M1561" s="379"/>
      <c r="N1561" s="380"/>
    </row>
    <row r="1562" spans="1:14" ht="46.5" customHeight="1">
      <c r="A1562" s="109"/>
      <c r="B1562" s="109"/>
      <c r="F1562" s="374"/>
      <c r="G1562" s="376"/>
      <c r="H1562" s="377"/>
      <c r="I1562" s="385"/>
      <c r="J1562" s="374"/>
      <c r="K1562" s="374"/>
      <c r="L1562" s="378"/>
      <c r="M1562" s="379"/>
      <c r="N1562" s="380"/>
    </row>
    <row r="1563" spans="1:14" ht="46.5" customHeight="1">
      <c r="A1563" s="109"/>
      <c r="B1563" s="109"/>
      <c r="F1563" s="374"/>
      <c r="G1563" s="376"/>
      <c r="H1563" s="377"/>
      <c r="I1563" s="385"/>
      <c r="J1563" s="374"/>
      <c r="K1563" s="374"/>
      <c r="L1563" s="378"/>
      <c r="M1563" s="379"/>
      <c r="N1563" s="380"/>
    </row>
    <row r="1564" spans="1:14" ht="46.5" customHeight="1">
      <c r="A1564" s="109"/>
      <c r="B1564" s="109"/>
      <c r="F1564" s="374"/>
      <c r="G1564" s="376"/>
      <c r="H1564" s="377"/>
      <c r="I1564" s="385"/>
      <c r="J1564" s="374"/>
      <c r="K1564" s="374"/>
      <c r="L1564" s="378"/>
      <c r="M1564" s="379"/>
      <c r="N1564" s="380"/>
    </row>
    <row r="1565" spans="1:14" ht="46.5" customHeight="1">
      <c r="A1565" s="109"/>
      <c r="B1565" s="109"/>
      <c r="F1565" s="374"/>
      <c r="G1565" s="376"/>
      <c r="H1565" s="377"/>
      <c r="I1565" s="385"/>
      <c r="J1565" s="374"/>
      <c r="K1565" s="374"/>
      <c r="L1565" s="378"/>
      <c r="M1565" s="379"/>
      <c r="N1565" s="380"/>
    </row>
    <row r="1566" spans="1:14" ht="46.5" customHeight="1">
      <c r="A1566" s="109"/>
      <c r="B1566" s="109"/>
      <c r="F1566" s="374"/>
      <c r="G1566" s="376"/>
      <c r="H1566" s="377"/>
      <c r="I1566" s="385"/>
      <c r="J1566" s="374"/>
      <c r="K1566" s="374"/>
      <c r="L1566" s="378"/>
      <c r="M1566" s="379"/>
      <c r="N1566" s="380"/>
    </row>
    <row r="1567" spans="1:14" ht="46.5" customHeight="1">
      <c r="A1567" s="109"/>
      <c r="B1567" s="109"/>
      <c r="F1567" s="374"/>
      <c r="G1567" s="376"/>
      <c r="H1567" s="377"/>
      <c r="I1567" s="385"/>
      <c r="J1567" s="374"/>
      <c r="K1567" s="374"/>
      <c r="L1567" s="378"/>
      <c r="M1567" s="379"/>
      <c r="N1567" s="380"/>
    </row>
    <row r="1568" spans="1:14" ht="46.5" customHeight="1">
      <c r="A1568" s="109"/>
      <c r="B1568" s="109"/>
      <c r="F1568" s="374"/>
      <c r="G1568" s="376"/>
      <c r="H1568" s="377"/>
      <c r="I1568" s="385"/>
      <c r="J1568" s="374"/>
      <c r="K1568" s="374"/>
      <c r="L1568" s="378"/>
      <c r="M1568" s="379"/>
      <c r="N1568" s="380"/>
    </row>
    <row r="1569" spans="1:14" ht="46.5" customHeight="1">
      <c r="A1569" s="109"/>
      <c r="B1569" s="109"/>
      <c r="F1569" s="374"/>
      <c r="G1569" s="376"/>
      <c r="H1569" s="377"/>
      <c r="I1569" s="385"/>
      <c r="J1569" s="374"/>
      <c r="K1569" s="374"/>
      <c r="L1569" s="378"/>
      <c r="M1569" s="379"/>
      <c r="N1569" s="380"/>
    </row>
    <row r="1570" spans="1:14" ht="46.5" customHeight="1">
      <c r="A1570" s="109"/>
      <c r="B1570" s="109"/>
      <c r="F1570" s="374"/>
      <c r="G1570" s="376"/>
      <c r="H1570" s="377"/>
      <c r="I1570" s="385"/>
      <c r="J1570" s="374"/>
      <c r="K1570" s="374"/>
      <c r="L1570" s="378"/>
      <c r="M1570" s="379"/>
      <c r="N1570" s="380"/>
    </row>
    <row r="1571" spans="1:14" ht="46.5" customHeight="1">
      <c r="A1571" s="109"/>
      <c r="B1571" s="109"/>
      <c r="F1571" s="374"/>
      <c r="G1571" s="376"/>
      <c r="H1571" s="377"/>
      <c r="I1571" s="385"/>
      <c r="J1571" s="374"/>
      <c r="K1571" s="374"/>
      <c r="L1571" s="378"/>
      <c r="M1571" s="379"/>
      <c r="N1571" s="380"/>
    </row>
    <row r="1572" spans="1:14" ht="46.5" customHeight="1">
      <c r="A1572" s="109"/>
      <c r="B1572" s="109"/>
      <c r="F1572" s="374"/>
      <c r="G1572" s="376"/>
      <c r="H1572" s="377"/>
      <c r="I1572" s="385"/>
      <c r="J1572" s="374"/>
      <c r="K1572" s="374"/>
      <c r="L1572" s="378"/>
      <c r="M1572" s="379"/>
      <c r="N1572" s="380"/>
    </row>
    <row r="1573" spans="1:14" ht="46.5" customHeight="1">
      <c r="A1573" s="109"/>
      <c r="B1573" s="109"/>
      <c r="F1573" s="374"/>
      <c r="G1573" s="376"/>
      <c r="H1573" s="377"/>
      <c r="I1573" s="385"/>
      <c r="J1573" s="374"/>
      <c r="K1573" s="374"/>
      <c r="L1573" s="378"/>
      <c r="M1573" s="379"/>
      <c r="N1573" s="380"/>
    </row>
    <row r="1574" spans="1:14" ht="46.5" customHeight="1">
      <c r="A1574" s="109"/>
      <c r="B1574" s="109"/>
      <c r="F1574" s="374"/>
      <c r="G1574" s="376"/>
      <c r="H1574" s="377"/>
      <c r="I1574" s="385"/>
      <c r="J1574" s="374"/>
      <c r="K1574" s="374"/>
      <c r="L1574" s="378"/>
      <c r="M1574" s="379"/>
      <c r="N1574" s="380"/>
    </row>
    <row r="1575" spans="1:14" ht="46.5" customHeight="1">
      <c r="A1575" s="109"/>
      <c r="B1575" s="109"/>
      <c r="F1575" s="374"/>
      <c r="G1575" s="376"/>
      <c r="H1575" s="377"/>
      <c r="I1575" s="385"/>
      <c r="J1575" s="374"/>
      <c r="K1575" s="374"/>
      <c r="L1575" s="378"/>
      <c r="M1575" s="379"/>
      <c r="N1575" s="380"/>
    </row>
    <row r="1576" spans="1:14" ht="46.5" customHeight="1">
      <c r="A1576" s="109"/>
      <c r="B1576" s="109"/>
      <c r="F1576" s="374"/>
      <c r="G1576" s="376"/>
      <c r="H1576" s="377"/>
      <c r="I1576" s="385"/>
      <c r="J1576" s="374"/>
      <c r="K1576" s="374"/>
      <c r="L1576" s="378"/>
      <c r="M1576" s="379"/>
      <c r="N1576" s="380"/>
    </row>
    <row r="1577" spans="1:14" ht="46.5" customHeight="1">
      <c r="A1577" s="109"/>
      <c r="B1577" s="109"/>
      <c r="F1577" s="374"/>
      <c r="G1577" s="376"/>
      <c r="H1577" s="377"/>
      <c r="I1577" s="385"/>
      <c r="J1577" s="374"/>
      <c r="K1577" s="374"/>
      <c r="L1577" s="378"/>
      <c r="M1577" s="379"/>
      <c r="N1577" s="380"/>
    </row>
    <row r="1578" spans="1:14" ht="46.5" customHeight="1">
      <c r="A1578" s="109"/>
      <c r="B1578" s="109"/>
      <c r="F1578" s="374"/>
      <c r="G1578" s="376"/>
      <c r="H1578" s="377"/>
      <c r="I1578" s="385"/>
      <c r="J1578" s="374"/>
      <c r="K1578" s="374"/>
      <c r="L1578" s="378"/>
      <c r="M1578" s="379"/>
      <c r="N1578" s="380"/>
    </row>
    <row r="1579" spans="1:14" ht="46.5" customHeight="1">
      <c r="A1579" s="109"/>
      <c r="B1579" s="109"/>
      <c r="F1579" s="374"/>
      <c r="G1579" s="376"/>
      <c r="H1579" s="377"/>
      <c r="I1579" s="385"/>
      <c r="J1579" s="374"/>
      <c r="K1579" s="374"/>
      <c r="L1579" s="378"/>
      <c r="M1579" s="379"/>
      <c r="N1579" s="380"/>
    </row>
    <row r="1580" spans="1:14" ht="46.5" customHeight="1">
      <c r="A1580" s="109"/>
      <c r="B1580" s="109"/>
      <c r="F1580" s="374"/>
      <c r="G1580" s="376"/>
      <c r="H1580" s="377"/>
      <c r="I1580" s="385"/>
      <c r="J1580" s="374"/>
      <c r="K1580" s="374"/>
      <c r="L1580" s="378"/>
      <c r="M1580" s="379"/>
      <c r="N1580" s="380"/>
    </row>
    <row r="1581" spans="1:14" ht="46.5" customHeight="1">
      <c r="A1581" s="109"/>
      <c r="B1581" s="109"/>
      <c r="F1581" s="374"/>
      <c r="G1581" s="376"/>
      <c r="H1581" s="377"/>
      <c r="I1581" s="385"/>
      <c r="J1581" s="374"/>
      <c r="K1581" s="374"/>
      <c r="L1581" s="378"/>
      <c r="M1581" s="379"/>
      <c r="N1581" s="380"/>
    </row>
    <row r="1582" spans="1:14" ht="46.5" customHeight="1">
      <c r="A1582" s="109"/>
      <c r="B1582" s="109"/>
      <c r="F1582" s="374"/>
      <c r="G1582" s="376"/>
      <c r="H1582" s="377"/>
      <c r="I1582" s="385"/>
      <c r="J1582" s="374"/>
      <c r="K1582" s="374"/>
      <c r="L1582" s="378"/>
      <c r="M1582" s="379"/>
      <c r="N1582" s="380"/>
    </row>
    <row r="1583" spans="1:14" ht="46.5" customHeight="1">
      <c r="A1583" s="109"/>
      <c r="B1583" s="109"/>
      <c r="F1583" s="374"/>
      <c r="G1583" s="376"/>
      <c r="H1583" s="377"/>
      <c r="I1583" s="385"/>
      <c r="J1583" s="374"/>
      <c r="K1583" s="374"/>
      <c r="L1583" s="378"/>
      <c r="M1583" s="379"/>
      <c r="N1583" s="380"/>
    </row>
    <row r="1584" spans="1:14" ht="46.5" customHeight="1">
      <c r="A1584" s="109"/>
      <c r="B1584" s="109"/>
      <c r="F1584" s="374"/>
      <c r="G1584" s="376"/>
      <c r="H1584" s="377"/>
      <c r="I1584" s="385"/>
      <c r="J1584" s="374"/>
      <c r="K1584" s="374"/>
      <c r="L1584" s="378"/>
      <c r="M1584" s="379"/>
      <c r="N1584" s="380"/>
    </row>
    <row r="1585" spans="1:14" ht="46.5" customHeight="1">
      <c r="A1585" s="109"/>
      <c r="B1585" s="109"/>
      <c r="F1585" s="374"/>
      <c r="G1585" s="376"/>
      <c r="H1585" s="377"/>
      <c r="I1585" s="385"/>
      <c r="J1585" s="374"/>
      <c r="K1585" s="374"/>
      <c r="L1585" s="378"/>
      <c r="M1585" s="379"/>
      <c r="N1585" s="380"/>
    </row>
    <row r="1586" spans="1:14" ht="46.5" customHeight="1">
      <c r="A1586" s="109"/>
      <c r="B1586" s="109"/>
      <c r="F1586" s="374"/>
      <c r="G1586" s="376"/>
      <c r="H1586" s="377"/>
      <c r="I1586" s="385"/>
      <c r="J1586" s="374"/>
      <c r="K1586" s="374"/>
      <c r="L1586" s="378"/>
      <c r="M1586" s="379"/>
      <c r="N1586" s="380"/>
    </row>
    <row r="1587" spans="1:14" ht="46.5" customHeight="1">
      <c r="A1587" s="109"/>
      <c r="B1587" s="109"/>
      <c r="F1587" s="374"/>
      <c r="G1587" s="376"/>
      <c r="H1587" s="377"/>
      <c r="I1587" s="385"/>
      <c r="J1587" s="374"/>
      <c r="K1587" s="374"/>
      <c r="L1587" s="378"/>
      <c r="M1587" s="379"/>
      <c r="N1587" s="380"/>
    </row>
    <row r="1588" spans="1:14" ht="46.5" customHeight="1">
      <c r="A1588" s="109"/>
      <c r="B1588" s="109"/>
      <c r="F1588" s="374"/>
      <c r="G1588" s="376"/>
      <c r="H1588" s="377"/>
      <c r="I1588" s="385"/>
      <c r="J1588" s="374"/>
      <c r="K1588" s="374"/>
      <c r="L1588" s="378"/>
      <c r="M1588" s="379"/>
      <c r="N1588" s="380"/>
    </row>
    <row r="1589" spans="1:14" ht="46.5" customHeight="1">
      <c r="A1589" s="109"/>
      <c r="B1589" s="109"/>
      <c r="F1589" s="374"/>
      <c r="G1589" s="376"/>
      <c r="H1589" s="377"/>
      <c r="I1589" s="385"/>
      <c r="J1589" s="374"/>
      <c r="K1589" s="374"/>
      <c r="L1589" s="378"/>
      <c r="M1589" s="379"/>
      <c r="N1589" s="380"/>
    </row>
    <row r="1590" spans="1:14" ht="46.5" customHeight="1">
      <c r="A1590" s="109"/>
      <c r="B1590" s="109"/>
      <c r="F1590" s="374"/>
      <c r="G1590" s="376"/>
      <c r="H1590" s="377"/>
      <c r="I1590" s="385"/>
      <c r="J1590" s="374"/>
      <c r="K1590" s="374"/>
      <c r="L1590" s="378"/>
      <c r="M1590" s="379"/>
      <c r="N1590" s="380"/>
    </row>
    <row r="1591" spans="1:14" ht="46.5" customHeight="1">
      <c r="A1591" s="109"/>
      <c r="B1591" s="109"/>
      <c r="F1591" s="374"/>
      <c r="G1591" s="376"/>
      <c r="H1591" s="377"/>
      <c r="I1591" s="385"/>
      <c r="J1591" s="374"/>
      <c r="K1591" s="374"/>
      <c r="L1591" s="378"/>
      <c r="M1591" s="379"/>
      <c r="N1591" s="380"/>
    </row>
    <row r="1592" spans="1:14" ht="46.5" customHeight="1">
      <c r="A1592" s="109"/>
      <c r="B1592" s="109"/>
      <c r="F1592" s="374"/>
      <c r="G1592" s="376"/>
      <c r="H1592" s="377"/>
      <c r="I1592" s="385"/>
      <c r="J1592" s="374"/>
      <c r="K1592" s="374"/>
      <c r="L1592" s="378"/>
      <c r="M1592" s="379"/>
      <c r="N1592" s="380"/>
    </row>
    <row r="1593" spans="1:14" ht="46.5" customHeight="1">
      <c r="A1593" s="109"/>
      <c r="B1593" s="109"/>
      <c r="F1593" s="374"/>
      <c r="G1593" s="376"/>
      <c r="H1593" s="377"/>
      <c r="I1593" s="385"/>
      <c r="J1593" s="374"/>
      <c r="K1593" s="374"/>
      <c r="L1593" s="378"/>
      <c r="M1593" s="379"/>
      <c r="N1593" s="380"/>
    </row>
    <row r="1594" spans="1:14" ht="46.5" customHeight="1">
      <c r="A1594" s="109"/>
      <c r="B1594" s="109"/>
      <c r="F1594" s="374"/>
      <c r="G1594" s="376"/>
      <c r="H1594" s="377"/>
      <c r="I1594" s="385"/>
      <c r="J1594" s="374"/>
      <c r="K1594" s="374"/>
      <c r="L1594" s="378"/>
      <c r="M1594" s="379"/>
      <c r="N1594" s="380"/>
    </row>
    <row r="1595" spans="1:14" ht="46.5" customHeight="1">
      <c r="A1595" s="109"/>
      <c r="B1595" s="109"/>
      <c r="F1595" s="374"/>
      <c r="G1595" s="376"/>
      <c r="H1595" s="377"/>
      <c r="I1595" s="385"/>
      <c r="J1595" s="374"/>
      <c r="K1595" s="374"/>
      <c r="L1595" s="378"/>
      <c r="M1595" s="379"/>
      <c r="N1595" s="380"/>
    </row>
    <row r="1596" spans="1:14" ht="46.5" customHeight="1">
      <c r="A1596" s="109"/>
      <c r="B1596" s="109"/>
      <c r="F1596" s="374"/>
      <c r="G1596" s="376"/>
      <c r="H1596" s="377"/>
      <c r="I1596" s="385"/>
      <c r="J1596" s="374"/>
      <c r="K1596" s="374"/>
      <c r="L1596" s="378"/>
      <c r="M1596" s="379"/>
      <c r="N1596" s="380"/>
    </row>
    <row r="1597" spans="1:14" ht="46.5" customHeight="1">
      <c r="A1597" s="109"/>
      <c r="B1597" s="109"/>
      <c r="F1597" s="374"/>
      <c r="G1597" s="376"/>
      <c r="H1597" s="377"/>
      <c r="I1597" s="385"/>
      <c r="J1597" s="374"/>
      <c r="K1597" s="374"/>
      <c r="L1597" s="378"/>
      <c r="M1597" s="379"/>
      <c r="N1597" s="380"/>
    </row>
    <row r="1598" spans="1:14" ht="46.5" customHeight="1">
      <c r="A1598" s="109"/>
      <c r="B1598" s="109"/>
      <c r="F1598" s="374"/>
      <c r="G1598" s="376"/>
      <c r="H1598" s="377"/>
      <c r="I1598" s="385"/>
      <c r="J1598" s="374"/>
      <c r="K1598" s="374"/>
      <c r="L1598" s="378"/>
      <c r="M1598" s="379"/>
      <c r="N1598" s="380"/>
    </row>
    <row r="1599" spans="1:14" ht="46.5" customHeight="1">
      <c r="A1599" s="109"/>
      <c r="B1599" s="109"/>
      <c r="F1599" s="374"/>
      <c r="G1599" s="376"/>
      <c r="H1599" s="377"/>
      <c r="I1599" s="385"/>
      <c r="J1599" s="374"/>
      <c r="K1599" s="374"/>
      <c r="L1599" s="378"/>
      <c r="M1599" s="379"/>
      <c r="N1599" s="380"/>
    </row>
    <row r="1600" spans="1:14" ht="46.5" customHeight="1">
      <c r="A1600" s="109"/>
      <c r="B1600" s="109"/>
      <c r="F1600" s="374"/>
      <c r="G1600" s="376"/>
      <c r="H1600" s="377"/>
      <c r="I1600" s="385"/>
      <c r="J1600" s="374"/>
      <c r="K1600" s="374"/>
      <c r="L1600" s="378"/>
      <c r="M1600" s="379"/>
      <c r="N1600" s="380"/>
    </row>
    <row r="1601" spans="1:14" ht="46.5" customHeight="1">
      <c r="A1601" s="109"/>
      <c r="B1601" s="109"/>
      <c r="F1601" s="374"/>
      <c r="G1601" s="376"/>
      <c r="H1601" s="377"/>
      <c r="I1601" s="385"/>
      <c r="J1601" s="374"/>
      <c r="K1601" s="374"/>
      <c r="L1601" s="378"/>
      <c r="M1601" s="379"/>
      <c r="N1601" s="380"/>
    </row>
    <row r="1602" spans="1:14" ht="46.5" customHeight="1">
      <c r="A1602" s="109"/>
      <c r="B1602" s="109"/>
      <c r="F1602" s="374"/>
      <c r="G1602" s="376"/>
      <c r="H1602" s="377"/>
      <c r="I1602" s="385"/>
      <c r="J1602" s="374"/>
      <c r="K1602" s="374"/>
      <c r="L1602" s="378"/>
      <c r="M1602" s="379"/>
      <c r="N1602" s="380"/>
    </row>
    <row r="1603" spans="1:14" ht="46.5" customHeight="1">
      <c r="A1603" s="109"/>
      <c r="B1603" s="109"/>
      <c r="F1603" s="374"/>
      <c r="G1603" s="376"/>
      <c r="H1603" s="377"/>
      <c r="I1603" s="385"/>
      <c r="J1603" s="374"/>
      <c r="K1603" s="374"/>
      <c r="L1603" s="378"/>
      <c r="M1603" s="379"/>
      <c r="N1603" s="380"/>
    </row>
    <row r="1604" spans="1:14" ht="46.5" customHeight="1">
      <c r="A1604" s="109"/>
      <c r="B1604" s="109"/>
      <c r="F1604" s="374"/>
      <c r="G1604" s="376"/>
      <c r="H1604" s="377"/>
      <c r="I1604" s="385"/>
      <c r="J1604" s="374"/>
      <c r="K1604" s="374"/>
      <c r="L1604" s="378"/>
      <c r="M1604" s="379"/>
      <c r="N1604" s="380"/>
    </row>
    <row r="1605" spans="1:14" ht="46.5" customHeight="1">
      <c r="A1605" s="109"/>
      <c r="B1605" s="109"/>
      <c r="F1605" s="374"/>
      <c r="G1605" s="376"/>
      <c r="H1605" s="377"/>
      <c r="I1605" s="385"/>
      <c r="J1605" s="374"/>
      <c r="K1605" s="374"/>
      <c r="L1605" s="378"/>
      <c r="M1605" s="379"/>
      <c r="N1605" s="380"/>
    </row>
    <row r="1606" spans="1:14" ht="46.5" customHeight="1">
      <c r="A1606" s="109"/>
      <c r="B1606" s="109"/>
      <c r="F1606" s="374"/>
      <c r="G1606" s="376"/>
      <c r="H1606" s="377"/>
      <c r="I1606" s="385"/>
      <c r="J1606" s="374"/>
      <c r="K1606" s="374"/>
      <c r="L1606" s="378"/>
      <c r="M1606" s="379"/>
      <c r="N1606" s="380"/>
    </row>
    <row r="1607" spans="1:14" ht="46.5" customHeight="1">
      <c r="A1607" s="109"/>
      <c r="B1607" s="109"/>
      <c r="F1607" s="374"/>
      <c r="G1607" s="376"/>
      <c r="H1607" s="377"/>
      <c r="I1607" s="385"/>
      <c r="J1607" s="374"/>
      <c r="K1607" s="374"/>
      <c r="L1607" s="378"/>
      <c r="M1607" s="379"/>
      <c r="N1607" s="380"/>
    </row>
    <row r="1608" spans="1:14" ht="46.5" customHeight="1">
      <c r="A1608" s="109"/>
      <c r="B1608" s="109"/>
      <c r="F1608" s="374"/>
      <c r="G1608" s="376"/>
      <c r="H1608" s="377"/>
      <c r="I1608" s="385"/>
      <c r="J1608" s="374"/>
      <c r="K1608" s="374"/>
      <c r="L1608" s="378"/>
      <c r="M1608" s="379"/>
      <c r="N1608" s="380"/>
    </row>
    <row r="1609" spans="1:14" ht="46.5" customHeight="1">
      <c r="A1609" s="109"/>
      <c r="B1609" s="109"/>
      <c r="F1609" s="374"/>
      <c r="G1609" s="376"/>
      <c r="H1609" s="377"/>
      <c r="I1609" s="385"/>
      <c r="J1609" s="374"/>
      <c r="K1609" s="374"/>
      <c r="L1609" s="378"/>
      <c r="M1609" s="379"/>
      <c r="N1609" s="380"/>
    </row>
    <row r="1610" spans="1:14" ht="46.5" customHeight="1">
      <c r="A1610" s="109"/>
      <c r="B1610" s="109"/>
      <c r="F1610" s="374"/>
      <c r="G1610" s="376"/>
      <c r="H1610" s="377"/>
      <c r="I1610" s="385"/>
      <c r="J1610" s="374"/>
      <c r="K1610" s="374"/>
      <c r="L1610" s="378"/>
      <c r="M1610" s="379"/>
      <c r="N1610" s="380"/>
    </row>
    <row r="1611" spans="1:14" ht="46.5" customHeight="1">
      <c r="A1611" s="109"/>
      <c r="B1611" s="109"/>
      <c r="F1611" s="374"/>
      <c r="G1611" s="376"/>
      <c r="H1611" s="377"/>
      <c r="I1611" s="385"/>
      <c r="J1611" s="374"/>
      <c r="K1611" s="374"/>
      <c r="L1611" s="378"/>
      <c r="M1611" s="379"/>
      <c r="N1611" s="380"/>
    </row>
    <row r="1612" spans="1:14" ht="46.5" customHeight="1">
      <c r="A1612" s="109"/>
      <c r="B1612" s="109"/>
      <c r="F1612" s="374"/>
      <c r="G1612" s="376"/>
      <c r="H1612" s="377"/>
      <c r="I1612" s="385"/>
      <c r="J1612" s="374"/>
      <c r="K1612" s="374"/>
      <c r="L1612" s="378"/>
      <c r="M1612" s="379"/>
      <c r="N1612" s="380"/>
    </row>
    <row r="1613" spans="1:14" ht="46.5" customHeight="1">
      <c r="A1613" s="109"/>
      <c r="B1613" s="109"/>
      <c r="F1613" s="374"/>
      <c r="G1613" s="376"/>
      <c r="H1613" s="377"/>
      <c r="I1613" s="385"/>
      <c r="J1613" s="374"/>
      <c r="K1613" s="374"/>
      <c r="L1613" s="378"/>
      <c r="M1613" s="379"/>
      <c r="N1613" s="380"/>
    </row>
    <row r="1614" spans="1:14" ht="46.5" customHeight="1">
      <c r="A1614" s="109"/>
      <c r="B1614" s="109"/>
      <c r="F1614" s="374"/>
      <c r="G1614" s="376"/>
      <c r="H1614" s="377"/>
      <c r="I1614" s="385"/>
      <c r="J1614" s="374"/>
      <c r="K1614" s="374"/>
      <c r="L1614" s="378"/>
      <c r="M1614" s="379"/>
      <c r="N1614" s="380"/>
    </row>
    <row r="1615" spans="1:14" ht="46.5" customHeight="1">
      <c r="A1615" s="109"/>
      <c r="B1615" s="109"/>
      <c r="F1615" s="374"/>
      <c r="G1615" s="376"/>
      <c r="H1615" s="377"/>
      <c r="I1615" s="385"/>
      <c r="J1615" s="374"/>
      <c r="K1615" s="374"/>
      <c r="L1615" s="378"/>
      <c r="M1615" s="379"/>
      <c r="N1615" s="380"/>
    </row>
    <row r="1616" spans="1:14" ht="46.5" customHeight="1">
      <c r="A1616" s="109"/>
      <c r="B1616" s="109"/>
      <c r="F1616" s="374"/>
      <c r="G1616" s="376"/>
      <c r="H1616" s="377"/>
      <c r="I1616" s="385"/>
      <c r="J1616" s="374"/>
      <c r="K1616" s="374"/>
      <c r="L1616" s="378"/>
      <c r="M1616" s="379"/>
      <c r="N1616" s="380"/>
    </row>
    <row r="1617" spans="1:14" ht="46.5" customHeight="1">
      <c r="A1617" s="109"/>
      <c r="B1617" s="109"/>
      <c r="F1617" s="374"/>
      <c r="G1617" s="376"/>
      <c r="H1617" s="377"/>
      <c r="I1617" s="385"/>
      <c r="J1617" s="374"/>
      <c r="K1617" s="374"/>
      <c r="L1617" s="378"/>
      <c r="M1617" s="379"/>
      <c r="N1617" s="380"/>
    </row>
    <row r="1618" spans="1:14" ht="46.5" customHeight="1">
      <c r="A1618" s="109"/>
      <c r="B1618" s="109"/>
      <c r="F1618" s="374"/>
      <c r="G1618" s="376"/>
      <c r="H1618" s="377"/>
      <c r="I1618" s="385"/>
      <c r="J1618" s="374"/>
      <c r="K1618" s="374"/>
      <c r="L1618" s="378"/>
      <c r="M1618" s="379"/>
      <c r="N1618" s="380"/>
    </row>
    <row r="1619" spans="1:14" ht="46.5" customHeight="1">
      <c r="A1619" s="109"/>
      <c r="B1619" s="109"/>
      <c r="F1619" s="374"/>
      <c r="G1619" s="376"/>
      <c r="H1619" s="377"/>
      <c r="I1619" s="385"/>
      <c r="J1619" s="374"/>
      <c r="K1619" s="374"/>
      <c r="L1619" s="378"/>
      <c r="M1619" s="379"/>
      <c r="N1619" s="380"/>
    </row>
    <row r="1620" spans="1:14" ht="46.5" customHeight="1">
      <c r="A1620" s="109"/>
      <c r="B1620" s="109"/>
      <c r="F1620" s="374"/>
      <c r="G1620" s="376"/>
      <c r="H1620" s="377"/>
      <c r="I1620" s="385"/>
      <c r="J1620" s="374"/>
      <c r="K1620" s="374"/>
      <c r="L1620" s="378"/>
      <c r="M1620" s="379"/>
      <c r="N1620" s="380"/>
    </row>
    <row r="1621" spans="1:14" ht="46.5" customHeight="1">
      <c r="A1621" s="109"/>
      <c r="B1621" s="109"/>
      <c r="F1621" s="374"/>
      <c r="G1621" s="376"/>
      <c r="H1621" s="377"/>
      <c r="I1621" s="385"/>
      <c r="J1621" s="374"/>
      <c r="K1621" s="374"/>
      <c r="L1621" s="378"/>
      <c r="M1621" s="379"/>
      <c r="N1621" s="380"/>
    </row>
    <row r="1622" spans="1:14" ht="46.5" customHeight="1">
      <c r="A1622" s="109"/>
      <c r="B1622" s="109"/>
      <c r="F1622" s="374"/>
      <c r="G1622" s="376"/>
      <c r="H1622" s="377"/>
      <c r="I1622" s="385"/>
      <c r="J1622" s="374"/>
      <c r="K1622" s="374"/>
      <c r="L1622" s="378"/>
      <c r="M1622" s="379"/>
      <c r="N1622" s="380"/>
    </row>
    <row r="1623" spans="1:14" ht="46.5" customHeight="1">
      <c r="A1623" s="109"/>
      <c r="B1623" s="109"/>
      <c r="F1623" s="374"/>
      <c r="G1623" s="376"/>
      <c r="H1623" s="377"/>
      <c r="I1623" s="385"/>
      <c r="J1623" s="374"/>
      <c r="K1623" s="374"/>
      <c r="L1623" s="378"/>
      <c r="M1623" s="379"/>
      <c r="N1623" s="380"/>
    </row>
    <row r="1624" spans="1:14" ht="46.5" customHeight="1">
      <c r="A1624" s="109"/>
      <c r="B1624" s="109"/>
      <c r="F1624" s="374"/>
      <c r="G1624" s="376"/>
      <c r="H1624" s="377"/>
      <c r="I1624" s="385"/>
      <c r="J1624" s="374"/>
      <c r="K1624" s="374"/>
      <c r="L1624" s="378"/>
      <c r="M1624" s="379"/>
      <c r="N1624" s="380"/>
    </row>
    <row r="1625" spans="1:14" ht="46.5" customHeight="1">
      <c r="A1625" s="109"/>
      <c r="B1625" s="109"/>
      <c r="F1625" s="374"/>
      <c r="G1625" s="376"/>
      <c r="H1625" s="377"/>
      <c r="I1625" s="385"/>
      <c r="J1625" s="374"/>
      <c r="K1625" s="374"/>
      <c r="L1625" s="378"/>
      <c r="M1625" s="379"/>
      <c r="N1625" s="380"/>
    </row>
    <row r="1626" spans="1:14" ht="46.5" customHeight="1">
      <c r="A1626" s="109"/>
      <c r="B1626" s="109"/>
      <c r="F1626" s="374"/>
      <c r="G1626" s="376"/>
      <c r="H1626" s="377"/>
      <c r="I1626" s="385"/>
      <c r="J1626" s="374"/>
      <c r="K1626" s="374"/>
      <c r="L1626" s="378"/>
      <c r="M1626" s="379"/>
      <c r="N1626" s="380"/>
    </row>
    <row r="1627" spans="1:14" ht="46.5" customHeight="1">
      <c r="A1627" s="109"/>
      <c r="B1627" s="109"/>
      <c r="F1627" s="374"/>
      <c r="G1627" s="376"/>
      <c r="H1627" s="377"/>
      <c r="I1627" s="385"/>
      <c r="J1627" s="374"/>
      <c r="K1627" s="374"/>
      <c r="L1627" s="378"/>
      <c r="M1627" s="379"/>
      <c r="N1627" s="380"/>
    </row>
    <row r="1628" spans="1:14" ht="46.5" customHeight="1">
      <c r="A1628" s="109"/>
      <c r="B1628" s="109"/>
      <c r="F1628" s="374"/>
      <c r="G1628" s="376"/>
      <c r="H1628" s="377"/>
      <c r="I1628" s="385"/>
      <c r="J1628" s="374"/>
      <c r="K1628" s="374"/>
      <c r="L1628" s="378"/>
      <c r="M1628" s="379"/>
      <c r="N1628" s="380"/>
    </row>
    <row r="1629" spans="1:14" ht="46.5" customHeight="1">
      <c r="A1629" s="109"/>
      <c r="B1629" s="109"/>
      <c r="F1629" s="374"/>
      <c r="G1629" s="376"/>
      <c r="H1629" s="377"/>
      <c r="I1629" s="385"/>
      <c r="J1629" s="374"/>
      <c r="K1629" s="374"/>
      <c r="L1629" s="378"/>
      <c r="M1629" s="379"/>
      <c r="N1629" s="380"/>
    </row>
    <row r="1630" spans="1:14" ht="46.5" customHeight="1">
      <c r="A1630" s="109"/>
      <c r="B1630" s="109"/>
      <c r="F1630" s="374"/>
      <c r="G1630" s="376"/>
      <c r="H1630" s="377"/>
      <c r="I1630" s="385"/>
      <c r="J1630" s="374"/>
      <c r="K1630" s="374"/>
      <c r="L1630" s="378"/>
      <c r="M1630" s="379"/>
      <c r="N1630" s="380"/>
    </row>
    <row r="1631" spans="1:14" ht="46.5" customHeight="1">
      <c r="A1631" s="109"/>
      <c r="B1631" s="109"/>
      <c r="F1631" s="374"/>
      <c r="G1631" s="376"/>
      <c r="H1631" s="377"/>
      <c r="I1631" s="385"/>
      <c r="J1631" s="374"/>
      <c r="K1631" s="374"/>
      <c r="L1631" s="378"/>
      <c r="M1631" s="379"/>
      <c r="N1631" s="380"/>
    </row>
    <row r="1632" spans="1:14" ht="46.5" customHeight="1">
      <c r="A1632" s="109"/>
      <c r="B1632" s="109"/>
      <c r="F1632" s="374"/>
      <c r="G1632" s="376"/>
      <c r="H1632" s="377"/>
      <c r="I1632" s="385"/>
      <c r="J1632" s="374"/>
      <c r="K1632" s="374"/>
      <c r="L1632" s="378"/>
      <c r="M1632" s="379"/>
      <c r="N1632" s="380"/>
    </row>
    <row r="1633" spans="1:14" ht="46.5" customHeight="1">
      <c r="A1633" s="109"/>
      <c r="B1633" s="109"/>
      <c r="F1633" s="374"/>
      <c r="G1633" s="376"/>
      <c r="H1633" s="377"/>
      <c r="I1633" s="385"/>
      <c r="J1633" s="374"/>
      <c r="K1633" s="374"/>
      <c r="L1633" s="378"/>
      <c r="M1633" s="379"/>
      <c r="N1633" s="380"/>
    </row>
    <row r="1634" spans="1:14" ht="46.5" customHeight="1">
      <c r="A1634" s="109"/>
      <c r="B1634" s="109"/>
      <c r="F1634" s="374"/>
      <c r="G1634" s="376"/>
      <c r="H1634" s="377"/>
      <c r="I1634" s="385"/>
      <c r="J1634" s="374"/>
      <c r="K1634" s="374"/>
      <c r="L1634" s="378"/>
      <c r="M1634" s="379"/>
      <c r="N1634" s="380"/>
    </row>
    <row r="1635" spans="1:14" ht="46.5" customHeight="1">
      <c r="A1635" s="109"/>
      <c r="B1635" s="109"/>
      <c r="F1635" s="374"/>
      <c r="G1635" s="376"/>
      <c r="H1635" s="377"/>
      <c r="I1635" s="385"/>
      <c r="J1635" s="374"/>
      <c r="K1635" s="374"/>
      <c r="L1635" s="378"/>
      <c r="M1635" s="379"/>
      <c r="N1635" s="380"/>
    </row>
    <row r="1636" spans="1:14" ht="46.5" customHeight="1">
      <c r="A1636" s="109"/>
      <c r="B1636" s="109"/>
      <c r="F1636" s="374"/>
      <c r="G1636" s="376"/>
      <c r="H1636" s="377"/>
      <c r="I1636" s="385"/>
      <c r="J1636" s="374"/>
      <c r="K1636" s="374"/>
      <c r="L1636" s="378"/>
      <c r="M1636" s="379"/>
      <c r="N1636" s="380"/>
    </row>
    <row r="1637" spans="1:14" ht="46.5" customHeight="1">
      <c r="A1637" s="109"/>
      <c r="B1637" s="109"/>
      <c r="F1637" s="374"/>
      <c r="G1637" s="376"/>
      <c r="H1637" s="377"/>
      <c r="I1637" s="385"/>
      <c r="J1637" s="374"/>
      <c r="K1637" s="374"/>
      <c r="L1637" s="378"/>
      <c r="M1637" s="379"/>
      <c r="N1637" s="380"/>
    </row>
    <row r="1638" spans="1:14" ht="46.5" customHeight="1">
      <c r="A1638" s="109"/>
      <c r="B1638" s="109"/>
      <c r="F1638" s="374"/>
      <c r="G1638" s="376"/>
      <c r="H1638" s="377"/>
      <c r="I1638" s="385"/>
      <c r="J1638" s="374"/>
      <c r="K1638" s="374"/>
      <c r="L1638" s="378"/>
      <c r="M1638" s="379"/>
      <c r="N1638" s="380"/>
    </row>
    <row r="1639" spans="1:14" ht="46.5" customHeight="1">
      <c r="A1639" s="109"/>
      <c r="B1639" s="109"/>
      <c r="F1639" s="374"/>
      <c r="G1639" s="376"/>
      <c r="H1639" s="377"/>
      <c r="I1639" s="385"/>
      <c r="J1639" s="374"/>
      <c r="K1639" s="374"/>
      <c r="L1639" s="378"/>
      <c r="M1639" s="379"/>
      <c r="N1639" s="380"/>
    </row>
    <row r="1640" spans="1:14" ht="46.5" customHeight="1">
      <c r="A1640" s="109"/>
      <c r="B1640" s="109"/>
      <c r="F1640" s="374"/>
      <c r="G1640" s="376"/>
      <c r="H1640" s="377"/>
      <c r="I1640" s="385"/>
      <c r="J1640" s="374"/>
      <c r="K1640" s="374"/>
      <c r="L1640" s="378"/>
      <c r="M1640" s="379"/>
      <c r="N1640" s="380"/>
    </row>
    <row r="1641" spans="1:14" ht="46.5" customHeight="1">
      <c r="A1641" s="109"/>
      <c r="B1641" s="109"/>
      <c r="F1641" s="374"/>
      <c r="G1641" s="376"/>
      <c r="H1641" s="377"/>
      <c r="J1641" s="374"/>
      <c r="K1641" s="374"/>
      <c r="L1641" s="378"/>
      <c r="M1641" s="379"/>
      <c r="N1641" s="380"/>
    </row>
    <row r="1642" spans="1:14" ht="46.5" customHeight="1">
      <c r="A1642" s="109"/>
      <c r="B1642" s="109"/>
      <c r="F1642" s="374"/>
      <c r="G1642" s="376"/>
      <c r="H1642" s="377"/>
      <c r="J1642" s="374"/>
      <c r="K1642" s="374"/>
      <c r="L1642" s="378"/>
      <c r="M1642" s="379"/>
      <c r="N1642" s="380"/>
    </row>
  </sheetData>
  <sheetProtection selectLockedCells="1" autoFilter="0" selectUnlockedCells="1"/>
  <autoFilter ref="A8:N19">
    <sortState ref="A9:N37">
      <sortCondition ref="C8:C19"/>
    </sortState>
  </autoFilter>
  <mergeCells count="9">
    <mergeCell ref="A20:G20"/>
    <mergeCell ref="J20:N20"/>
    <mergeCell ref="A7:N7"/>
    <mergeCell ref="A6:N6"/>
    <mergeCell ref="A1:N1"/>
    <mergeCell ref="A2:N2"/>
    <mergeCell ref="A3:N3"/>
    <mergeCell ref="A4:N4"/>
    <mergeCell ref="A5:N5"/>
  </mergeCells>
  <phoneticPr fontId="39" type="noConversion"/>
  <pageMargins left="0.51181102362204722" right="0.51181102362204722" top="0.55000000000000004" bottom="0.71614583333333337" header="0.15748031496062992" footer="0.31496062992125984"/>
  <pageSetup paperSize="9" scale="21" fitToHeight="0" orientation="landscape" r:id="rId1"/>
  <headerFooter>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Q11"/>
  <sheetViews>
    <sheetView showGridLines="0" workbookViewId="0">
      <selection activeCell="K21" sqref="J21:K21"/>
    </sheetView>
  </sheetViews>
  <sheetFormatPr defaultRowHeight="15"/>
  <cols>
    <col min="6" max="6" width="19.28515625" customWidth="1"/>
    <col min="7" max="7" width="20.85546875" customWidth="1"/>
    <col min="8" max="8" width="18.28515625" customWidth="1"/>
    <col min="9" max="9" width="21.28515625" customWidth="1"/>
  </cols>
  <sheetData>
    <row r="2" spans="6:17" ht="33" customHeight="1">
      <c r="F2" s="431">
        <v>2021</v>
      </c>
      <c r="G2" s="431"/>
      <c r="H2" s="431">
        <v>2022</v>
      </c>
      <c r="I2" s="431"/>
    </row>
    <row r="3" spans="6:17" ht="33" customHeight="1">
      <c r="F3" s="365" t="s">
        <v>1160</v>
      </c>
      <c r="G3" s="366">
        <v>47961</v>
      </c>
      <c r="H3" s="365" t="s">
        <v>1153</v>
      </c>
      <c r="I3" s="366">
        <v>47961</v>
      </c>
    </row>
    <row r="4" spans="6:17" ht="33" customHeight="1">
      <c r="F4" s="365" t="s">
        <v>1148</v>
      </c>
      <c r="G4" s="366">
        <v>47961</v>
      </c>
      <c r="H4" s="365" t="s">
        <v>1154</v>
      </c>
      <c r="I4" s="366">
        <v>47961</v>
      </c>
    </row>
    <row r="5" spans="6:17" ht="33" customHeight="1">
      <c r="F5" s="365" t="s">
        <v>1149</v>
      </c>
      <c r="G5" s="366">
        <v>47961</v>
      </c>
      <c r="H5" s="365" t="s">
        <v>1155</v>
      </c>
      <c r="I5" s="366">
        <v>47961</v>
      </c>
    </row>
    <row r="6" spans="6:17" ht="33" customHeight="1">
      <c r="F6" s="365" t="s">
        <v>1150</v>
      </c>
      <c r="G6" s="366">
        <v>47961</v>
      </c>
      <c r="H6" s="365" t="s">
        <v>1156</v>
      </c>
      <c r="I6" s="366">
        <v>47961</v>
      </c>
    </row>
    <row r="7" spans="6:17" ht="33" customHeight="1">
      <c r="F7" s="365" t="s">
        <v>1151</v>
      </c>
      <c r="G7" s="366">
        <v>47961</v>
      </c>
      <c r="H7" s="365" t="s">
        <v>1157</v>
      </c>
      <c r="I7" s="366">
        <v>47961</v>
      </c>
    </row>
    <row r="8" spans="6:17" ht="33" customHeight="1">
      <c r="F8" s="365" t="s">
        <v>1152</v>
      </c>
      <c r="G8" s="366">
        <v>47961</v>
      </c>
      <c r="H8" s="365" t="s">
        <v>1158</v>
      </c>
      <c r="I8" s="366">
        <v>47961</v>
      </c>
    </row>
    <row r="9" spans="6:17" ht="9" customHeight="1"/>
    <row r="10" spans="6:17" ht="33" customHeight="1">
      <c r="F10" s="365" t="s">
        <v>871</v>
      </c>
      <c r="G10" s="367">
        <f>SUM(G3:G8)</f>
        <v>287766</v>
      </c>
      <c r="H10" s="365" t="s">
        <v>871</v>
      </c>
      <c r="I10" s="367">
        <f>SUM(I3:I8)</f>
        <v>287766</v>
      </c>
      <c r="N10" s="369"/>
      <c r="O10" s="370"/>
      <c r="P10" s="369"/>
      <c r="Q10" s="370"/>
    </row>
    <row r="11" spans="6:17" ht="33" customHeight="1">
      <c r="F11" s="368" t="s">
        <v>1159</v>
      </c>
      <c r="G11" s="365"/>
      <c r="H11" s="365"/>
      <c r="I11" s="367">
        <f>G10+I10</f>
        <v>575532</v>
      </c>
    </row>
  </sheetData>
  <mergeCells count="2">
    <mergeCell ref="F2:G2"/>
    <mergeCell ref="H2:I2"/>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zoomScale="130" zoomScaleNormal="130" workbookViewId="0">
      <selection activeCell="B18" sqref="B18"/>
    </sheetView>
  </sheetViews>
  <sheetFormatPr defaultRowHeight="15"/>
  <cols>
    <col min="1" max="1" width="21.28515625" customWidth="1"/>
    <col min="2" max="2" width="21.42578125" style="362" customWidth="1"/>
    <col min="3" max="4" width="51" customWidth="1"/>
    <col min="5" max="5" width="13.7109375" customWidth="1"/>
    <col min="6" max="6" width="15.28515625" customWidth="1"/>
    <col min="7" max="7" width="14.42578125" customWidth="1"/>
    <col min="8" max="8" width="19.7109375" customWidth="1"/>
    <col min="9" max="9" width="22.28515625" customWidth="1"/>
    <col min="10" max="10" width="47.28515625" customWidth="1"/>
    <col min="11" max="11" width="27.140625" bestFit="1" customWidth="1"/>
    <col min="12" max="12" width="15.28515625" customWidth="1"/>
    <col min="13" max="13" width="41.42578125" customWidth="1"/>
    <col min="14" max="14" width="150.85546875" customWidth="1"/>
    <col min="15" max="15" width="107" customWidth="1"/>
    <col min="16" max="16" width="11.5703125" customWidth="1"/>
    <col min="17" max="17" width="13.28515625" customWidth="1"/>
    <col min="18" max="18" width="7" customWidth="1"/>
    <col min="19" max="21" width="5" customWidth="1"/>
    <col min="22" max="22" width="4" customWidth="1"/>
    <col min="23" max="23" width="5" customWidth="1"/>
    <col min="24" max="25" width="4" customWidth="1"/>
    <col min="26" max="29" width="5" customWidth="1"/>
    <col min="30" max="30" width="4" customWidth="1"/>
    <col min="31" max="31" width="7" customWidth="1"/>
    <col min="32" max="33" width="5" customWidth="1"/>
    <col min="34" max="35" width="4" customWidth="1"/>
    <col min="36" max="38" width="5" customWidth="1"/>
    <col min="39" max="39" width="2" customWidth="1"/>
    <col min="40" max="41" width="5" customWidth="1"/>
    <col min="42" max="42" width="4" customWidth="1"/>
    <col min="43" max="43" width="5" customWidth="1"/>
    <col min="44" max="44" width="4" customWidth="1"/>
    <col min="45" max="45" width="5" customWidth="1"/>
    <col min="46" max="46" width="4" customWidth="1"/>
    <col min="47" max="48" width="5" customWidth="1"/>
    <col min="49" max="49" width="2" customWidth="1"/>
    <col min="50" max="51" width="5" customWidth="1"/>
    <col min="52" max="52" width="4" customWidth="1"/>
    <col min="53" max="54" width="5" customWidth="1"/>
    <col min="55" max="55" width="2" customWidth="1"/>
    <col min="56" max="58" width="4" customWidth="1"/>
    <col min="59" max="63" width="5" customWidth="1"/>
    <col min="64" max="64" width="4" customWidth="1"/>
    <col min="65" max="67" width="5" customWidth="1"/>
    <col min="68" max="68" width="2" customWidth="1"/>
    <col min="69" max="70" width="5" customWidth="1"/>
    <col min="71" max="71" width="4" customWidth="1"/>
    <col min="72" max="72" width="5" customWidth="1"/>
    <col min="73" max="73" width="2" customWidth="1"/>
    <col min="74" max="76" width="5" customWidth="1"/>
    <col min="77" max="77" width="4" customWidth="1"/>
    <col min="78" max="78" width="6" customWidth="1"/>
    <col min="79" max="79" width="5" customWidth="1"/>
    <col min="80" max="80" width="3" customWidth="1"/>
    <col min="81" max="82" width="5" customWidth="1"/>
    <col min="83" max="83" width="3" customWidth="1"/>
    <col min="84" max="84" width="6" customWidth="1"/>
    <col min="85" max="85" width="5" customWidth="1"/>
    <col min="86" max="86" width="6" customWidth="1"/>
    <col min="87" max="87" width="3" customWidth="1"/>
    <col min="88" max="88" width="5" customWidth="1"/>
    <col min="89" max="90" width="3" customWidth="1"/>
    <col min="91" max="91" width="6" customWidth="1"/>
    <col min="92" max="94" width="3" customWidth="1"/>
    <col min="95" max="96" width="6" customWidth="1"/>
    <col min="97" max="97" width="5" customWidth="1"/>
    <col min="98" max="101" width="3" customWidth="1"/>
    <col min="102" max="102" width="5" customWidth="1"/>
    <col min="103" max="103" width="8" customWidth="1"/>
    <col min="104" max="104" width="7" customWidth="1"/>
    <col min="105" max="105" width="6" customWidth="1"/>
    <col min="106" max="106" width="4" customWidth="1"/>
    <col min="107" max="107" width="6" customWidth="1"/>
    <col min="108" max="108" width="7" customWidth="1"/>
    <col min="109" max="109" width="6" customWidth="1"/>
    <col min="110" max="110" width="9" customWidth="1"/>
    <col min="111" max="111" width="8" customWidth="1"/>
    <col min="112" max="113" width="4" customWidth="1"/>
    <col min="114" max="114" width="6" customWidth="1"/>
    <col min="115" max="115" width="4" customWidth="1"/>
    <col min="116" max="116" width="9" customWidth="1"/>
    <col min="117" max="120" width="4" customWidth="1"/>
    <col min="121" max="121" width="7" customWidth="1"/>
    <col min="122" max="123" width="8" customWidth="1"/>
    <col min="124" max="124" width="7" customWidth="1"/>
    <col min="125" max="126" width="5" customWidth="1"/>
    <col min="127" max="127" width="8" customWidth="1"/>
    <col min="128" max="128" width="5" customWidth="1"/>
    <col min="129" max="129" width="8" customWidth="1"/>
    <col min="130" max="133" width="5" customWidth="1"/>
    <col min="134" max="134" width="8" customWidth="1"/>
    <col min="135" max="135" width="5" customWidth="1"/>
    <col min="136" max="136" width="9" customWidth="1"/>
    <col min="137" max="137" width="6" customWidth="1"/>
    <col min="138" max="138" width="8" customWidth="1"/>
    <col min="139" max="139" width="9" customWidth="1"/>
    <col min="140" max="140" width="6" customWidth="1"/>
    <col min="141" max="142" width="9" customWidth="1"/>
    <col min="143" max="145" width="6" customWidth="1"/>
    <col min="146" max="146" width="8" customWidth="1"/>
    <col min="147" max="149" width="9" customWidth="1"/>
    <col min="150" max="150" width="10" bestFit="1" customWidth="1"/>
    <col min="151" max="151" width="4.5703125" customWidth="1"/>
    <col min="152" max="152" width="5.5703125" customWidth="1"/>
    <col min="153" max="154" width="3" customWidth="1"/>
    <col min="155" max="158" width="4.5703125" customWidth="1"/>
    <col min="159" max="159" width="8.5703125" customWidth="1"/>
    <col min="160" max="160" width="3" customWidth="1"/>
    <col min="161" max="162" width="4.5703125" customWidth="1"/>
    <col min="163" max="163" width="15.85546875" bestFit="1" customWidth="1"/>
    <col min="164" max="164" width="7" customWidth="1"/>
    <col min="165" max="165" width="10.7109375" bestFit="1" customWidth="1"/>
  </cols>
  <sheetData>
    <row r="1" spans="1:2">
      <c r="A1" s="358" t="s">
        <v>560</v>
      </c>
      <c r="B1" t="s">
        <v>1130</v>
      </c>
    </row>
    <row r="3" spans="1:2">
      <c r="A3" s="358" t="s">
        <v>1128</v>
      </c>
      <c r="B3" t="s">
        <v>1131</v>
      </c>
    </row>
    <row r="4" spans="1:2">
      <c r="A4" s="359" t="s">
        <v>535</v>
      </c>
      <c r="B4" s="360">
        <v>719999.99999785004</v>
      </c>
    </row>
    <row r="5" spans="1:2">
      <c r="A5" s="359" t="s">
        <v>196</v>
      </c>
      <c r="B5" s="360">
        <v>134964.16</v>
      </c>
    </row>
    <row r="6" spans="1:2">
      <c r="A6" s="359" t="s">
        <v>537</v>
      </c>
      <c r="B6" s="360">
        <v>10626.5</v>
      </c>
    </row>
    <row r="7" spans="1:2">
      <c r="A7" s="359" t="s">
        <v>536</v>
      </c>
      <c r="B7" s="360">
        <v>1750</v>
      </c>
    </row>
    <row r="8" spans="1:2">
      <c r="A8" s="359" t="s">
        <v>539</v>
      </c>
      <c r="B8" s="360">
        <v>0</v>
      </c>
    </row>
    <row r="9" spans="1:2">
      <c r="A9" s="359" t="s">
        <v>538</v>
      </c>
      <c r="B9" s="360">
        <v>8000</v>
      </c>
    </row>
    <row r="10" spans="1:2">
      <c r="A10" s="359" t="s">
        <v>543</v>
      </c>
      <c r="B10" s="360">
        <v>0</v>
      </c>
    </row>
    <row r="11" spans="1:2">
      <c r="A11" s="359" t="s">
        <v>541</v>
      </c>
      <c r="B11" s="360">
        <v>0</v>
      </c>
    </row>
    <row r="12" spans="1:2">
      <c r="A12" s="359" t="s">
        <v>540</v>
      </c>
      <c r="B12" s="360">
        <v>0</v>
      </c>
    </row>
    <row r="13" spans="1:2">
      <c r="A13" s="359" t="s">
        <v>542</v>
      </c>
      <c r="B13" s="360">
        <v>0</v>
      </c>
    </row>
    <row r="14" spans="1:2">
      <c r="A14" s="359" t="s">
        <v>227</v>
      </c>
      <c r="B14" s="360">
        <v>4200.4799999999996</v>
      </c>
    </row>
    <row r="15" spans="1:2">
      <c r="A15" s="359" t="s">
        <v>293</v>
      </c>
      <c r="B15" s="360">
        <v>40903.819600000003</v>
      </c>
    </row>
    <row r="16" spans="1:2">
      <c r="A16" s="359" t="s">
        <v>929</v>
      </c>
      <c r="B16" s="360">
        <v>16320.11</v>
      </c>
    </row>
    <row r="17" spans="1:2">
      <c r="A17" s="359" t="s">
        <v>544</v>
      </c>
      <c r="B17" s="360">
        <v>0</v>
      </c>
    </row>
    <row r="18" spans="1:2">
      <c r="A18" s="359" t="s">
        <v>545</v>
      </c>
      <c r="B18" s="360">
        <v>0</v>
      </c>
    </row>
    <row r="19" spans="1:2">
      <c r="A19" s="359" t="s">
        <v>546</v>
      </c>
      <c r="B19" s="360">
        <v>80884.2</v>
      </c>
    </row>
    <row r="20" spans="1:2">
      <c r="A20" s="359" t="s">
        <v>200</v>
      </c>
      <c r="B20" s="360">
        <v>20215</v>
      </c>
    </row>
    <row r="21" spans="1:2">
      <c r="A21" s="359" t="s">
        <v>936</v>
      </c>
      <c r="B21" s="360">
        <v>16320.11</v>
      </c>
    </row>
    <row r="22" spans="1:2">
      <c r="A22" s="359" t="s">
        <v>714</v>
      </c>
      <c r="B22" s="360">
        <v>0</v>
      </c>
    </row>
    <row r="23" spans="1:2">
      <c r="A23" s="359" t="s">
        <v>547</v>
      </c>
      <c r="B23" s="360">
        <v>2984</v>
      </c>
    </row>
    <row r="24" spans="1:2">
      <c r="A24" s="359" t="s">
        <v>577</v>
      </c>
      <c r="B24" s="360">
        <v>16370</v>
      </c>
    </row>
    <row r="25" spans="1:2">
      <c r="A25" s="359" t="s">
        <v>565</v>
      </c>
      <c r="B25" s="360">
        <v>3423.6</v>
      </c>
    </row>
    <row r="26" spans="1:2">
      <c r="A26" s="359" t="s">
        <v>548</v>
      </c>
      <c r="B26" s="360">
        <v>4379</v>
      </c>
    </row>
    <row r="27" spans="1:2">
      <c r="A27" s="359" t="s">
        <v>549</v>
      </c>
      <c r="B27" s="360">
        <v>6912</v>
      </c>
    </row>
    <row r="28" spans="1:2">
      <c r="A28" s="359" t="s">
        <v>579</v>
      </c>
      <c r="B28" s="360">
        <v>5642.1799999999994</v>
      </c>
    </row>
    <row r="29" spans="1:2">
      <c r="A29" s="359" t="s">
        <v>607</v>
      </c>
      <c r="B29" s="360">
        <v>3295</v>
      </c>
    </row>
    <row r="30" spans="1:2">
      <c r="A30" s="359" t="s">
        <v>726</v>
      </c>
      <c r="B30" s="360">
        <v>159118.88</v>
      </c>
    </row>
    <row r="31" spans="1:2">
      <c r="A31" s="359" t="s">
        <v>612</v>
      </c>
      <c r="B31" s="360">
        <v>0</v>
      </c>
    </row>
    <row r="32" spans="1:2">
      <c r="A32" s="359" t="s">
        <v>239</v>
      </c>
      <c r="B32" s="360">
        <v>38180</v>
      </c>
    </row>
    <row r="33" spans="1:2">
      <c r="A33" s="359" t="s">
        <v>949</v>
      </c>
      <c r="B33" s="360">
        <v>0</v>
      </c>
    </row>
    <row r="34" spans="1:2">
      <c r="A34" s="359" t="s">
        <v>290</v>
      </c>
      <c r="B34" s="360">
        <v>2640</v>
      </c>
    </row>
    <row r="35" spans="1:2">
      <c r="A35" s="359" t="s">
        <v>908</v>
      </c>
      <c r="B35" s="360">
        <v>31058.01</v>
      </c>
    </row>
    <row r="36" spans="1:2">
      <c r="A36" s="359" t="s">
        <v>1059</v>
      </c>
      <c r="B36" s="360">
        <v>0</v>
      </c>
    </row>
    <row r="37" spans="1:2">
      <c r="A37" s="359" t="s">
        <v>944</v>
      </c>
      <c r="B37" s="360">
        <v>0</v>
      </c>
    </row>
    <row r="38" spans="1:2">
      <c r="A38" s="359" t="s">
        <v>248</v>
      </c>
      <c r="B38" s="360">
        <v>149228.51926</v>
      </c>
    </row>
    <row r="39" spans="1:2">
      <c r="A39" s="359" t="s">
        <v>230</v>
      </c>
      <c r="B39" s="360">
        <v>13965</v>
      </c>
    </row>
    <row r="40" spans="1:2">
      <c r="A40" s="359" t="s">
        <v>945</v>
      </c>
      <c r="B40" s="360">
        <v>0</v>
      </c>
    </row>
    <row r="41" spans="1:2">
      <c r="A41" s="359" t="s">
        <v>951</v>
      </c>
      <c r="B41" s="360">
        <v>575532</v>
      </c>
    </row>
    <row r="42" spans="1:2">
      <c r="A42" s="359" t="s">
        <v>998</v>
      </c>
      <c r="B42" s="360">
        <v>0</v>
      </c>
    </row>
    <row r="43" spans="1:2">
      <c r="A43" s="359" t="s">
        <v>1035</v>
      </c>
      <c r="B43" s="360">
        <v>0</v>
      </c>
    </row>
    <row r="44" spans="1:2">
      <c r="A44" s="359" t="s">
        <v>1067</v>
      </c>
      <c r="B44" s="360">
        <v>0</v>
      </c>
    </row>
    <row r="45" spans="1:2">
      <c r="A45" s="359" t="s">
        <v>1112</v>
      </c>
      <c r="B45" s="360">
        <v>0</v>
      </c>
    </row>
    <row r="46" spans="1:2">
      <c r="A46" s="359" t="s">
        <v>1066</v>
      </c>
      <c r="B46" s="360">
        <v>0</v>
      </c>
    </row>
    <row r="47" spans="1:2">
      <c r="A47" s="359" t="s">
        <v>204</v>
      </c>
      <c r="B47" s="360">
        <v>24000</v>
      </c>
    </row>
    <row r="48" spans="1:2">
      <c r="A48" s="359" t="s">
        <v>1069</v>
      </c>
      <c r="B48" s="360">
        <v>0</v>
      </c>
    </row>
    <row r="49" spans="1:2">
      <c r="A49" s="359" t="s">
        <v>1116</v>
      </c>
      <c r="B49" s="360">
        <v>0</v>
      </c>
    </row>
    <row r="50" spans="1:2">
      <c r="A50" s="359" t="s">
        <v>209</v>
      </c>
      <c r="B50" s="360">
        <v>4354.2628750000003</v>
      </c>
    </row>
    <row r="51" spans="1:2">
      <c r="A51" s="359" t="s">
        <v>1117</v>
      </c>
      <c r="B51" s="360">
        <v>1370</v>
      </c>
    </row>
    <row r="52" spans="1:2">
      <c r="A52" s="359" t="s">
        <v>286</v>
      </c>
      <c r="B52" s="360">
        <v>57750</v>
      </c>
    </row>
    <row r="53" spans="1:2">
      <c r="A53" s="359" t="s">
        <v>234</v>
      </c>
      <c r="B53" s="360">
        <v>185733.12</v>
      </c>
    </row>
    <row r="54" spans="1:2">
      <c r="A54" s="359" t="s">
        <v>255</v>
      </c>
      <c r="B54" s="360">
        <v>77200</v>
      </c>
    </row>
    <row r="55" spans="1:2">
      <c r="A55" s="359" t="s">
        <v>617</v>
      </c>
      <c r="B55" s="360">
        <v>155040</v>
      </c>
    </row>
    <row r="56" spans="1:2">
      <c r="A56" s="359" t="s">
        <v>102</v>
      </c>
      <c r="B56" s="360">
        <v>104878.79999999999</v>
      </c>
    </row>
    <row r="57" spans="1:2">
      <c r="A57" s="359" t="s">
        <v>276</v>
      </c>
      <c r="B57" s="360">
        <v>1258.6400000000001</v>
      </c>
    </row>
    <row r="58" spans="1:2">
      <c r="A58" s="359" t="s">
        <v>304</v>
      </c>
      <c r="B58" s="360">
        <v>5200.0293333000009</v>
      </c>
    </row>
    <row r="59" spans="1:2">
      <c r="A59" s="359" t="s">
        <v>96</v>
      </c>
      <c r="B59" s="360">
        <v>4132.3999999999996</v>
      </c>
    </row>
    <row r="60" spans="1:2">
      <c r="A60" s="359" t="s">
        <v>56</v>
      </c>
      <c r="B60" s="360">
        <v>11844</v>
      </c>
    </row>
    <row r="61" spans="1:2">
      <c r="A61" s="359" t="s">
        <v>279</v>
      </c>
      <c r="B61" s="360">
        <v>4057.0420500000005</v>
      </c>
    </row>
    <row r="62" spans="1:2">
      <c r="A62" s="359" t="s">
        <v>574</v>
      </c>
      <c r="B62" s="360">
        <v>20940</v>
      </c>
    </row>
    <row r="63" spans="1:2">
      <c r="A63" s="359" t="s">
        <v>216</v>
      </c>
      <c r="B63" s="360">
        <v>9420</v>
      </c>
    </row>
    <row r="64" spans="1:2">
      <c r="A64" s="359" t="s">
        <v>243</v>
      </c>
      <c r="B64" s="360">
        <v>89035.200000000012</v>
      </c>
    </row>
    <row r="65" spans="1:2">
      <c r="A65" s="359" t="s">
        <v>308</v>
      </c>
      <c r="B65" s="360">
        <v>43010</v>
      </c>
    </row>
    <row r="66" spans="1:2">
      <c r="A66" s="359" t="s">
        <v>246</v>
      </c>
      <c r="B66" s="360">
        <v>56642.400000000001</v>
      </c>
    </row>
    <row r="67" spans="1:2">
      <c r="A67" s="359" t="s">
        <v>269</v>
      </c>
      <c r="B67" s="360">
        <v>12097.11</v>
      </c>
    </row>
    <row r="68" spans="1:2">
      <c r="A68" s="359" t="s">
        <v>273</v>
      </c>
      <c r="B68" s="360">
        <v>8641.2088540000004</v>
      </c>
    </row>
    <row r="69" spans="1:2">
      <c r="A69" s="359" t="s">
        <v>1129</v>
      </c>
      <c r="B69" s="330">
        <v>2943516.7819701503</v>
      </c>
    </row>
    <row r="70" spans="1:2">
      <c r="B70"/>
    </row>
    <row r="71" spans="1:2">
      <c r="B71"/>
    </row>
    <row r="72" spans="1:2">
      <c r="B72"/>
    </row>
    <row r="73" spans="1:2">
      <c r="B73"/>
    </row>
    <row r="74" spans="1:2">
      <c r="B74"/>
    </row>
    <row r="75" spans="1:2">
      <c r="B75"/>
    </row>
    <row r="76" spans="1:2">
      <c r="B76"/>
    </row>
    <row r="77" spans="1:2">
      <c r="B77"/>
    </row>
    <row r="78" spans="1:2">
      <c r="B78"/>
    </row>
    <row r="79" spans="1:2">
      <c r="B79"/>
    </row>
    <row r="80" spans="1: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row r="112" spans="2:2">
      <c r="B112"/>
    </row>
    <row r="113" spans="2:2">
      <c r="B113"/>
    </row>
    <row r="114" spans="2:2">
      <c r="B114"/>
    </row>
    <row r="115" spans="2:2">
      <c r="B115"/>
    </row>
    <row r="116" spans="2:2">
      <c r="B116"/>
    </row>
    <row r="117" spans="2:2">
      <c r="B117"/>
    </row>
    <row r="118" spans="2:2">
      <c r="B118"/>
    </row>
    <row r="119" spans="2:2">
      <c r="B119"/>
    </row>
    <row r="120" spans="2:2">
      <c r="B120"/>
    </row>
    <row r="121" spans="2:2">
      <c r="B121"/>
    </row>
    <row r="122" spans="2:2">
      <c r="B122"/>
    </row>
    <row r="123" spans="2:2">
      <c r="B123"/>
    </row>
    <row r="124" spans="2:2">
      <c r="B124"/>
    </row>
    <row r="125" spans="2:2">
      <c r="B125"/>
    </row>
    <row r="126" spans="2:2">
      <c r="B126"/>
    </row>
    <row r="127" spans="2:2">
      <c r="B127"/>
    </row>
    <row r="128" spans="2:2">
      <c r="B128"/>
    </row>
    <row r="129" spans="2:2">
      <c r="B129"/>
    </row>
    <row r="130" spans="2:2">
      <c r="B130"/>
    </row>
    <row r="131" spans="2:2">
      <c r="B131"/>
    </row>
    <row r="132" spans="2:2">
      <c r="B132"/>
    </row>
    <row r="133" spans="2:2">
      <c r="B133"/>
    </row>
    <row r="134" spans="2:2">
      <c r="B134"/>
    </row>
    <row r="135" spans="2:2">
      <c r="B135"/>
    </row>
    <row r="136" spans="2:2">
      <c r="B136"/>
    </row>
    <row r="137" spans="2:2">
      <c r="B137"/>
    </row>
    <row r="138" spans="2:2">
      <c r="B138"/>
    </row>
    <row r="139" spans="2:2">
      <c r="B139"/>
    </row>
    <row r="140" spans="2:2">
      <c r="B140"/>
    </row>
    <row r="141" spans="2:2">
      <c r="B141"/>
    </row>
    <row r="142" spans="2:2">
      <c r="B142"/>
    </row>
    <row r="143" spans="2:2">
      <c r="B143"/>
    </row>
    <row r="144" spans="2:2">
      <c r="B144"/>
    </row>
    <row r="145" spans="2:2">
      <c r="B145"/>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9"/>
  <sheetViews>
    <sheetView showGridLines="0" topLeftCell="A8" zoomScale="80" zoomScaleNormal="80" workbookViewId="0">
      <selection activeCell="I16" sqref="I16"/>
    </sheetView>
  </sheetViews>
  <sheetFormatPr defaultColWidth="22.85546875" defaultRowHeight="15"/>
  <cols>
    <col min="1" max="1" width="12.140625" customWidth="1"/>
    <col min="2" max="2" width="20.140625" customWidth="1"/>
    <col min="3" max="3" width="17.85546875" customWidth="1"/>
    <col min="4" max="4" width="16.28515625" customWidth="1"/>
    <col min="5" max="5" width="17.140625" customWidth="1"/>
    <col min="6" max="6" width="10.7109375" customWidth="1"/>
    <col min="7" max="7" width="16.28515625" customWidth="1"/>
    <col min="8" max="8" width="30.7109375" customWidth="1"/>
    <col min="11" max="11" width="30.5703125" customWidth="1"/>
    <col min="12" max="14" width="22.85546875" hidden="1" customWidth="1"/>
    <col min="17" max="17" width="59.7109375" customWidth="1"/>
  </cols>
  <sheetData>
    <row r="2" spans="1:17" ht="20.25">
      <c r="E2" s="1" t="s">
        <v>323</v>
      </c>
    </row>
    <row r="5" spans="1:17" ht="60">
      <c r="A5" s="2" t="s">
        <v>324</v>
      </c>
      <c r="B5" s="2" t="s">
        <v>2</v>
      </c>
      <c r="C5" s="3" t="s">
        <v>325</v>
      </c>
      <c r="D5" s="3" t="s">
        <v>185</v>
      </c>
      <c r="E5" s="3" t="s">
        <v>326</v>
      </c>
      <c r="F5" s="3" t="s">
        <v>327</v>
      </c>
      <c r="G5" s="3" t="s">
        <v>328</v>
      </c>
      <c r="H5" s="3" t="s">
        <v>329</v>
      </c>
      <c r="I5" s="3" t="s">
        <v>330</v>
      </c>
      <c r="J5" s="15" t="s">
        <v>331</v>
      </c>
      <c r="K5" s="3" t="s">
        <v>332</v>
      </c>
      <c r="L5" s="2" t="s">
        <v>333</v>
      </c>
      <c r="M5" s="3" t="s">
        <v>334</v>
      </c>
      <c r="N5" s="2" t="s">
        <v>193</v>
      </c>
      <c r="O5" s="3" t="s">
        <v>335</v>
      </c>
      <c r="P5" s="3" t="s">
        <v>10</v>
      </c>
      <c r="Q5" s="30" t="s">
        <v>336</v>
      </c>
    </row>
    <row r="6" spans="1:17" ht="63.75">
      <c r="A6" s="4">
        <v>2</v>
      </c>
      <c r="B6" s="5" t="s">
        <v>337</v>
      </c>
      <c r="C6" s="6" t="s">
        <v>69</v>
      </c>
      <c r="D6" s="7">
        <v>43966</v>
      </c>
      <c r="E6" s="7">
        <v>43992</v>
      </c>
      <c r="F6" s="5">
        <f t="shared" ref="F6:F15" si="0">E6-D6</f>
        <v>26</v>
      </c>
      <c r="G6" s="6" t="s">
        <v>338</v>
      </c>
      <c r="H6" s="6" t="s">
        <v>339</v>
      </c>
      <c r="I6" s="6" t="s">
        <v>340</v>
      </c>
      <c r="J6" s="16">
        <v>0</v>
      </c>
      <c r="K6" s="6"/>
      <c r="L6" s="16" t="s">
        <v>341</v>
      </c>
      <c r="M6" s="16" t="s">
        <v>341</v>
      </c>
      <c r="N6" s="16" t="s">
        <v>341</v>
      </c>
      <c r="O6" s="17">
        <v>0</v>
      </c>
      <c r="P6" s="18" t="s">
        <v>342</v>
      </c>
      <c r="Q6" s="31" t="s">
        <v>343</v>
      </c>
    </row>
    <row r="7" spans="1:17" ht="51">
      <c r="A7" s="4">
        <v>3</v>
      </c>
      <c r="B7" s="5" t="s">
        <v>344</v>
      </c>
      <c r="C7" s="6" t="s">
        <v>69</v>
      </c>
      <c r="D7" s="7">
        <v>43966</v>
      </c>
      <c r="E7" s="7">
        <v>43992</v>
      </c>
      <c r="F7" s="5">
        <f t="shared" si="0"/>
        <v>26</v>
      </c>
      <c r="G7" s="6" t="s">
        <v>338</v>
      </c>
      <c r="H7" s="6" t="s">
        <v>345</v>
      </c>
      <c r="I7" s="6" t="s">
        <v>346</v>
      </c>
      <c r="J7" s="16">
        <v>0</v>
      </c>
      <c r="K7" s="6"/>
      <c r="L7" s="19" t="s">
        <v>341</v>
      </c>
      <c r="M7" s="19" t="s">
        <v>341</v>
      </c>
      <c r="N7" s="19" t="s">
        <v>341</v>
      </c>
      <c r="O7" s="17">
        <v>0</v>
      </c>
      <c r="P7" s="18" t="s">
        <v>347</v>
      </c>
      <c r="Q7" s="6" t="s">
        <v>348</v>
      </c>
    </row>
    <row r="8" spans="1:17" ht="51">
      <c r="A8" s="4">
        <v>5</v>
      </c>
      <c r="B8" s="8" t="s">
        <v>349</v>
      </c>
      <c r="C8" s="9" t="s">
        <v>69</v>
      </c>
      <c r="D8" s="10">
        <v>43970</v>
      </c>
      <c r="E8" s="10">
        <v>43992</v>
      </c>
      <c r="F8" s="5">
        <f t="shared" si="0"/>
        <v>22</v>
      </c>
      <c r="G8" s="9" t="s">
        <v>350</v>
      </c>
      <c r="H8" s="9" t="s">
        <v>351</v>
      </c>
      <c r="I8" s="9" t="s">
        <v>340</v>
      </c>
      <c r="J8" s="16">
        <v>0</v>
      </c>
      <c r="K8" s="6"/>
      <c r="L8" s="19" t="s">
        <v>341</v>
      </c>
      <c r="M8" s="19" t="s">
        <v>341</v>
      </c>
      <c r="N8" s="19" t="s">
        <v>341</v>
      </c>
      <c r="O8" s="17">
        <v>0</v>
      </c>
      <c r="P8" s="18" t="s">
        <v>342</v>
      </c>
      <c r="Q8" s="6" t="s">
        <v>352</v>
      </c>
    </row>
    <row r="9" spans="1:17" ht="38.25">
      <c r="A9" s="4">
        <v>6</v>
      </c>
      <c r="B9" s="8" t="s">
        <v>353</v>
      </c>
      <c r="C9" s="9" t="s">
        <v>69</v>
      </c>
      <c r="D9" s="10">
        <v>43995</v>
      </c>
      <c r="E9" s="10">
        <v>44012</v>
      </c>
      <c r="F9" s="5">
        <f t="shared" si="0"/>
        <v>17</v>
      </c>
      <c r="G9" s="9" t="s">
        <v>354</v>
      </c>
      <c r="H9" s="9" t="s">
        <v>355</v>
      </c>
      <c r="I9" s="9" t="s">
        <v>340</v>
      </c>
      <c r="J9" s="16">
        <v>0</v>
      </c>
      <c r="K9" s="6"/>
      <c r="L9" s="18" t="s">
        <v>341</v>
      </c>
      <c r="M9" s="18" t="s">
        <v>341</v>
      </c>
      <c r="N9" s="18" t="s">
        <v>341</v>
      </c>
      <c r="O9" s="17">
        <v>0</v>
      </c>
      <c r="P9" s="18" t="s">
        <v>159</v>
      </c>
      <c r="Q9" s="31" t="s">
        <v>356</v>
      </c>
    </row>
    <row r="10" spans="1:17" ht="38.25">
      <c r="A10" s="4">
        <v>7</v>
      </c>
      <c r="B10" s="5" t="s">
        <v>357</v>
      </c>
      <c r="C10" s="6" t="s">
        <v>82</v>
      </c>
      <c r="D10" s="7">
        <v>44007</v>
      </c>
      <c r="E10" s="7">
        <v>44011</v>
      </c>
      <c r="F10" s="5">
        <f t="shared" si="0"/>
        <v>4</v>
      </c>
      <c r="G10" s="6" t="s">
        <v>358</v>
      </c>
      <c r="H10" s="6" t="s">
        <v>359</v>
      </c>
      <c r="I10" s="6" t="s">
        <v>346</v>
      </c>
      <c r="J10" s="16">
        <v>9339.36</v>
      </c>
      <c r="K10" s="6" t="s">
        <v>360</v>
      </c>
      <c r="L10" s="18" t="s">
        <v>341</v>
      </c>
      <c r="M10" s="18" t="s">
        <v>341</v>
      </c>
      <c r="N10" s="18" t="s">
        <v>341</v>
      </c>
      <c r="O10" s="17">
        <v>-6801.36</v>
      </c>
      <c r="P10" s="17" t="s">
        <v>347</v>
      </c>
      <c r="Q10" s="31" t="s">
        <v>361</v>
      </c>
    </row>
    <row r="11" spans="1:17" ht="51">
      <c r="A11" s="4">
        <v>8</v>
      </c>
      <c r="B11" s="8" t="s">
        <v>362</v>
      </c>
      <c r="C11" s="9" t="s">
        <v>69</v>
      </c>
      <c r="D11" s="10">
        <v>43689</v>
      </c>
      <c r="E11" s="10">
        <v>43745</v>
      </c>
      <c r="F11" s="5">
        <f t="shared" si="0"/>
        <v>56</v>
      </c>
      <c r="G11" s="9" t="s">
        <v>363</v>
      </c>
      <c r="H11" s="9" t="s">
        <v>364</v>
      </c>
      <c r="I11" s="9" t="s">
        <v>365</v>
      </c>
      <c r="J11" s="16">
        <v>0</v>
      </c>
      <c r="K11" s="6"/>
      <c r="L11" s="18" t="s">
        <v>341</v>
      </c>
      <c r="M11" s="18" t="s">
        <v>341</v>
      </c>
      <c r="N11" s="18" t="s">
        <v>341</v>
      </c>
      <c r="O11" s="17">
        <v>0</v>
      </c>
      <c r="P11" s="18" t="s">
        <v>342</v>
      </c>
      <c r="Q11" s="6" t="s">
        <v>366</v>
      </c>
    </row>
    <row r="12" spans="1:17" ht="38.25">
      <c r="A12" s="4">
        <v>9</v>
      </c>
      <c r="B12" s="8" t="s">
        <v>367</v>
      </c>
      <c r="C12" s="9" t="s">
        <v>82</v>
      </c>
      <c r="D12" s="10">
        <v>44014</v>
      </c>
      <c r="E12" s="10">
        <v>44018</v>
      </c>
      <c r="F12" s="5">
        <f t="shared" si="0"/>
        <v>4</v>
      </c>
      <c r="G12" s="9" t="s">
        <v>358</v>
      </c>
      <c r="H12" s="9" t="s">
        <v>368</v>
      </c>
      <c r="I12" s="9" t="s">
        <v>369</v>
      </c>
      <c r="J12" s="16">
        <v>9371.76</v>
      </c>
      <c r="K12" s="6" t="s">
        <v>370</v>
      </c>
      <c r="L12" s="20" t="s">
        <v>341</v>
      </c>
      <c r="M12" s="20" t="s">
        <v>341</v>
      </c>
      <c r="N12" s="20" t="s">
        <v>341</v>
      </c>
      <c r="O12" s="20" t="s">
        <v>341</v>
      </c>
      <c r="P12" s="21" t="s">
        <v>371</v>
      </c>
      <c r="Q12" s="31" t="s">
        <v>372</v>
      </c>
    </row>
    <row r="13" spans="1:17" ht="63.75">
      <c r="A13" s="4">
        <v>10</v>
      </c>
      <c r="B13" s="5" t="s">
        <v>373</v>
      </c>
      <c r="C13" s="9" t="s">
        <v>69</v>
      </c>
      <c r="D13" s="10">
        <v>44047</v>
      </c>
      <c r="E13" s="10">
        <v>44069</v>
      </c>
      <c r="F13" s="5">
        <f t="shared" si="0"/>
        <v>22</v>
      </c>
      <c r="G13" s="9" t="s">
        <v>363</v>
      </c>
      <c r="H13" s="9" t="s">
        <v>374</v>
      </c>
      <c r="I13" s="9" t="s">
        <v>346</v>
      </c>
      <c r="J13" s="16"/>
      <c r="K13" s="6" t="s">
        <v>375</v>
      </c>
      <c r="L13" s="22" t="s">
        <v>341</v>
      </c>
      <c r="M13" s="23" t="s">
        <v>341</v>
      </c>
      <c r="N13" s="24" t="s">
        <v>341</v>
      </c>
      <c r="O13" s="25">
        <v>720000</v>
      </c>
      <c r="P13" s="26" t="s">
        <v>376</v>
      </c>
      <c r="Q13" s="32" t="s">
        <v>377</v>
      </c>
    </row>
    <row r="14" spans="1:17" ht="102">
      <c r="A14" s="4">
        <v>11</v>
      </c>
      <c r="B14" s="5" t="s">
        <v>378</v>
      </c>
      <c r="C14" s="6" t="s">
        <v>82</v>
      </c>
      <c r="D14" s="7">
        <v>44014</v>
      </c>
      <c r="E14" s="7">
        <v>44018</v>
      </c>
      <c r="F14" s="5">
        <f t="shared" si="0"/>
        <v>4</v>
      </c>
      <c r="G14" s="6" t="s">
        <v>358</v>
      </c>
      <c r="H14" s="6" t="s">
        <v>379</v>
      </c>
      <c r="I14" s="6" t="s">
        <v>346</v>
      </c>
      <c r="J14" s="16">
        <v>13852.8</v>
      </c>
      <c r="K14" s="6" t="s">
        <v>360</v>
      </c>
      <c r="L14" s="27"/>
      <c r="M14" s="27"/>
      <c r="N14" s="27"/>
      <c r="O14" s="28">
        <f>2038.8+1440</f>
        <v>3478.8</v>
      </c>
      <c r="P14" s="29" t="s">
        <v>380</v>
      </c>
      <c r="Q14" s="6" t="s">
        <v>381</v>
      </c>
    </row>
    <row r="15" spans="1:17" ht="38.25">
      <c r="A15" s="11">
        <v>12</v>
      </c>
      <c r="B15" s="11" t="s">
        <v>382</v>
      </c>
      <c r="C15" s="12" t="s">
        <v>69</v>
      </c>
      <c r="D15" s="13">
        <v>44026</v>
      </c>
      <c r="E15" s="13">
        <v>44028</v>
      </c>
      <c r="F15" s="5">
        <f t="shared" si="0"/>
        <v>2</v>
      </c>
      <c r="G15" s="11" t="s">
        <v>358</v>
      </c>
      <c r="H15" s="12" t="s">
        <v>383</v>
      </c>
      <c r="I15" s="12" t="s">
        <v>384</v>
      </c>
      <c r="J15" s="12" t="s">
        <v>346</v>
      </c>
      <c r="K15" s="6" t="s">
        <v>360</v>
      </c>
      <c r="L15" s="14"/>
      <c r="M15" s="14"/>
      <c r="N15" s="14"/>
      <c r="O15" s="14"/>
      <c r="P15" s="17" t="s">
        <v>347</v>
      </c>
      <c r="Q15" s="14"/>
    </row>
    <row r="16" spans="1:17">
      <c r="A16" s="14"/>
      <c r="B16" s="14"/>
      <c r="C16" s="14"/>
      <c r="D16" s="14"/>
      <c r="E16" s="14"/>
      <c r="F16" s="14"/>
      <c r="G16" s="14"/>
      <c r="H16" s="14"/>
      <c r="I16" s="14"/>
      <c r="J16" s="14"/>
      <c r="K16" s="14"/>
      <c r="L16" s="14"/>
      <c r="M16" s="14"/>
      <c r="N16" s="14"/>
      <c r="O16" s="14"/>
      <c r="P16" s="14"/>
      <c r="Q16" s="14"/>
    </row>
    <row r="17" spans="1:17">
      <c r="A17" s="14"/>
      <c r="B17" s="14"/>
      <c r="C17" s="14"/>
      <c r="D17" s="14"/>
      <c r="E17" s="14"/>
      <c r="F17" s="14"/>
      <c r="G17" s="14"/>
      <c r="H17" s="14"/>
      <c r="I17" s="14"/>
      <c r="J17" s="14"/>
      <c r="K17" s="14"/>
      <c r="L17" s="14"/>
      <c r="M17" s="14"/>
      <c r="N17" s="14"/>
      <c r="O17" s="14"/>
      <c r="P17" s="14"/>
      <c r="Q17" s="14"/>
    </row>
    <row r="18" spans="1:17">
      <c r="A18" s="14"/>
      <c r="B18" s="14"/>
      <c r="C18" s="14"/>
      <c r="D18" s="14"/>
      <c r="E18" s="14"/>
      <c r="F18" s="14"/>
      <c r="G18" s="14"/>
      <c r="H18" s="14"/>
      <c r="I18" s="14"/>
      <c r="J18" s="14"/>
      <c r="K18" s="14"/>
      <c r="L18" s="14"/>
      <c r="M18" s="14"/>
      <c r="N18" s="14"/>
      <c r="O18" s="14"/>
      <c r="P18" s="14"/>
      <c r="Q18" s="14"/>
    </row>
    <row r="19" spans="1:17">
      <c r="A19" s="14"/>
      <c r="B19" s="14"/>
      <c r="C19" s="14"/>
      <c r="D19" s="14"/>
      <c r="E19" s="14"/>
      <c r="F19" s="14"/>
      <c r="G19" s="14"/>
      <c r="H19" s="14"/>
      <c r="I19" s="14"/>
      <c r="J19" s="14"/>
      <c r="K19" s="14"/>
      <c r="L19" s="14"/>
      <c r="M19" s="14"/>
      <c r="N19" s="14"/>
      <c r="O19" s="14"/>
      <c r="P19" s="14"/>
      <c r="Q19" s="14"/>
    </row>
  </sheetData>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3"/>
  <sheetViews>
    <sheetView showGridLines="0" topLeftCell="A32" zoomScale="70" zoomScaleNormal="70" workbookViewId="0">
      <selection activeCell="C41" sqref="C41"/>
    </sheetView>
  </sheetViews>
  <sheetFormatPr defaultRowHeight="15"/>
  <cols>
    <col min="1" max="1" width="5.28515625" style="76" customWidth="1"/>
    <col min="2" max="2" width="24.42578125" style="76" bestFit="1" customWidth="1"/>
    <col min="3" max="3" width="42.7109375" style="135" customWidth="1"/>
    <col min="4" max="4" width="17" style="76" bestFit="1" customWidth="1"/>
    <col min="5" max="5" width="23.7109375" style="76" customWidth="1"/>
    <col min="6" max="6" width="22.42578125" style="136" bestFit="1" customWidth="1"/>
    <col min="7" max="7" width="37.7109375" style="74" customWidth="1"/>
    <col min="8" max="8" width="28.140625" style="137" customWidth="1"/>
    <col min="9" max="9" width="9.140625" style="72"/>
    <col min="10" max="10" width="14.42578125" style="73" bestFit="1" customWidth="1"/>
    <col min="11" max="11" width="21.28515625" style="72" bestFit="1" customWidth="1"/>
    <col min="12" max="12" width="13.42578125" style="72" bestFit="1" customWidth="1"/>
    <col min="13" max="13" width="10.5703125" style="72" bestFit="1" customWidth="1"/>
    <col min="14" max="16384" width="9.140625" style="72"/>
  </cols>
  <sheetData>
    <row r="1" spans="1:11" ht="20.25">
      <c r="A1" s="432" t="s">
        <v>619</v>
      </c>
      <c r="B1" s="433"/>
      <c r="C1" s="433"/>
      <c r="D1" s="433"/>
      <c r="E1" s="433"/>
      <c r="F1" s="433"/>
      <c r="G1" s="433"/>
      <c r="H1" s="434"/>
    </row>
    <row r="2" spans="1:11" ht="20.25">
      <c r="A2" s="435" t="s">
        <v>620</v>
      </c>
      <c r="B2" s="436"/>
      <c r="C2" s="436"/>
      <c r="D2" s="436"/>
      <c r="E2" s="436"/>
      <c r="F2" s="436"/>
      <c r="G2" s="436"/>
      <c r="H2" s="437"/>
    </row>
    <row r="3" spans="1:11" ht="20.25">
      <c r="A3" s="438" t="s">
        <v>621</v>
      </c>
      <c r="B3" s="439"/>
      <c r="C3" s="439"/>
      <c r="D3" s="439"/>
      <c r="E3" s="439"/>
      <c r="F3" s="439"/>
      <c r="G3" s="439"/>
      <c r="H3" s="440"/>
    </row>
    <row r="4" spans="1:11" s="76" customFormat="1" ht="15.75" customHeight="1">
      <c r="A4" s="441" t="s">
        <v>622</v>
      </c>
      <c r="B4" s="441"/>
      <c r="C4" s="441"/>
      <c r="D4" s="441"/>
      <c r="E4" s="441"/>
      <c r="F4" s="441"/>
      <c r="G4" s="441"/>
      <c r="H4" s="441"/>
      <c r="I4" s="74"/>
      <c r="J4" s="75"/>
      <c r="K4" s="74"/>
    </row>
    <row r="5" spans="1:11" s="76" customFormat="1" ht="54">
      <c r="A5" s="143" t="s">
        <v>324</v>
      </c>
      <c r="B5" s="143" t="s">
        <v>623</v>
      </c>
      <c r="C5" s="77" t="s">
        <v>624</v>
      </c>
      <c r="D5" s="77" t="s">
        <v>625</v>
      </c>
      <c r="E5" s="143" t="s">
        <v>5</v>
      </c>
      <c r="F5" s="78" t="s">
        <v>331</v>
      </c>
      <c r="G5" s="143" t="s">
        <v>10</v>
      </c>
      <c r="H5" s="143" t="s">
        <v>626</v>
      </c>
      <c r="I5" s="74"/>
      <c r="J5" s="75"/>
      <c r="K5" s="74"/>
    </row>
    <row r="6" spans="1:11" ht="54">
      <c r="A6" s="79">
        <v>1</v>
      </c>
      <c r="B6" s="79" t="s">
        <v>627</v>
      </c>
      <c r="C6" s="80" t="s">
        <v>628</v>
      </c>
      <c r="D6" s="79">
        <v>339030</v>
      </c>
      <c r="E6" s="79" t="s">
        <v>17</v>
      </c>
      <c r="F6" s="81">
        <v>2867.5</v>
      </c>
      <c r="G6" s="82" t="s">
        <v>21</v>
      </c>
      <c r="H6" s="442">
        <f>(F13)/190000</f>
        <v>0.83371973684210521</v>
      </c>
    </row>
    <row r="7" spans="1:11" ht="54">
      <c r="A7" s="79">
        <v>2</v>
      </c>
      <c r="B7" s="79" t="s">
        <v>629</v>
      </c>
      <c r="C7" s="80" t="s">
        <v>630</v>
      </c>
      <c r="D7" s="79">
        <v>339030</v>
      </c>
      <c r="E7" s="79" t="s">
        <v>17</v>
      </c>
      <c r="F7" s="81">
        <v>7052.5</v>
      </c>
      <c r="G7" s="82" t="s">
        <v>21</v>
      </c>
      <c r="H7" s="442"/>
    </row>
    <row r="8" spans="1:11" ht="54">
      <c r="A8" s="79">
        <v>3</v>
      </c>
      <c r="B8" s="79" t="s">
        <v>631</v>
      </c>
      <c r="C8" s="80" t="s">
        <v>632</v>
      </c>
      <c r="D8" s="79">
        <v>339030</v>
      </c>
      <c r="E8" s="79" t="s">
        <v>82</v>
      </c>
      <c r="F8" s="81">
        <v>1202.4000000000001</v>
      </c>
      <c r="G8" s="82" t="s">
        <v>21</v>
      </c>
      <c r="H8" s="442"/>
      <c r="J8" s="83"/>
    </row>
    <row r="9" spans="1:11" ht="18">
      <c r="A9" s="79">
        <v>4</v>
      </c>
      <c r="B9" s="79" t="s">
        <v>633</v>
      </c>
      <c r="C9" s="80" t="s">
        <v>634</v>
      </c>
      <c r="D9" s="79">
        <v>339030</v>
      </c>
      <c r="E9" s="79" t="s">
        <v>17</v>
      </c>
      <c r="F9" s="84">
        <v>7665.15</v>
      </c>
      <c r="G9" s="82" t="s">
        <v>21</v>
      </c>
      <c r="H9" s="442"/>
    </row>
    <row r="10" spans="1:11" ht="36">
      <c r="A10" s="79">
        <v>5</v>
      </c>
      <c r="B10" s="79" t="s">
        <v>635</v>
      </c>
      <c r="C10" s="80" t="s">
        <v>636</v>
      </c>
      <c r="D10" s="79">
        <v>339039</v>
      </c>
      <c r="E10" s="79" t="s">
        <v>69</v>
      </c>
      <c r="F10" s="84">
        <v>111619.2</v>
      </c>
      <c r="G10" s="82" t="s">
        <v>21</v>
      </c>
      <c r="H10" s="442"/>
    </row>
    <row r="11" spans="1:11" ht="54">
      <c r="A11" s="85">
        <v>6</v>
      </c>
      <c r="B11" s="85" t="s">
        <v>635</v>
      </c>
      <c r="C11" s="86" t="s">
        <v>637</v>
      </c>
      <c r="D11" s="85">
        <v>339039</v>
      </c>
      <c r="E11" s="85" t="s">
        <v>17</v>
      </c>
      <c r="F11" s="87">
        <v>28000</v>
      </c>
      <c r="G11" s="88" t="s">
        <v>575</v>
      </c>
      <c r="H11" s="442"/>
    </row>
    <row r="12" spans="1:11" ht="36">
      <c r="A12" s="443" t="s">
        <v>638</v>
      </c>
      <c r="B12" s="443"/>
      <c r="C12" s="443"/>
      <c r="D12" s="443"/>
      <c r="E12" s="444">
        <v>190000</v>
      </c>
      <c r="F12" s="77" t="s">
        <v>639</v>
      </c>
      <c r="G12" s="143" t="s">
        <v>640</v>
      </c>
      <c r="H12" s="442"/>
    </row>
    <row r="13" spans="1:11" s="89" customFormat="1" ht="18.75">
      <c r="A13" s="443"/>
      <c r="B13" s="443"/>
      <c r="C13" s="443"/>
      <c r="D13" s="443"/>
      <c r="E13" s="444"/>
      <c r="F13" s="144">
        <f>SUM(F6:F11)</f>
        <v>158406.75</v>
      </c>
      <c r="G13" s="144">
        <f>E12-F13</f>
        <v>31593.25</v>
      </c>
      <c r="H13" s="147"/>
      <c r="J13" s="90"/>
    </row>
    <row r="14" spans="1:11" s="91" customFormat="1" ht="18.75">
      <c r="A14" s="445" t="s">
        <v>641</v>
      </c>
      <c r="B14" s="445"/>
      <c r="C14" s="445"/>
      <c r="D14" s="445"/>
      <c r="E14" s="445"/>
      <c r="F14" s="445"/>
      <c r="G14" s="445"/>
      <c r="H14" s="445"/>
      <c r="J14" s="92"/>
    </row>
    <row r="15" spans="1:11">
      <c r="A15" s="446"/>
      <c r="B15" s="446"/>
      <c r="C15" s="446"/>
      <c r="D15" s="446"/>
      <c r="E15" s="446"/>
      <c r="F15" s="446"/>
      <c r="G15" s="446"/>
      <c r="H15" s="446"/>
    </row>
    <row r="16" spans="1:11" ht="18" customHeight="1">
      <c r="A16" s="447" t="s">
        <v>642</v>
      </c>
      <c r="B16" s="447"/>
      <c r="C16" s="447"/>
      <c r="D16" s="447"/>
      <c r="E16" s="447"/>
      <c r="F16" s="447"/>
      <c r="G16" s="447"/>
      <c r="H16" s="447"/>
      <c r="J16" s="93"/>
    </row>
    <row r="17" spans="1:12" ht="18">
      <c r="A17" s="94">
        <v>1</v>
      </c>
      <c r="B17" s="94" t="s">
        <v>643</v>
      </c>
      <c r="C17" s="95" t="s">
        <v>644</v>
      </c>
      <c r="D17" s="94">
        <v>339030</v>
      </c>
      <c r="E17" s="94" t="s">
        <v>645</v>
      </c>
      <c r="F17" s="96">
        <v>39375</v>
      </c>
      <c r="G17" s="97" t="s">
        <v>21</v>
      </c>
      <c r="H17" s="448">
        <f>F21/E20</f>
        <v>0.90283363157894725</v>
      </c>
    </row>
    <row r="18" spans="1:12" ht="36">
      <c r="A18" s="94">
        <v>2</v>
      </c>
      <c r="B18" s="94" t="s">
        <v>646</v>
      </c>
      <c r="C18" s="95" t="s">
        <v>647</v>
      </c>
      <c r="D18" s="94">
        <v>339030</v>
      </c>
      <c r="E18" s="94" t="s">
        <v>648</v>
      </c>
      <c r="F18" s="96">
        <v>17568.099999999999</v>
      </c>
      <c r="G18" s="97" t="s">
        <v>21</v>
      </c>
      <c r="H18" s="448"/>
    </row>
    <row r="19" spans="1:12" ht="18">
      <c r="A19" s="94">
        <v>3</v>
      </c>
      <c r="B19" s="94" t="s">
        <v>649</v>
      </c>
      <c r="C19" s="95" t="s">
        <v>644</v>
      </c>
      <c r="D19" s="94">
        <v>339030</v>
      </c>
      <c r="E19" s="94" t="s">
        <v>650</v>
      </c>
      <c r="F19" s="96">
        <v>114595.29</v>
      </c>
      <c r="G19" s="97" t="s">
        <v>21</v>
      </c>
      <c r="H19" s="448"/>
    </row>
    <row r="20" spans="1:12" ht="36">
      <c r="A20" s="449" t="s">
        <v>638</v>
      </c>
      <c r="B20" s="449"/>
      <c r="C20" s="449"/>
      <c r="D20" s="449"/>
      <c r="E20" s="450">
        <v>190000</v>
      </c>
      <c r="F20" s="97" t="s">
        <v>639</v>
      </c>
      <c r="G20" s="145" t="s">
        <v>640</v>
      </c>
      <c r="H20" s="448"/>
    </row>
    <row r="21" spans="1:12" ht="18">
      <c r="A21" s="449"/>
      <c r="B21" s="449"/>
      <c r="C21" s="449"/>
      <c r="D21" s="449"/>
      <c r="E21" s="450"/>
      <c r="F21" s="146">
        <f>SUM(F17:F19)</f>
        <v>171538.38999999998</v>
      </c>
      <c r="G21" s="98">
        <f>E20-F21</f>
        <v>18461.610000000015</v>
      </c>
      <c r="H21" s="448"/>
      <c r="J21" s="83"/>
    </row>
    <row r="22" spans="1:12" ht="18">
      <c r="A22" s="451" t="s">
        <v>651</v>
      </c>
      <c r="B22" s="451"/>
      <c r="C22" s="451"/>
      <c r="D22" s="451"/>
      <c r="E22" s="451"/>
      <c r="F22" s="451"/>
      <c r="G22" s="451"/>
      <c r="H22" s="448"/>
    </row>
    <row r="23" spans="1:12" ht="18">
      <c r="A23" s="455"/>
      <c r="B23" s="456"/>
      <c r="C23" s="456"/>
      <c r="D23" s="456"/>
      <c r="E23" s="456"/>
      <c r="F23" s="456"/>
      <c r="G23" s="456"/>
      <c r="H23" s="99"/>
    </row>
    <row r="24" spans="1:12" ht="20.25" customHeight="1">
      <c r="A24" s="457" t="s">
        <v>652</v>
      </c>
      <c r="B24" s="458"/>
      <c r="C24" s="458"/>
      <c r="D24" s="458"/>
      <c r="E24" s="458"/>
      <c r="F24" s="458"/>
      <c r="G24" s="458"/>
      <c r="H24" s="459"/>
    </row>
    <row r="25" spans="1:12" ht="72">
      <c r="A25" s="94">
        <v>1</v>
      </c>
      <c r="B25" s="94" t="s">
        <v>653</v>
      </c>
      <c r="C25" s="95" t="s">
        <v>654</v>
      </c>
      <c r="D25" s="94" t="s">
        <v>655</v>
      </c>
      <c r="E25" s="100" t="s">
        <v>7</v>
      </c>
      <c r="F25" s="96">
        <v>0</v>
      </c>
      <c r="G25" s="101" t="s">
        <v>656</v>
      </c>
      <c r="H25" s="460">
        <f>F29/E28</f>
        <v>0.22374759614243184</v>
      </c>
    </row>
    <row r="26" spans="1:12" ht="54">
      <c r="A26" s="94">
        <v>2</v>
      </c>
      <c r="B26" s="94" t="s">
        <v>657</v>
      </c>
      <c r="C26" s="95" t="s">
        <v>658</v>
      </c>
      <c r="D26" s="94" t="s">
        <v>655</v>
      </c>
      <c r="E26" s="100" t="s">
        <v>659</v>
      </c>
      <c r="F26" s="96">
        <v>35988</v>
      </c>
      <c r="G26" s="97" t="s">
        <v>660</v>
      </c>
      <c r="H26" s="460"/>
    </row>
    <row r="27" spans="1:12" ht="36">
      <c r="A27" s="94">
        <v>3</v>
      </c>
      <c r="B27" s="94" t="s">
        <v>661</v>
      </c>
      <c r="C27" s="95" t="s">
        <v>662</v>
      </c>
      <c r="D27" s="94" t="s">
        <v>655</v>
      </c>
      <c r="E27" s="100" t="s">
        <v>17</v>
      </c>
      <c r="F27" s="96">
        <v>11133.02</v>
      </c>
      <c r="G27" s="97" t="s">
        <v>660</v>
      </c>
      <c r="H27" s="460"/>
      <c r="L27" s="102"/>
    </row>
    <row r="28" spans="1:12" ht="36">
      <c r="A28" s="443" t="s">
        <v>638</v>
      </c>
      <c r="B28" s="443"/>
      <c r="C28" s="443"/>
      <c r="D28" s="443"/>
      <c r="E28" s="444">
        <v>210599</v>
      </c>
      <c r="F28" s="77" t="s">
        <v>639</v>
      </c>
      <c r="G28" s="143" t="s">
        <v>640</v>
      </c>
      <c r="H28" s="460"/>
      <c r="L28" s="102"/>
    </row>
    <row r="29" spans="1:12" s="105" customFormat="1" ht="21">
      <c r="A29" s="443"/>
      <c r="B29" s="443"/>
      <c r="C29" s="443"/>
      <c r="D29" s="443"/>
      <c r="E29" s="444"/>
      <c r="F29" s="103">
        <f>SUM(F26:F27)</f>
        <v>47121.020000000004</v>
      </c>
      <c r="G29" s="104">
        <f>E28-F29</f>
        <v>163477.97999999998</v>
      </c>
      <c r="H29" s="460"/>
      <c r="J29" s="106"/>
      <c r="K29" s="107"/>
    </row>
    <row r="30" spans="1:12" ht="18">
      <c r="A30" s="461"/>
      <c r="B30" s="461"/>
      <c r="C30" s="461"/>
      <c r="D30" s="461"/>
      <c r="E30" s="461"/>
      <c r="F30" s="461"/>
      <c r="G30" s="461"/>
      <c r="H30" s="108"/>
    </row>
    <row r="31" spans="1:12" ht="15.75">
      <c r="A31" s="109"/>
      <c r="B31" s="109"/>
      <c r="C31" s="110"/>
      <c r="D31" s="109"/>
      <c r="E31" s="109"/>
      <c r="F31" s="111"/>
      <c r="G31" s="112"/>
      <c r="H31" s="113"/>
    </row>
    <row r="32" spans="1:12" ht="18">
      <c r="A32" s="462"/>
      <c r="B32" s="463"/>
      <c r="C32" s="463"/>
      <c r="D32" s="463"/>
      <c r="E32" s="463"/>
      <c r="F32" s="463"/>
      <c r="G32" s="463"/>
      <c r="H32" s="114"/>
    </row>
    <row r="33" spans="1:8" ht="20.25" customHeight="1">
      <c r="A33" s="464" t="s">
        <v>663</v>
      </c>
      <c r="B33" s="464"/>
      <c r="C33" s="464"/>
      <c r="D33" s="464"/>
      <c r="E33" s="464"/>
      <c r="F33" s="464"/>
      <c r="G33" s="464"/>
      <c r="H33" s="464"/>
    </row>
    <row r="34" spans="1:8" ht="31.5">
      <c r="A34" s="115" t="s">
        <v>324</v>
      </c>
      <c r="B34" s="115" t="s">
        <v>623</v>
      </c>
      <c r="C34" s="115" t="s">
        <v>624</v>
      </c>
      <c r="D34" s="115" t="s">
        <v>664</v>
      </c>
      <c r="E34" s="115" t="s">
        <v>665</v>
      </c>
      <c r="F34" s="115" t="s">
        <v>21</v>
      </c>
      <c r="G34" s="115" t="s">
        <v>666</v>
      </c>
      <c r="H34" s="115" t="s">
        <v>667</v>
      </c>
    </row>
    <row r="35" spans="1:8" ht="54">
      <c r="A35" s="116">
        <v>1</v>
      </c>
      <c r="B35" s="143" t="s">
        <v>337</v>
      </c>
      <c r="C35" s="117" t="s">
        <v>668</v>
      </c>
      <c r="D35" s="116" t="s">
        <v>669</v>
      </c>
      <c r="E35" s="116" t="s">
        <v>69</v>
      </c>
      <c r="F35" s="118">
        <v>0</v>
      </c>
      <c r="G35" s="119" t="s">
        <v>127</v>
      </c>
      <c r="H35" s="460">
        <f>(F43/E43)</f>
        <v>0.38742613636363638</v>
      </c>
    </row>
    <row r="36" spans="1:8" ht="54">
      <c r="A36" s="116">
        <v>2</v>
      </c>
      <c r="B36" s="143" t="s">
        <v>349</v>
      </c>
      <c r="C36" s="117" t="s">
        <v>670</v>
      </c>
      <c r="D36" s="116" t="s">
        <v>669</v>
      </c>
      <c r="E36" s="116" t="s">
        <v>69</v>
      </c>
      <c r="F36" s="118">
        <v>0</v>
      </c>
      <c r="G36" s="119" t="s">
        <v>671</v>
      </c>
      <c r="H36" s="460"/>
    </row>
    <row r="37" spans="1:8" ht="72">
      <c r="A37" s="116">
        <v>3</v>
      </c>
      <c r="B37" s="143" t="s">
        <v>344</v>
      </c>
      <c r="C37" s="117" t="s">
        <v>672</v>
      </c>
      <c r="D37" s="116" t="s">
        <v>669</v>
      </c>
      <c r="E37" s="116" t="s">
        <v>69</v>
      </c>
      <c r="F37" s="118">
        <v>0</v>
      </c>
      <c r="G37" s="119" t="s">
        <v>673</v>
      </c>
      <c r="H37" s="460"/>
    </row>
    <row r="38" spans="1:8" ht="54">
      <c r="A38" s="116">
        <v>4</v>
      </c>
      <c r="B38" s="143" t="s">
        <v>674</v>
      </c>
      <c r="C38" s="117" t="s">
        <v>675</v>
      </c>
      <c r="D38" s="116" t="s">
        <v>669</v>
      </c>
      <c r="E38" s="116" t="s">
        <v>17</v>
      </c>
      <c r="F38" s="118">
        <v>19504</v>
      </c>
      <c r="G38" s="77" t="s">
        <v>21</v>
      </c>
      <c r="H38" s="460"/>
    </row>
    <row r="39" spans="1:8" ht="54">
      <c r="A39" s="116">
        <v>5</v>
      </c>
      <c r="B39" s="143" t="s">
        <v>676</v>
      </c>
      <c r="C39" s="117" t="s">
        <v>675</v>
      </c>
      <c r="D39" s="116" t="s">
        <v>669</v>
      </c>
      <c r="E39" s="116" t="s">
        <v>82</v>
      </c>
      <c r="F39" s="118">
        <v>109740</v>
      </c>
      <c r="G39" s="77" t="s">
        <v>21</v>
      </c>
      <c r="H39" s="460"/>
    </row>
    <row r="40" spans="1:8" ht="54">
      <c r="A40" s="116">
        <v>6</v>
      </c>
      <c r="B40" s="143" t="s">
        <v>677</v>
      </c>
      <c r="C40" s="117" t="s">
        <v>675</v>
      </c>
      <c r="D40" s="116" t="s">
        <v>669</v>
      </c>
      <c r="E40" s="116" t="s">
        <v>82</v>
      </c>
      <c r="F40" s="118">
        <v>330</v>
      </c>
      <c r="G40" s="77" t="s">
        <v>21</v>
      </c>
      <c r="H40" s="460"/>
    </row>
    <row r="41" spans="1:8" ht="72">
      <c r="A41" s="116">
        <v>7</v>
      </c>
      <c r="B41" s="143" t="s">
        <v>678</v>
      </c>
      <c r="C41" s="117" t="s">
        <v>675</v>
      </c>
      <c r="D41" s="116" t="s">
        <v>669</v>
      </c>
      <c r="E41" s="116" t="s">
        <v>69</v>
      </c>
      <c r="F41" s="118">
        <v>6800</v>
      </c>
      <c r="G41" s="120" t="s">
        <v>679</v>
      </c>
      <c r="H41" s="460"/>
    </row>
    <row r="42" spans="1:8" ht="36">
      <c r="A42" s="443" t="s">
        <v>680</v>
      </c>
      <c r="B42" s="443"/>
      <c r="C42" s="443"/>
      <c r="D42" s="443"/>
      <c r="E42" s="143" t="s">
        <v>578</v>
      </c>
      <c r="F42" s="77" t="s">
        <v>639</v>
      </c>
      <c r="G42" s="143" t="s">
        <v>640</v>
      </c>
      <c r="H42" s="121"/>
    </row>
    <row r="43" spans="1:8" ht="18">
      <c r="A43" s="443"/>
      <c r="B43" s="443"/>
      <c r="C43" s="443"/>
      <c r="D43" s="443"/>
      <c r="E43" s="144">
        <v>352000</v>
      </c>
      <c r="F43" s="144">
        <f>SUM(F35:F41)</f>
        <v>136374</v>
      </c>
      <c r="G43" s="122">
        <f>E43-F43</f>
        <v>215626</v>
      </c>
      <c r="H43" s="121"/>
    </row>
    <row r="44" spans="1:8" ht="18">
      <c r="A44" s="123"/>
      <c r="B44" s="124"/>
      <c r="C44" s="124"/>
      <c r="D44" s="124"/>
      <c r="E44" s="125"/>
      <c r="F44" s="125"/>
      <c r="G44" s="126"/>
      <c r="H44" s="127"/>
    </row>
    <row r="45" spans="1:8" ht="18">
      <c r="A45" s="462"/>
      <c r="B45" s="463"/>
      <c r="C45" s="463"/>
      <c r="D45" s="463"/>
      <c r="E45" s="463"/>
      <c r="F45" s="463"/>
      <c r="G45" s="465"/>
      <c r="H45" s="128"/>
    </row>
    <row r="46" spans="1:8" ht="18" customHeight="1">
      <c r="A46" s="452" t="s">
        <v>681</v>
      </c>
      <c r="B46" s="453"/>
      <c r="C46" s="453"/>
      <c r="D46" s="453"/>
      <c r="E46" s="453"/>
      <c r="F46" s="453"/>
      <c r="G46" s="453"/>
      <c r="H46" s="454"/>
    </row>
    <row r="47" spans="1:8" ht="18">
      <c r="A47" s="116">
        <v>2</v>
      </c>
      <c r="B47" s="138" t="s">
        <v>382</v>
      </c>
      <c r="C47" s="139" t="s">
        <v>682</v>
      </c>
      <c r="D47" s="140" t="s">
        <v>669</v>
      </c>
      <c r="E47" s="140" t="s">
        <v>69</v>
      </c>
      <c r="F47" s="141">
        <f>1653.6+478.8+2000</f>
        <v>4132.3999999999996</v>
      </c>
      <c r="G47" s="142" t="s">
        <v>21</v>
      </c>
      <c r="H47" s="472">
        <v>0.36810795454545453</v>
      </c>
    </row>
    <row r="48" spans="1:8" ht="18">
      <c r="A48" s="116">
        <v>3</v>
      </c>
      <c r="B48" s="138" t="s">
        <v>683</v>
      </c>
      <c r="C48" s="139" t="s">
        <v>684</v>
      </c>
      <c r="D48" s="140" t="s">
        <v>669</v>
      </c>
      <c r="E48" s="140" t="s">
        <v>685</v>
      </c>
      <c r="F48" s="141">
        <v>66458.31</v>
      </c>
      <c r="G48" s="142" t="s">
        <v>21</v>
      </c>
      <c r="H48" s="473"/>
    </row>
    <row r="49" spans="1:8" ht="18">
      <c r="A49" s="116">
        <v>4</v>
      </c>
      <c r="B49" s="138" t="s">
        <v>702</v>
      </c>
      <c r="C49" s="139" t="s">
        <v>682</v>
      </c>
      <c r="D49" s="140" t="s">
        <v>669</v>
      </c>
      <c r="E49" s="140" t="s">
        <v>82</v>
      </c>
      <c r="F49" s="141">
        <v>2921.6</v>
      </c>
      <c r="G49" s="142" t="s">
        <v>21</v>
      </c>
      <c r="H49" s="473"/>
    </row>
    <row r="50" spans="1:8" ht="18">
      <c r="A50" s="116">
        <v>5</v>
      </c>
      <c r="B50" s="138" t="s">
        <v>701</v>
      </c>
      <c r="C50" s="139" t="s">
        <v>686</v>
      </c>
      <c r="D50" s="140" t="s">
        <v>669</v>
      </c>
      <c r="E50" s="140" t="s">
        <v>82</v>
      </c>
      <c r="F50" s="141">
        <v>11274</v>
      </c>
      <c r="G50" s="142" t="s">
        <v>21</v>
      </c>
      <c r="H50" s="473"/>
    </row>
    <row r="51" spans="1:8" ht="18">
      <c r="A51" s="116">
        <v>6</v>
      </c>
      <c r="B51" s="138" t="s">
        <v>700</v>
      </c>
      <c r="C51" s="139" t="s">
        <v>686</v>
      </c>
      <c r="D51" s="140" t="s">
        <v>669</v>
      </c>
      <c r="E51" s="140" t="s">
        <v>17</v>
      </c>
      <c r="F51" s="151">
        <v>31787.56</v>
      </c>
      <c r="G51" s="142" t="s">
        <v>21</v>
      </c>
      <c r="H51" s="473"/>
    </row>
    <row r="52" spans="1:8" ht="18">
      <c r="A52" s="116">
        <v>7</v>
      </c>
      <c r="B52" s="138" t="s">
        <v>703</v>
      </c>
      <c r="C52" s="139" t="s">
        <v>687</v>
      </c>
      <c r="D52" s="140" t="s">
        <v>669</v>
      </c>
      <c r="E52" s="140" t="s">
        <v>69</v>
      </c>
      <c r="F52" s="141">
        <v>26594.799999999999</v>
      </c>
      <c r="G52" s="142" t="s">
        <v>21</v>
      </c>
      <c r="H52" s="473"/>
    </row>
    <row r="53" spans="1:8" ht="18">
      <c r="A53" s="116">
        <v>9</v>
      </c>
      <c r="B53" s="138" t="s">
        <v>697</v>
      </c>
      <c r="C53" s="139" t="s">
        <v>688</v>
      </c>
      <c r="D53" s="140" t="s">
        <v>669</v>
      </c>
      <c r="E53" s="140" t="s">
        <v>82</v>
      </c>
      <c r="F53" s="141">
        <v>32856.080000000002</v>
      </c>
      <c r="G53" s="142" t="s">
        <v>21</v>
      </c>
      <c r="H53" s="473"/>
    </row>
    <row r="54" spans="1:8" ht="18">
      <c r="A54" s="116">
        <v>10</v>
      </c>
      <c r="B54" s="138" t="s">
        <v>698</v>
      </c>
      <c r="C54" s="139" t="s">
        <v>687</v>
      </c>
      <c r="D54" s="140" t="s">
        <v>669</v>
      </c>
      <c r="E54" s="140" t="s">
        <v>69</v>
      </c>
      <c r="F54" s="141">
        <v>80884.2</v>
      </c>
      <c r="G54" s="142" t="s">
        <v>689</v>
      </c>
      <c r="H54" s="473"/>
    </row>
    <row r="55" spans="1:8" ht="18">
      <c r="A55" s="116">
        <v>11</v>
      </c>
      <c r="B55" s="138" t="s">
        <v>699</v>
      </c>
      <c r="C55" s="139" t="s">
        <v>690</v>
      </c>
      <c r="D55" s="140" t="s">
        <v>669</v>
      </c>
      <c r="E55" s="140" t="s">
        <v>69</v>
      </c>
      <c r="F55" s="141">
        <v>66828.12</v>
      </c>
      <c r="G55" s="142" t="s">
        <v>691</v>
      </c>
      <c r="H55" s="473"/>
    </row>
    <row r="56" spans="1:8" ht="36">
      <c r="A56" s="116">
        <v>12</v>
      </c>
      <c r="B56" s="138" t="s">
        <v>712</v>
      </c>
      <c r="C56" s="139" t="s">
        <v>682</v>
      </c>
      <c r="D56" s="140" t="s">
        <v>669</v>
      </c>
      <c r="E56" s="140" t="s">
        <v>82</v>
      </c>
      <c r="F56" s="141">
        <v>164283.88</v>
      </c>
      <c r="G56" s="142" t="s">
        <v>713</v>
      </c>
      <c r="H56" s="473"/>
    </row>
    <row r="57" spans="1:8" ht="18">
      <c r="A57" s="116">
        <v>13</v>
      </c>
      <c r="B57" s="143"/>
      <c r="C57" s="117"/>
      <c r="D57" s="116"/>
      <c r="E57" s="116"/>
      <c r="F57" s="144"/>
      <c r="G57" s="77"/>
      <c r="H57" s="473"/>
    </row>
    <row r="58" spans="1:8" ht="18">
      <c r="A58" s="116">
        <v>14</v>
      </c>
      <c r="B58" s="143"/>
      <c r="C58" s="117"/>
      <c r="D58" s="116"/>
      <c r="E58" s="116"/>
      <c r="F58" s="144"/>
      <c r="G58" s="143"/>
      <c r="H58" s="473"/>
    </row>
    <row r="59" spans="1:8" ht="18">
      <c r="A59" s="129"/>
      <c r="B59" s="475"/>
      <c r="C59" s="476"/>
      <c r="D59" s="476"/>
      <c r="E59" s="477"/>
      <c r="F59" s="144"/>
      <c r="G59" s="143"/>
      <c r="H59" s="473"/>
    </row>
    <row r="60" spans="1:8" ht="36">
      <c r="A60" s="466" t="s">
        <v>680</v>
      </c>
      <c r="B60" s="467"/>
      <c r="C60" s="467"/>
      <c r="D60" s="468"/>
      <c r="E60" s="143" t="s">
        <v>578</v>
      </c>
      <c r="F60" s="77" t="s">
        <v>639</v>
      </c>
      <c r="G60" s="143" t="s">
        <v>640</v>
      </c>
      <c r="H60" s="473"/>
    </row>
    <row r="61" spans="1:8" ht="18">
      <c r="A61" s="469"/>
      <c r="B61" s="470"/>
      <c r="C61" s="470"/>
      <c r="D61" s="471"/>
      <c r="E61" s="144">
        <v>1000000</v>
      </c>
      <c r="F61" s="144">
        <f>SUM(F47:F59)</f>
        <v>488020.95</v>
      </c>
      <c r="G61" s="122">
        <f>E61-F61</f>
        <v>511979.05</v>
      </c>
      <c r="H61" s="474"/>
    </row>
    <row r="62" spans="1:8" ht="18">
      <c r="A62" s="130"/>
      <c r="B62" s="130"/>
      <c r="C62" s="130"/>
      <c r="D62" s="130"/>
      <c r="E62" s="131"/>
      <c r="F62" s="131"/>
      <c r="G62" s="132"/>
      <c r="H62" s="133"/>
    </row>
    <row r="63" spans="1:8" ht="18">
      <c r="A63" s="130"/>
      <c r="B63" s="130"/>
      <c r="C63" s="130"/>
      <c r="D63" s="130"/>
      <c r="E63" s="131"/>
      <c r="F63" s="131"/>
      <c r="G63" s="132"/>
      <c r="H63" s="133"/>
    </row>
    <row r="64" spans="1:8" ht="18">
      <c r="A64" s="462"/>
      <c r="B64" s="463"/>
      <c r="C64" s="463"/>
      <c r="D64" s="463"/>
      <c r="E64" s="463"/>
      <c r="F64" s="463"/>
      <c r="G64" s="463"/>
      <c r="H64" s="114"/>
    </row>
    <row r="65" spans="1:8" ht="18" customHeight="1">
      <c r="A65" s="447" t="s">
        <v>692</v>
      </c>
      <c r="B65" s="447"/>
      <c r="C65" s="447"/>
      <c r="D65" s="447"/>
      <c r="E65" s="447"/>
      <c r="F65" s="447"/>
      <c r="G65" s="447"/>
      <c r="H65" s="447"/>
    </row>
    <row r="66" spans="1:8" ht="90">
      <c r="A66" s="116">
        <v>1</v>
      </c>
      <c r="B66" s="138" t="s">
        <v>353</v>
      </c>
      <c r="C66" s="139" t="s">
        <v>693</v>
      </c>
      <c r="D66" s="140" t="s">
        <v>655</v>
      </c>
      <c r="E66" s="140" t="s">
        <v>69</v>
      </c>
      <c r="F66" s="148"/>
      <c r="G66" s="149" t="s">
        <v>704</v>
      </c>
      <c r="H66" s="460">
        <f>F71/E71</f>
        <v>0</v>
      </c>
    </row>
    <row r="67" spans="1:8" ht="18">
      <c r="A67" s="116"/>
      <c r="B67" s="143"/>
      <c r="C67" s="117"/>
      <c r="D67" s="116"/>
      <c r="E67" s="116"/>
      <c r="F67" s="118">
        <v>0</v>
      </c>
      <c r="G67" s="143"/>
      <c r="H67" s="460"/>
    </row>
    <row r="68" spans="1:8" ht="18">
      <c r="A68" s="116"/>
      <c r="B68" s="143"/>
      <c r="C68" s="117"/>
      <c r="D68" s="116"/>
      <c r="E68" s="116"/>
      <c r="F68" s="118">
        <v>0</v>
      </c>
      <c r="G68" s="77"/>
      <c r="H68" s="460"/>
    </row>
    <row r="69" spans="1:8" ht="18">
      <c r="A69" s="116"/>
      <c r="B69" s="143"/>
      <c r="C69" s="117"/>
      <c r="D69" s="116"/>
      <c r="E69" s="116"/>
      <c r="F69" s="118">
        <v>0</v>
      </c>
      <c r="G69" s="143"/>
      <c r="H69" s="460"/>
    </row>
    <row r="70" spans="1:8" ht="36">
      <c r="A70" s="443" t="s">
        <v>680</v>
      </c>
      <c r="B70" s="443"/>
      <c r="C70" s="443"/>
      <c r="D70" s="443"/>
      <c r="E70" s="143" t="s">
        <v>578</v>
      </c>
      <c r="F70" s="77" t="s">
        <v>639</v>
      </c>
      <c r="G70" s="143" t="s">
        <v>640</v>
      </c>
      <c r="H70" s="460"/>
    </row>
    <row r="71" spans="1:8" ht="18">
      <c r="A71" s="443"/>
      <c r="B71" s="443"/>
      <c r="C71" s="443"/>
      <c r="D71" s="443"/>
      <c r="E71" s="144">
        <v>150000</v>
      </c>
      <c r="F71" s="144">
        <f>SUM(F66:F69)</f>
        <v>0</v>
      </c>
      <c r="G71" s="122">
        <f>E71-F71</f>
        <v>150000</v>
      </c>
      <c r="H71" s="460"/>
    </row>
    <row r="74" spans="1:8" ht="18">
      <c r="A74" s="478"/>
      <c r="B74" s="478"/>
      <c r="C74" s="478"/>
      <c r="D74" s="478"/>
      <c r="E74" s="478"/>
      <c r="F74" s="478"/>
      <c r="G74" s="478"/>
      <c r="H74" s="128"/>
    </row>
    <row r="75" spans="1:8" ht="18" customHeight="1">
      <c r="A75" s="452" t="s">
        <v>694</v>
      </c>
      <c r="B75" s="453"/>
      <c r="C75" s="453"/>
      <c r="D75" s="453"/>
      <c r="E75" s="453"/>
      <c r="F75" s="453"/>
      <c r="G75" s="453"/>
      <c r="H75" s="454"/>
    </row>
    <row r="76" spans="1:8" ht="54">
      <c r="A76" s="116">
        <v>1</v>
      </c>
      <c r="B76" s="150" t="s">
        <v>695</v>
      </c>
      <c r="C76" s="139" t="s">
        <v>696</v>
      </c>
      <c r="D76" s="140" t="s">
        <v>669</v>
      </c>
      <c r="E76" s="140" t="s">
        <v>69</v>
      </c>
      <c r="F76" s="148">
        <v>720000</v>
      </c>
      <c r="G76" s="142" t="s">
        <v>21</v>
      </c>
      <c r="H76" s="472">
        <f>F83/E83</f>
        <v>0.77837837837837842</v>
      </c>
    </row>
    <row r="77" spans="1:8" ht="18">
      <c r="A77" s="116">
        <v>2</v>
      </c>
      <c r="B77" s="143"/>
      <c r="C77" s="117"/>
      <c r="D77" s="116"/>
      <c r="E77" s="116"/>
      <c r="F77" s="118"/>
      <c r="G77" s="143"/>
      <c r="H77" s="473"/>
    </row>
    <row r="78" spans="1:8" ht="18">
      <c r="A78" s="116"/>
      <c r="B78" s="134"/>
      <c r="C78" s="117"/>
      <c r="D78" s="116"/>
      <c r="E78" s="116"/>
      <c r="F78" s="118"/>
      <c r="G78" s="77"/>
      <c r="H78" s="473"/>
    </row>
    <row r="79" spans="1:8" ht="18">
      <c r="A79" s="116"/>
      <c r="B79" s="134"/>
      <c r="C79" s="117"/>
      <c r="D79" s="116"/>
      <c r="E79" s="116"/>
      <c r="F79" s="118"/>
      <c r="G79" s="77"/>
      <c r="H79" s="473"/>
    </row>
    <row r="80" spans="1:8" ht="18">
      <c r="A80" s="116"/>
      <c r="B80" s="134"/>
      <c r="C80" s="117"/>
      <c r="D80" s="116"/>
      <c r="E80" s="116"/>
      <c r="F80" s="118"/>
      <c r="G80" s="77"/>
      <c r="H80" s="473"/>
    </row>
    <row r="81" spans="1:8" ht="18">
      <c r="A81" s="116"/>
      <c r="B81" s="143"/>
      <c r="C81" s="117"/>
      <c r="D81" s="116"/>
      <c r="E81" s="116"/>
      <c r="F81" s="118"/>
      <c r="G81" s="143"/>
      <c r="H81" s="473"/>
    </row>
    <row r="82" spans="1:8" ht="36">
      <c r="A82" s="466" t="s">
        <v>680</v>
      </c>
      <c r="B82" s="467"/>
      <c r="C82" s="467"/>
      <c r="D82" s="468"/>
      <c r="E82" s="143" t="s">
        <v>578</v>
      </c>
      <c r="F82" s="77" t="s">
        <v>639</v>
      </c>
      <c r="G82" s="143" t="s">
        <v>640</v>
      </c>
      <c r="H82" s="473"/>
    </row>
    <row r="83" spans="1:8" ht="18">
      <c r="A83" s="469"/>
      <c r="B83" s="470"/>
      <c r="C83" s="470"/>
      <c r="D83" s="471"/>
      <c r="E83" s="144">
        <v>925000</v>
      </c>
      <c r="F83" s="144">
        <f>SUM(F76:F81)</f>
        <v>720000</v>
      </c>
      <c r="G83" s="122">
        <f>E83-F83</f>
        <v>205000</v>
      </c>
      <c r="H83" s="474"/>
    </row>
    <row r="86" spans="1:8" ht="18">
      <c r="A86" s="462"/>
      <c r="B86" s="463"/>
      <c r="C86" s="463"/>
      <c r="D86" s="463"/>
      <c r="E86" s="463"/>
      <c r="F86" s="463"/>
      <c r="G86" s="463"/>
      <c r="H86" s="114"/>
    </row>
    <row r="87" spans="1:8" ht="18">
      <c r="A87" s="447" t="s">
        <v>705</v>
      </c>
      <c r="B87" s="447"/>
      <c r="C87" s="447"/>
      <c r="D87" s="447"/>
      <c r="E87" s="447"/>
      <c r="F87" s="447"/>
      <c r="G87" s="447"/>
      <c r="H87" s="447"/>
    </row>
    <row r="88" spans="1:8" ht="36">
      <c r="A88" s="116">
        <v>1</v>
      </c>
      <c r="B88" s="138" t="s">
        <v>706</v>
      </c>
      <c r="C88" s="139" t="s">
        <v>707</v>
      </c>
      <c r="D88" s="140" t="s">
        <v>708</v>
      </c>
      <c r="E88" s="140" t="s">
        <v>82</v>
      </c>
      <c r="F88" s="148">
        <v>132878.79999999999</v>
      </c>
      <c r="G88" s="149" t="s">
        <v>709</v>
      </c>
      <c r="H88" s="460">
        <f>F93/E93</f>
        <v>0.75132052980132447</v>
      </c>
    </row>
    <row r="89" spans="1:8" ht="36">
      <c r="A89" s="116">
        <v>2</v>
      </c>
      <c r="B89" s="138" t="s">
        <v>710</v>
      </c>
      <c r="C89" s="139" t="s">
        <v>711</v>
      </c>
      <c r="D89" s="140" t="s">
        <v>708</v>
      </c>
      <c r="E89" s="140" t="s">
        <v>82</v>
      </c>
      <c r="F89" s="148">
        <v>94020</v>
      </c>
      <c r="G89" s="138" t="s">
        <v>21</v>
      </c>
      <c r="H89" s="460"/>
    </row>
    <row r="90" spans="1:8" ht="18">
      <c r="A90" s="116"/>
      <c r="B90" s="143"/>
      <c r="C90" s="117"/>
      <c r="D90" s="116"/>
      <c r="E90" s="116"/>
      <c r="F90" s="118">
        <v>0</v>
      </c>
      <c r="G90" s="77"/>
      <c r="H90" s="460"/>
    </row>
    <row r="91" spans="1:8" ht="18">
      <c r="A91" s="116"/>
      <c r="B91" s="143"/>
      <c r="C91" s="117"/>
      <c r="D91" s="116"/>
      <c r="E91" s="116"/>
      <c r="F91" s="118">
        <v>0</v>
      </c>
      <c r="G91" s="143"/>
      <c r="H91" s="460"/>
    </row>
    <row r="92" spans="1:8" ht="36">
      <c r="A92" s="443" t="s">
        <v>680</v>
      </c>
      <c r="B92" s="443"/>
      <c r="C92" s="443"/>
      <c r="D92" s="443"/>
      <c r="E92" s="143" t="s">
        <v>578</v>
      </c>
      <c r="F92" s="77" t="s">
        <v>639</v>
      </c>
      <c r="G92" s="143" t="s">
        <v>640</v>
      </c>
      <c r="H92" s="460"/>
    </row>
    <row r="93" spans="1:8" ht="18">
      <c r="A93" s="443"/>
      <c r="B93" s="443"/>
      <c r="C93" s="443"/>
      <c r="D93" s="443"/>
      <c r="E93" s="144">
        <v>302000</v>
      </c>
      <c r="F93" s="144">
        <f>SUM(F88:F91)</f>
        <v>226898.8</v>
      </c>
      <c r="G93" s="122">
        <f>E93-F93</f>
        <v>75101.200000000012</v>
      </c>
      <c r="H93" s="460"/>
    </row>
  </sheetData>
  <mergeCells count="41">
    <mergeCell ref="H88:H93"/>
    <mergeCell ref="A92:D93"/>
    <mergeCell ref="A74:G74"/>
    <mergeCell ref="A75:H75"/>
    <mergeCell ref="H76:H83"/>
    <mergeCell ref="A82:D83"/>
    <mergeCell ref="A60:D61"/>
    <mergeCell ref="A64:G64"/>
    <mergeCell ref="A65:H65"/>
    <mergeCell ref="A86:G86"/>
    <mergeCell ref="A87:H87"/>
    <mergeCell ref="H66:H71"/>
    <mergeCell ref="A70:D71"/>
    <mergeCell ref="H47:H61"/>
    <mergeCell ref="B59:E59"/>
    <mergeCell ref="A46:H46"/>
    <mergeCell ref="A23:G23"/>
    <mergeCell ref="A24:H24"/>
    <mergeCell ref="H25:H29"/>
    <mergeCell ref="A28:D29"/>
    <mergeCell ref="E28:E29"/>
    <mergeCell ref="A30:G30"/>
    <mergeCell ref="A32:G32"/>
    <mergeCell ref="A33:H33"/>
    <mergeCell ref="H35:H41"/>
    <mergeCell ref="A42:D43"/>
    <mergeCell ref="A45:G45"/>
    <mergeCell ref="A14:H14"/>
    <mergeCell ref="A15:H15"/>
    <mergeCell ref="A16:H16"/>
    <mergeCell ref="H17:H22"/>
    <mergeCell ref="A20:D21"/>
    <mergeCell ref="E20:E21"/>
    <mergeCell ref="A22:G22"/>
    <mergeCell ref="A1:H1"/>
    <mergeCell ref="A2:H2"/>
    <mergeCell ref="A3:H3"/>
    <mergeCell ref="A4:H4"/>
    <mergeCell ref="H6:H12"/>
    <mergeCell ref="A12:D13"/>
    <mergeCell ref="E12:E13"/>
  </mergeCells>
  <pageMargins left="0.511811024" right="0.511811024" top="0.78740157499999996" bottom="0.78740157499999996" header="0.31496062000000002" footer="0.31496062000000002"/>
  <pageSetup paperSize="9" orientation="portrait" horizontalDpi="1200" verticalDpi="120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K20"/>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3" customWidth="1"/>
    <col min="8" max="8" width="10.42578125" customWidth="1"/>
    <col min="9" max="9" width="12.28515625" customWidth="1"/>
    <col min="10" max="10" width="16.85546875" customWidth="1"/>
    <col min="11" max="11" width="14.85546875" customWidth="1"/>
  </cols>
  <sheetData>
    <row r="3" spans="2:11" ht="17.25">
      <c r="C3" s="496"/>
      <c r="D3" s="496"/>
      <c r="E3" s="496"/>
      <c r="F3" s="496"/>
      <c r="G3" s="496"/>
      <c r="H3" s="496"/>
      <c r="I3" s="496"/>
      <c r="J3" s="496"/>
    </row>
    <row r="4" spans="2:11" ht="17.25">
      <c r="C4" s="496"/>
      <c r="D4" s="496"/>
      <c r="E4" s="496"/>
      <c r="F4" s="496"/>
      <c r="G4" s="496"/>
      <c r="H4" s="496"/>
      <c r="I4" s="496"/>
      <c r="J4" s="496"/>
    </row>
    <row r="5" spans="2:11" ht="15.75">
      <c r="B5" s="154"/>
      <c r="C5" s="497" t="s">
        <v>801</v>
      </c>
      <c r="D5" s="497"/>
      <c r="E5" s="497"/>
      <c r="F5" s="497"/>
      <c r="G5" s="497"/>
      <c r="H5" s="497"/>
      <c r="I5" s="497"/>
      <c r="J5" s="497"/>
      <c r="K5" s="154"/>
    </row>
    <row r="6" spans="2:11" ht="16.5" thickBot="1">
      <c r="B6" s="155"/>
      <c r="C6" s="155"/>
      <c r="D6" s="155"/>
      <c r="E6" s="155"/>
      <c r="F6" s="155"/>
      <c r="G6" s="155"/>
      <c r="H6" s="155"/>
      <c r="I6" s="155"/>
      <c r="J6" s="155"/>
      <c r="K6" s="155"/>
    </row>
    <row r="7" spans="2:11" ht="32.25" thickBot="1">
      <c r="B7" s="498" t="s">
        <v>802</v>
      </c>
      <c r="C7" s="499"/>
      <c r="D7" s="156"/>
      <c r="E7" s="498" t="s">
        <v>803</v>
      </c>
      <c r="F7" s="500"/>
      <c r="G7" s="499"/>
      <c r="H7" s="501" t="s">
        <v>804</v>
      </c>
      <c r="I7" s="502"/>
      <c r="J7" s="231" t="s">
        <v>805</v>
      </c>
      <c r="K7" s="231" t="s">
        <v>806</v>
      </c>
    </row>
    <row r="8" spans="2:11" ht="15.75">
      <c r="B8" s="239" t="s">
        <v>6</v>
      </c>
      <c r="C8" s="240" t="s">
        <v>807</v>
      </c>
      <c r="D8" s="157"/>
      <c r="E8" s="220" t="s">
        <v>808</v>
      </c>
      <c r="F8" s="158" t="s">
        <v>809</v>
      </c>
      <c r="G8" s="221" t="s">
        <v>810</v>
      </c>
      <c r="H8" s="225" t="s">
        <v>811</v>
      </c>
      <c r="I8" s="221" t="s">
        <v>812</v>
      </c>
      <c r="J8" s="232" t="s">
        <v>812</v>
      </c>
      <c r="K8" s="232" t="s">
        <v>812</v>
      </c>
    </row>
    <row r="9" spans="2:11" ht="16.5" thickBot="1">
      <c r="B9" s="241"/>
      <c r="C9" s="242"/>
      <c r="D9" s="159"/>
      <c r="E9" s="222"/>
      <c r="F9" s="160"/>
      <c r="G9" s="223"/>
      <c r="H9" s="222"/>
      <c r="I9" s="223"/>
      <c r="J9" s="233"/>
      <c r="K9" s="236"/>
    </row>
    <row r="10" spans="2:11" ht="32.25" thickBot="1">
      <c r="B10" s="161" t="s">
        <v>813</v>
      </c>
      <c r="C10" s="162">
        <v>137673</v>
      </c>
      <c r="D10" s="163"/>
      <c r="E10" s="320">
        <v>137673</v>
      </c>
      <c r="F10" s="321" t="s">
        <v>881</v>
      </c>
      <c r="G10" s="322" t="s">
        <v>815</v>
      </c>
      <c r="H10" s="275"/>
      <c r="I10" s="276"/>
      <c r="J10" s="234" t="s">
        <v>816</v>
      </c>
      <c r="K10" s="237">
        <f>E10</f>
        <v>137673</v>
      </c>
    </row>
    <row r="11" spans="2:11" ht="31.5">
      <c r="B11" s="487" t="s">
        <v>817</v>
      </c>
      <c r="C11" s="490">
        <v>214327</v>
      </c>
      <c r="D11" s="167"/>
      <c r="E11" s="493">
        <f>214327</f>
        <v>214327</v>
      </c>
      <c r="F11" s="324" t="s">
        <v>818</v>
      </c>
      <c r="G11" s="482" t="s">
        <v>815</v>
      </c>
      <c r="H11" s="283" t="s">
        <v>819</v>
      </c>
      <c r="I11" s="284">
        <v>109695</v>
      </c>
      <c r="J11" s="484" t="s">
        <v>816</v>
      </c>
      <c r="K11" s="479">
        <f>SUM(E11)-SUM(I11:I15)</f>
        <v>77998</v>
      </c>
    </row>
    <row r="12" spans="2:11" ht="15.75">
      <c r="B12" s="488"/>
      <c r="C12" s="491"/>
      <c r="D12" s="167"/>
      <c r="E12" s="494"/>
      <c r="F12" s="168" t="s">
        <v>820</v>
      </c>
      <c r="G12" s="483"/>
      <c r="H12" s="279" t="s">
        <v>821</v>
      </c>
      <c r="I12" s="228">
        <v>19504</v>
      </c>
      <c r="J12" s="485"/>
      <c r="K12" s="480"/>
    </row>
    <row r="13" spans="2:11" ht="15.75">
      <c r="B13" s="488"/>
      <c r="C13" s="491"/>
      <c r="D13" s="167"/>
      <c r="E13" s="494"/>
      <c r="F13" s="332" t="s">
        <v>822</v>
      </c>
      <c r="G13" s="483"/>
      <c r="H13" s="279" t="s">
        <v>823</v>
      </c>
      <c r="I13" s="228">
        <v>330</v>
      </c>
      <c r="J13" s="485"/>
      <c r="K13" s="480"/>
    </row>
    <row r="14" spans="2:11" ht="16.5" thickBot="1">
      <c r="B14" s="488"/>
      <c r="C14" s="491"/>
      <c r="D14" s="167"/>
      <c r="E14" s="494"/>
      <c r="F14" s="332" t="s">
        <v>824</v>
      </c>
      <c r="G14" s="483"/>
      <c r="H14" s="279" t="s">
        <v>825</v>
      </c>
      <c r="I14" s="228">
        <v>6800</v>
      </c>
      <c r="J14" s="486"/>
      <c r="K14" s="480"/>
    </row>
    <row r="15" spans="2:11" ht="16.5" thickBot="1">
      <c r="B15" s="489"/>
      <c r="C15" s="492"/>
      <c r="D15" s="167"/>
      <c r="E15" s="495"/>
      <c r="F15" s="333"/>
      <c r="G15" s="298"/>
      <c r="H15" s="285"/>
      <c r="I15" s="286"/>
      <c r="J15" s="289"/>
      <c r="K15" s="481"/>
    </row>
    <row r="16" spans="2:11" ht="16.5" thickBot="1">
      <c r="B16" s="171" t="s">
        <v>826</v>
      </c>
      <c r="C16" s="172">
        <f>SUM(C10:C14)</f>
        <v>352000</v>
      </c>
      <c r="D16" s="173"/>
      <c r="E16" s="308">
        <f>SUM(E10:E14)</f>
        <v>352000</v>
      </c>
      <c r="F16" s="309"/>
      <c r="G16" s="310"/>
      <c r="H16" s="311"/>
      <c r="I16" s="312"/>
      <c r="J16" s="235"/>
      <c r="K16" s="238">
        <f>SUM(K10:K14)</f>
        <v>215671</v>
      </c>
    </row>
    <row r="19" spans="2:11" ht="32.25" thickBot="1">
      <c r="B19" s="341" t="s">
        <v>866</v>
      </c>
      <c r="C19" s="334">
        <f>SUM(C10:C14)</f>
        <v>352000</v>
      </c>
      <c r="D19" s="218"/>
      <c r="E19" s="218"/>
      <c r="F19" s="218"/>
      <c r="G19" s="338" t="s">
        <v>890</v>
      </c>
      <c r="H19" s="218"/>
      <c r="I19" s="218"/>
      <c r="J19" s="218"/>
      <c r="K19" s="340">
        <f>C16-K16</f>
        <v>136329</v>
      </c>
    </row>
    <row r="20" spans="2:11" ht="15.75" thickTop="1"/>
  </sheetData>
  <mergeCells count="12">
    <mergeCell ref="C3:J3"/>
    <mergeCell ref="C4:J4"/>
    <mergeCell ref="C5:J5"/>
    <mergeCell ref="B7:C7"/>
    <mergeCell ref="E7:G7"/>
    <mergeCell ref="H7:I7"/>
    <mergeCell ref="K11:K15"/>
    <mergeCell ref="G11:G14"/>
    <mergeCell ref="J11:J14"/>
    <mergeCell ref="B11:B15"/>
    <mergeCell ref="C11:C15"/>
    <mergeCell ref="E11:E15"/>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3</vt:i4>
      </vt:variant>
    </vt:vector>
  </HeadingPairs>
  <TitlesOfParts>
    <vt:vector size="15" baseType="lpstr">
      <vt:lpstr>CONTROLE COMPRAS</vt:lpstr>
      <vt:lpstr>Plan2</vt:lpstr>
      <vt:lpstr>BANCO DE DADOS</vt:lpstr>
      <vt:lpstr>Plan4</vt:lpstr>
      <vt:lpstr>Plan3</vt:lpstr>
      <vt:lpstr>Plan1</vt:lpstr>
      <vt:lpstr>PROCESSO NÃO EMPENHADO</vt:lpstr>
      <vt:lpstr>CONV-EMENDAS</vt:lpstr>
      <vt:lpstr>EMENDA PARLAMENTAR ZÉ RICARDO</vt:lpstr>
      <vt:lpstr>EMENDA PARLAMENTAR BOSCO</vt:lpstr>
      <vt:lpstr>EMENDA PARLAMENTAR PLINIO</vt:lpstr>
      <vt:lpstr>EMENDA PARLAMENTAR SERAFIM</vt:lpstr>
      <vt:lpstr>'BANCO DE DADOS'!Area_de_impressao</vt:lpstr>
      <vt:lpstr>'CONTROLE COMPRAS'!Area_de_impressao</vt:lpstr>
      <vt:lpstr>'BANCO DE DADOS'!Titulos_de_impressao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paulo.silva</dc:creator>
  <cp:lastModifiedBy>Jamile Zan Palheta Junior</cp:lastModifiedBy>
  <cp:lastPrinted>2022-07-06T15:46:42Z</cp:lastPrinted>
  <dcterms:created xsi:type="dcterms:W3CDTF">2019-05-28T16:31:00Z</dcterms:created>
  <dcterms:modified xsi:type="dcterms:W3CDTF">2022-07-12T12:50:12Z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1033-11.2.0.9967</vt:lpwstr>
  </property>
</Properties>
</file>