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simone.ferreira\Desktop\"/>
    </mc:Choice>
  </mc:AlternateContent>
  <bookViews>
    <workbookView xWindow="0" yWindow="0" windowWidth="28800" windowHeight="12435" firstSheet="2" activeTab="2"/>
  </bookViews>
  <sheets>
    <sheet name="CONTROLE COMPRAS" sheetId="23" state="hidden" r:id="rId1"/>
    <sheet name="Plan2" sheetId="35" state="hidden" r:id="rId2"/>
    <sheet name="BANCO DE DADOS" sheetId="24" r:id="rId3"/>
    <sheet name="Plan3" sheetId="36" state="hidden" r:id="rId4"/>
    <sheet name="Plan1" sheetId="34" state="hidden" r:id="rId5"/>
    <sheet name="PROCESSO NÃO EMPENHADO" sheetId="25" state="hidden" r:id="rId6"/>
    <sheet name="CONV-EMENDAS" sheetId="27" state="hidden" r:id="rId7"/>
    <sheet name="EMENDA PARLAMENTAR ZÉ RICARDO" sheetId="30" state="hidden" r:id="rId8"/>
    <sheet name="EMENDA PARLAMENTAR BOSCO" sheetId="29" state="hidden" r:id="rId9"/>
    <sheet name="EMENDA PARLAMENTAR PLINIO" sheetId="33" state="hidden" r:id="rId10"/>
    <sheet name="EMENDA PARLAMENTAR SERAFIM" sheetId="31" state="hidden" r:id="rId11"/>
  </sheets>
  <definedNames>
    <definedName name="_xlnm._FilterDatabase" localSheetId="2" hidden="1">'BANCO DE DADOS'!$A$7:$O$125</definedName>
    <definedName name="_xlnm._FilterDatabase" localSheetId="0" hidden="1">'CONTROLE COMPRAS'!$G$2:$O$3</definedName>
    <definedName name="_xlnm.Print_Area" localSheetId="2">'BANCO DE DADOS'!$A$1:$P$125</definedName>
    <definedName name="_xlnm.Print_Area" localSheetId="0">'CONTROLE COMPRAS'!$A$1:$Q$59</definedName>
    <definedName name="_xlnm.Print_Titles" localSheetId="2">'BANCO DE DADOS'!$1:$7</definedName>
  </definedNames>
  <calcPr calcId="152511"/>
  <pivotCaches>
    <pivotCache cacheId="0" r:id="rId12"/>
  </pivotCaches>
</workbook>
</file>

<file path=xl/calcChain.xml><?xml version="1.0" encoding="utf-8"?>
<calcChain xmlns="http://schemas.openxmlformats.org/spreadsheetml/2006/main">
  <c r="J111" i="24" l="1"/>
  <c r="J38" i="24" l="1"/>
  <c r="J37" i="24"/>
  <c r="J36" i="24"/>
  <c r="J35" i="24"/>
  <c r="J34" i="24"/>
  <c r="J33" i="24"/>
  <c r="J32" i="24"/>
  <c r="J31" i="24"/>
  <c r="J30" i="24"/>
  <c r="J29" i="24"/>
  <c r="J88" i="24"/>
  <c r="J87" i="24"/>
  <c r="J84" i="24" l="1"/>
  <c r="J85" i="24"/>
  <c r="J86" i="24"/>
  <c r="J55" i="24"/>
  <c r="J123" i="24" l="1"/>
  <c r="J122" i="24"/>
  <c r="J121" i="24"/>
  <c r="J120" i="24"/>
  <c r="J119" i="24"/>
  <c r="J115" i="24"/>
  <c r="J116" i="24"/>
  <c r="J113" i="24"/>
  <c r="J112" i="24"/>
  <c r="J110" i="24"/>
  <c r="J109" i="24"/>
  <c r="J108" i="24"/>
  <c r="J106" i="24"/>
  <c r="J107" i="24"/>
  <c r="J105" i="24"/>
  <c r="J104" i="24"/>
  <c r="J103" i="24"/>
  <c r="J102" i="24"/>
  <c r="J101" i="24"/>
  <c r="J100" i="24"/>
  <c r="J99" i="24"/>
  <c r="J98" i="24"/>
  <c r="J97" i="24"/>
  <c r="J96" i="24"/>
  <c r="J95" i="24"/>
  <c r="J93" i="24"/>
  <c r="J94" i="24"/>
  <c r="J92" i="24"/>
  <c r="J91" i="24"/>
  <c r="J90" i="24" l="1"/>
  <c r="J89" i="24"/>
  <c r="J83" i="24"/>
  <c r="J82" i="24"/>
  <c r="J81" i="24"/>
  <c r="J80" i="24"/>
  <c r="J28" i="24" l="1"/>
  <c r="J27" i="24"/>
  <c r="J26" i="24"/>
  <c r="J25" i="24"/>
  <c r="J24" i="24"/>
  <c r="J23" i="24"/>
  <c r="J22" i="24"/>
  <c r="J21" i="24"/>
  <c r="J20" i="24"/>
  <c r="J19" i="24"/>
  <c r="J18" i="24"/>
  <c r="J17" i="24"/>
  <c r="J16" i="24"/>
  <c r="J15" i="24"/>
  <c r="J14" i="24"/>
  <c r="J13" i="24"/>
  <c r="J12" i="24"/>
  <c r="J11" i="24"/>
  <c r="J10" i="24"/>
  <c r="J9" i="24" l="1"/>
  <c r="J62" i="24"/>
  <c r="J61" i="24"/>
  <c r="J60" i="24"/>
  <c r="J59" i="24"/>
  <c r="J58" i="24"/>
  <c r="J57" i="24"/>
  <c r="J8" i="24" l="1"/>
  <c r="J72" i="24" l="1"/>
  <c r="J124" i="24"/>
  <c r="J54" i="24" l="1"/>
  <c r="J53" i="24"/>
  <c r="J52" i="24"/>
  <c r="J51" i="24"/>
  <c r="J50" i="24"/>
  <c r="J49" i="24"/>
  <c r="J48" i="24"/>
  <c r="J47" i="24"/>
  <c r="J46" i="24"/>
  <c r="J45" i="24"/>
  <c r="J44" i="24"/>
  <c r="J43" i="24"/>
  <c r="J42" i="24"/>
  <c r="J41" i="24"/>
  <c r="J40" i="24"/>
  <c r="J39" i="24"/>
  <c r="J71" i="24" l="1"/>
  <c r="J70" i="24"/>
  <c r="J69" i="24"/>
  <c r="J68" i="24"/>
  <c r="J67" i="24"/>
  <c r="J66" i="24"/>
  <c r="J65" i="24"/>
  <c r="J64" i="24"/>
  <c r="J63" i="24"/>
  <c r="J56" i="24"/>
  <c r="I10" i="36" l="1"/>
  <c r="G10" i="36"/>
  <c r="I11" i="36" s="1"/>
  <c r="J7" i="29" l="1"/>
  <c r="I8" i="29"/>
  <c r="J21" i="29" l="1"/>
  <c r="J20" i="29"/>
  <c r="J18" i="29"/>
  <c r="J12" i="29"/>
  <c r="I16" i="29"/>
  <c r="C18" i="33" l="1"/>
  <c r="C16" i="31"/>
  <c r="E11" i="30"/>
  <c r="K11" i="30" s="1"/>
  <c r="C19" i="30"/>
  <c r="I11" i="31"/>
  <c r="I13" i="31" s="1"/>
  <c r="I19" i="29"/>
  <c r="I10" i="29"/>
  <c r="I15" i="29"/>
  <c r="K10" i="31" l="1"/>
  <c r="K10" i="33"/>
  <c r="E15" i="33" l="1"/>
  <c r="C15" i="33"/>
  <c r="K11" i="33"/>
  <c r="K15" i="33" l="1"/>
  <c r="K18" i="33" s="1"/>
  <c r="F47" i="27"/>
  <c r="F61" i="27" s="1"/>
  <c r="G61" i="27" s="1"/>
  <c r="E13" i="31"/>
  <c r="C13" i="31"/>
  <c r="K13" i="31" l="1"/>
  <c r="K16" i="31" s="1"/>
  <c r="E30" i="29"/>
  <c r="C30" i="29"/>
  <c r="E25" i="29"/>
  <c r="C25" i="29"/>
  <c r="I24" i="29"/>
  <c r="I23" i="29"/>
  <c r="I22" i="29"/>
  <c r="I21" i="29"/>
  <c r="I20" i="29"/>
  <c r="I18" i="29"/>
  <c r="I17" i="29"/>
  <c r="I14" i="29"/>
  <c r="I13" i="29"/>
  <c r="I12" i="29"/>
  <c r="I9" i="29"/>
  <c r="I7" i="29"/>
  <c r="J6" i="29"/>
  <c r="C32" i="29" l="1"/>
  <c r="J32" i="29" s="1"/>
  <c r="J25" i="29"/>
  <c r="I28" i="29" s="1"/>
  <c r="E16" i="30" l="1"/>
  <c r="C16" i="30"/>
  <c r="K10" i="30"/>
  <c r="K16" i="30" s="1"/>
  <c r="K19" i="30" s="1"/>
  <c r="F93" i="27" l="1"/>
  <c r="G93" i="27" s="1"/>
  <c r="F83" i="27"/>
  <c r="G83" i="27" s="1"/>
  <c r="F71" i="27"/>
  <c r="G71" i="27" s="1"/>
  <c r="F43" i="27"/>
  <c r="G43" i="27" s="1"/>
  <c r="F29" i="27"/>
  <c r="G29" i="27" s="1"/>
  <c r="F21" i="27"/>
  <c r="G21" i="27" s="1"/>
  <c r="F13" i="27"/>
  <c r="G13" i="27" s="1"/>
  <c r="F15" i="25"/>
  <c r="O14" i="25"/>
  <c r="F14" i="25"/>
  <c r="F13" i="25"/>
  <c r="F12" i="25"/>
  <c r="F11" i="25"/>
  <c r="F10" i="25"/>
  <c r="F9" i="25"/>
  <c r="F8" i="25"/>
  <c r="F7" i="25"/>
  <c r="F6" i="25"/>
  <c r="J78" i="24"/>
  <c r="J73" i="24"/>
  <c r="J77" i="24"/>
  <c r="J76" i="24"/>
  <c r="J75" i="24"/>
  <c r="J74" i="24"/>
  <c r="J79" i="24"/>
  <c r="I50" i="23"/>
  <c r="I49" i="23"/>
  <c r="I42" i="23"/>
  <c r="I30" i="23"/>
  <c r="I20" i="23"/>
  <c r="J125" i="24" l="1"/>
  <c r="H66" i="27"/>
  <c r="H88" i="27"/>
  <c r="H6" i="27"/>
  <c r="H25" i="27"/>
  <c r="H17" i="27"/>
  <c r="H35" i="27"/>
  <c r="H76" i="27"/>
</calcChain>
</file>

<file path=xl/comments1.xml><?xml version="1.0" encoding="utf-8"?>
<comments xmlns="http://schemas.openxmlformats.org/spreadsheetml/2006/main">
  <authors>
    <author>Adriano Plácido da Rocha Sobral</author>
  </authors>
  <commentList>
    <comment ref="B48" authorId="0" shapeId="0">
      <text>
        <r>
          <rPr>
            <b/>
            <sz val="9"/>
            <color indexed="81"/>
            <rFont val="Segoe UI"/>
            <family val="2"/>
          </rPr>
          <t>processo 00009/2020 juntado ao processo 1001/2020</t>
        </r>
      </text>
    </comment>
  </commentList>
</comments>
</file>

<file path=xl/sharedStrings.xml><?xml version="1.0" encoding="utf-8"?>
<sst xmlns="http://schemas.openxmlformats.org/spreadsheetml/2006/main" count="4516" uniqueCount="1478">
  <si>
    <t>PROCESSOS DE COMPRAS - 2020</t>
  </si>
  <si>
    <t>ORDEM</t>
  </si>
  <si>
    <t>PROCESSOS</t>
  </si>
  <si>
    <t>DATA DA
CRIAÇÃO</t>
  </si>
  <si>
    <t>DESCRIÇÃO PRODUTO/SERVIÇO</t>
  </si>
  <si>
    <t>MODALIDADE</t>
  </si>
  <si>
    <t>SERVIÇO</t>
  </si>
  <si>
    <t>PREGÃO</t>
  </si>
  <si>
    <t>VALOR
ESTIMADO</t>
  </si>
  <si>
    <t>VALOR EMPENHADO</t>
  </si>
  <si>
    <t>STATUS</t>
  </si>
  <si>
    <t>EMENDA PARLAMENTAR</t>
  </si>
  <si>
    <t>FONTE</t>
  </si>
  <si>
    <t>OBSERVAÇÕES</t>
  </si>
  <si>
    <t>RESPONSABILIDADE</t>
  </si>
  <si>
    <t>01.02.017303.000007/2020-60</t>
  </si>
  <si>
    <t>AQUISIÇÃO DE GÊNERO ALIMENTÍCIO (AÇÚCAR)</t>
  </si>
  <si>
    <t>CEL</t>
  </si>
  <si>
    <t>AQUISIÇÃO</t>
  </si>
  <si>
    <t>FINALIZADO</t>
  </si>
  <si>
    <t>FONTE TESOURO</t>
  </si>
  <si>
    <t>EMPENHADO</t>
  </si>
  <si>
    <t>01.02.017303.000068/2020-27</t>
  </si>
  <si>
    <t>AQUISIÇÃO DE PRODUTOS LABORATORIAIS</t>
  </si>
  <si>
    <t>BOSCO SARAIVA</t>
  </si>
  <si>
    <t>REVISAR ITENS</t>
  </si>
  <si>
    <t>BRYAN</t>
  </si>
  <si>
    <t>01.02.017303.001021/2020-80</t>
  </si>
  <si>
    <t>AQUISÇÃO DE MEDICAMENTOS</t>
  </si>
  <si>
    <t>MARCA CEL</t>
  </si>
  <si>
    <t>01.02.017303.001108/2020-58</t>
  </si>
  <si>
    <t>AQUISIÇÃO DE MATERIAL LABORATORIAL E PPS</t>
  </si>
  <si>
    <t>ARQUIVADO</t>
  </si>
  <si>
    <t>FONTE SUS</t>
  </si>
  <si>
    <t>EMERGECIAL</t>
  </si>
  <si>
    <t>PAULO</t>
  </si>
  <si>
    <t>01.02.017303.001079/2020-24</t>
  </si>
  <si>
    <t>AQUISIÇÃO DE ROUPARIA HOSPITALAR</t>
  </si>
  <si>
    <t>GISELLY</t>
  </si>
  <si>
    <t>01.02.017303.001073/2020-57</t>
  </si>
  <si>
    <t>AQUISIÇÃO DE DISPENSERES</t>
  </si>
  <si>
    <t>01.02.017303.000079/2020-07</t>
  </si>
  <si>
    <t>SERVIÇO DE MANUTENÇÃO EQUIPAMENTOS DE FOTOTERAPIA</t>
  </si>
  <si>
    <t>CONTRATO</t>
  </si>
  <si>
    <t>FONTE DE RECURSOS</t>
  </si>
  <si>
    <t>01.02.017303.001023/2020-70</t>
  </si>
  <si>
    <t>SERVIÇO DE DEDETIZAÇÃO</t>
  </si>
  <si>
    <t>ASSESSORIA JURÍDICA</t>
  </si>
  <si>
    <t>ASSESSORIA JURÍDICA - CONTRATO/ EMPENHADO</t>
  </si>
  <si>
    <t>EMISSÃO DE PARECER JURÍDICO</t>
  </si>
  <si>
    <t>01.02.017303.001059/2020-53</t>
  </si>
  <si>
    <t>SERVIÇO DE REVITALIZAÇÃO DO FRONT LIGHT</t>
  </si>
  <si>
    <t>01.02.017303.001118/2020-93</t>
  </si>
  <si>
    <t>CONTRATAÇÃO DE SERVIÇO DE ORGANIZAÇÃO DE EVENTOS PARA FESTA DE 65 ANOS FUAM.</t>
  </si>
  <si>
    <t>01.02.017303.001120/2020-62</t>
  </si>
  <si>
    <t>SERVIÇO DE LOCAÇÃO DE 03 ÔNIBUS EXECUTIVO</t>
  </si>
  <si>
    <t>017303.000617/2020</t>
  </si>
  <si>
    <t>SERIÇO DE LAVANDERIA HOSPITALAR EXTERNA</t>
  </si>
  <si>
    <t>ASSESSORIA JURÍDICA/EMPENHADO</t>
  </si>
  <si>
    <t>01.02.017303.001199/2020-21</t>
  </si>
  <si>
    <t>SERVIÇO BÁSICO DE MANUTENÇÃO PREDIAL EM ÁREA HOSPITALAR.</t>
  </si>
  <si>
    <t>01.02.017303.000056/2020-00</t>
  </si>
  <si>
    <t>SERVIÇO DE MANUTENÇÃO DE EQUIPAMENTOS OFTALMOLÓGICOS</t>
  </si>
  <si>
    <t>01.02.017303.000098/2020-33</t>
  </si>
  <si>
    <t>1º TERMO ADITIVO AO CONTRATO Nº 07/2019 - FUAM/PRODAM</t>
  </si>
  <si>
    <t>ADITIVO</t>
  </si>
  <si>
    <t>LAVRAR CONTRATO</t>
  </si>
  <si>
    <t>01.02.017303.000011/2020-28</t>
  </si>
  <si>
    <t>SERVIÇO DE DIGITALIZAÇÃO DE PRONTUÁRIOS</t>
  </si>
  <si>
    <t>PE</t>
  </si>
  <si>
    <t>724/2020</t>
  </si>
  <si>
    <t>EM LICITAÇÃO/AGUARDANDO DOCUMENTAÇÃO</t>
  </si>
  <si>
    <t>PLÍNIO VALÉRIO</t>
  </si>
  <si>
    <t>1) ANÁLISE DE DOCUMENTAÇÃO DO PROPONENTE;
2) SESSÃO SERÁ REABERTA EM 29/10/20;</t>
  </si>
  <si>
    <t>PE 724/20</t>
  </si>
  <si>
    <t>01.02.017303.000108/2020-30
01.02.017303.001147/2020-55</t>
  </si>
  <si>
    <t>AQUISIÇÃO DE MEDICAMENTOS</t>
  </si>
  <si>
    <t>???</t>
  </si>
  <si>
    <t xml:space="preserve">EMPENHADO </t>
  </si>
  <si>
    <t>SOB-ANÁLISE</t>
  </si>
  <si>
    <t>01.02.017303.001032/2020-60</t>
  </si>
  <si>
    <t>AQUISIÇÃO PRODUTOS PARA SAÚDE - PPS</t>
  </si>
  <si>
    <t>ATA</t>
  </si>
  <si>
    <t>01.02.017303.001030/2020-71</t>
  </si>
  <si>
    <t>SERVIÇO DE MANUTENÇÃO DE MICROSCÓPIOS</t>
  </si>
  <si>
    <t>INEX</t>
  </si>
  <si>
    <t>LIGAR PARA ARNALDO</t>
  </si>
  <si>
    <t>01.02.017303.000100/2020-74</t>
  </si>
  <si>
    <t>4º TERMO ADITIVO AO CONTRATO Nº 05/2017 - FUAM/ROYAL</t>
  </si>
  <si>
    <t>01.02.017303.000059/2020-36</t>
  </si>
  <si>
    <t>01.02.017303.000031/2020-07</t>
  </si>
  <si>
    <t>CONTRATAÇÃO DE SERVIÇO DE ENERGIA ELÉTRICA</t>
  </si>
  <si>
    <t>RDL</t>
  </si>
  <si>
    <t>CONTRATO VENCE DIA 30/10/2020</t>
  </si>
  <si>
    <t>FALAR COM BOSCO</t>
  </si>
  <si>
    <t>01.02.017303.000005/2020-70</t>
  </si>
  <si>
    <t>017303.000602/2020</t>
  </si>
  <si>
    <t>748/2020</t>
  </si>
  <si>
    <t>EM LICITAÇÃO</t>
  </si>
  <si>
    <t>1) EM NEGOCIAÇÃO;
2) SESSÃO SERÁ REABERTA DIA 29/10/20;
3) SOLICITAÇÃO DE DOCUMENTAÇÃO</t>
  </si>
  <si>
    <t>PE 748/20</t>
  </si>
  <si>
    <t>EM NEGOCIAÇÃO</t>
  </si>
  <si>
    <t>017303.000436/2020</t>
  </si>
  <si>
    <t>AQUISIÇÃO DE TÊNIS ORTOPÉDICOS</t>
  </si>
  <si>
    <t>667/2020</t>
  </si>
  <si>
    <t>AGUARDANDO HOMOLOGAÇÃO</t>
  </si>
  <si>
    <t>JOSÉ RICARDO</t>
  </si>
  <si>
    <t>1) PREGÃO FRACASSADO;
2) PROCESSO DEVOLVIDO;
3) EM REVALIDAÇÃO DE PROPOSTAS;
4) AGUARDANDO HOMOLOGAÇÃO;</t>
  </si>
  <si>
    <t>PE 886/20</t>
  </si>
  <si>
    <t>017303.000608/2020</t>
  </si>
  <si>
    <t>AQUISIÇÃO DE MEDICAMENTOS - APELI</t>
  </si>
  <si>
    <t>706/2020</t>
  </si>
  <si>
    <t>1) LICITADO;
2) 01 ITEM FRACASSADO;
3) HOMOLOGADO;
4) EM ANÁLISE ASCI E ASSEJUR;</t>
  </si>
  <si>
    <t>PE 706/20</t>
  </si>
  <si>
    <t>01.02.017303.001001/2020-00
01.02.017303.000009/2020-59</t>
  </si>
  <si>
    <t>FINALIZADO/EMPENHADO</t>
  </si>
  <si>
    <t>01.02.017303.001060/2020-88</t>
  </si>
  <si>
    <t>01.02.017303.001119/2020-38</t>
  </si>
  <si>
    <t>SERVIÇOS GRÁFICOS FESTA FUAM</t>
  </si>
  <si>
    <t>01.02.017303.001061/2020-22</t>
  </si>
  <si>
    <t>AQUISÇÃO DE PRODUTOS QUÍMICOS E BIOLÓGICOS</t>
  </si>
  <si>
    <t>1) NO FINANCEIRO, AGUARDANDO BLOQUEIO;
2) SERÁ ENCAMINHADO PARA LICITAÇÃO;</t>
  </si>
  <si>
    <t>01.02.017303.001107/2020-03</t>
  </si>
  <si>
    <t>1º TERMO ADITIVO AO CONTRATO Nº 06/2019 - FUAM/MICRO-LAB</t>
  </si>
  <si>
    <t>01.02.017303.001130/2020-06</t>
  </si>
  <si>
    <t>SERVIÇO DE CALIBRAÇÃO DE EQUIPAMENTOS HOSPITALARES</t>
  </si>
  <si>
    <t>COTAÇÃO</t>
  </si>
  <si>
    <t>EM COTAÇÃO</t>
  </si>
  <si>
    <t>01.02.017303.001131/2020-42</t>
  </si>
  <si>
    <t>SERVIÇO DE MANUTENÇÃO DE EQUIPAMENTOS HOSPITALARES</t>
  </si>
  <si>
    <t>EM ANÁLISE - CSC</t>
  </si>
  <si>
    <t>EM ANÁLISE NO CSC</t>
  </si>
  <si>
    <t>01.02.017303.001103/2020-25</t>
  </si>
  <si>
    <t>AQUISIÇÃO DE EQUIPAMENTOS DE INFORMÁTICA</t>
  </si>
  <si>
    <t>SERAFIM CORRÊA</t>
  </si>
  <si>
    <t>1) RETIRAR O COMPUTADORES PARA FAZER AQUISIÇÃO POR ATA;</t>
  </si>
  <si>
    <t>EMAIL ENVIADO</t>
  </si>
  <si>
    <t>01.02.017303.001104/2020-70</t>
  </si>
  <si>
    <t>AQUISIÇÃO DE PRODUTOS, QUÍMICO E FARMACOLÓGICO</t>
  </si>
  <si>
    <t>01.02.017303.001153/2020-02</t>
  </si>
  <si>
    <t>01.02.017303.001166/2020-81</t>
  </si>
  <si>
    <t>CONTRATAÇÃO ITD - SELEÇÃO EST. NÍVEL SUPERIOR</t>
  </si>
  <si>
    <t>01.02.017303.001168/2020-70</t>
  </si>
  <si>
    <t>3º TERMO ADITIVO AO CONTRATO Nº 06/2017 - FUAM/MPS MATUTE</t>
  </si>
  <si>
    <t>017303.000789/2019</t>
  </si>
  <si>
    <t>EQUIPAMENTOS HOSPITALARES - BAROPODOMETRO, IMPRESSORA</t>
  </si>
  <si>
    <t>747/2020</t>
  </si>
  <si>
    <t>FPS</t>
  </si>
  <si>
    <t>1) EM NEGOCIAÇÃO;
2) SESSÃO SERÁ REABERTA DIA 29/10/20;</t>
  </si>
  <si>
    <t>01.02.017303.001163/2020-48</t>
  </si>
  <si>
    <t>AQUISIÇÃO DE PPS E FARMACOLÓGICO</t>
  </si>
  <si>
    <t>017303.000202/2020</t>
  </si>
  <si>
    <t>017303.000200/2020</t>
  </si>
  <si>
    <t>SERVIÇOS DE MANUTENÇÃO EM SUBESTAÇÃO</t>
  </si>
  <si>
    <t>826/2020</t>
  </si>
  <si>
    <t>1) PREGÃO MARCADO PARA O DIA 10/11/2020;</t>
  </si>
  <si>
    <t>017303.000527/2020</t>
  </si>
  <si>
    <t>AQUISIÇÃO DE VEÍCULO TIPO VAN</t>
  </si>
  <si>
    <t>836/2020</t>
  </si>
  <si>
    <t>FRACASSADO</t>
  </si>
  <si>
    <t>ALESSANDRA CAMPELO</t>
  </si>
  <si>
    <t>1) PREGÃO MARCADO PARA O DIA 11/11/2020;</t>
  </si>
  <si>
    <t>01.02.017303.001170/2020-40</t>
  </si>
  <si>
    <t>CONTRATAÇÃO ITD - SELEÇÃO EST. NÍVEL MÉDIO</t>
  </si>
  <si>
    <t>01.02.017303.001209/2020-29</t>
  </si>
  <si>
    <t>CONTRATAÇÃO DOS CORREIOS</t>
  </si>
  <si>
    <t>SOLICITAÇÃO DE CANCELAMENTO/EMPENHADO</t>
  </si>
  <si>
    <t>01.02.017303.001222/2020-88</t>
  </si>
  <si>
    <t>CONTRATO DA PRODAM - ACESSO A INTERNET</t>
  </si>
  <si>
    <t>01.02.017303.001227/2020-00</t>
  </si>
  <si>
    <t>CONTRATO DA PRODAM - SERVIÇOS TÉCNICOS DE INFORMÁTICA</t>
  </si>
  <si>
    <t>01.02.017303.001195/2020-43</t>
  </si>
  <si>
    <t>01.02.017303.001240/2020-60</t>
  </si>
  <si>
    <t>AQUISIÇÃO DE PRODUTOS LABORATORIAIS E PPS</t>
  </si>
  <si>
    <t>1) Emitir Parecer Jurídico
2) Laudo Técnico;
3) Empenhar.</t>
  </si>
  <si>
    <t xml:space="preserve">	01.02.017303.001262/2020-20</t>
  </si>
  <si>
    <t>1) Empenhado;</t>
  </si>
  <si>
    <t>01.02.017303.001282/2020-09</t>
  </si>
  <si>
    <t>AQUISIÇÃO DE PPS E MATERIAL LABORATORIAL</t>
  </si>
  <si>
    <t>01.02.017303.001288/2020</t>
  </si>
  <si>
    <t>AQUISIÇÃO DE AGENDAS COMERCIAIS 2021</t>
  </si>
  <si>
    <t>EMPENHADO TOTAL</t>
  </si>
  <si>
    <t>ITEM</t>
  </si>
  <si>
    <t>Nº DO PROCESSO</t>
  </si>
  <si>
    <t>INFORMAÇÕES
PE/ATA/CEL</t>
  </si>
  <si>
    <t>DATA
ABERTURA</t>
  </si>
  <si>
    <t>DESCRIÇÃO/SERVIÇO/CONSUMO (ID)</t>
  </si>
  <si>
    <t>NATUREZA DESPESA</t>
  </si>
  <si>
    <t>FORNECEDOR</t>
  </si>
  <si>
    <t>QUANTIDADE</t>
  </si>
  <si>
    <t>VALOR UNITÁRIO</t>
  </si>
  <si>
    <t>VALOR TOTAL</t>
  </si>
  <si>
    <t>TIPO</t>
  </si>
  <si>
    <t>DATA EMPENHO</t>
  </si>
  <si>
    <t>Nº NOTA DE EMPENHO</t>
  </si>
  <si>
    <t>DATA
ENVIO</t>
  </si>
  <si>
    <t>017303.000031/2020</t>
  </si>
  <si>
    <t>Serviços De Energia Elétrica</t>
  </si>
  <si>
    <t>CONTRATAÇÃO DE EMPRESA ESPECIALIZADA NO FORNECIMENTO DE ENERGIA ELÉTRICA
DE ALTA TENSÃO.</t>
  </si>
  <si>
    <t>AMAZONAS DISTRIBUIDORA DE ENERGIA S/A</t>
  </si>
  <si>
    <t>017303.000116/2020</t>
  </si>
  <si>
    <t>17713 - SERVIÇOS DE MANUTENÇÃO PREVENTIVA E/OU CORRETIVA EM GRUPO GERADOR</t>
  </si>
  <si>
    <t>Manutencao E Conservacao De Maquinas E Equipamentos</t>
  </si>
  <si>
    <t>INVICTA INSTALAÇOES E MANUTENÇOES LTA ME</t>
  </si>
  <si>
    <t>017303.000339/2019</t>
  </si>
  <si>
    <t>002/2020</t>
  </si>
  <si>
    <t>126704 - (ID-126704) LOCAÇÃO DE EQUIPAMENTOS LABORATORIAIS</t>
  </si>
  <si>
    <t>Locacao De Maquinas E Equipamentos</t>
  </si>
  <si>
    <t>DIAGNOCEL COMERCIO E REPRESENTACOES LTDA</t>
  </si>
  <si>
    <t>017303.000371/2020</t>
  </si>
  <si>
    <t>69133 - (ID-69133) LINHA INDIVIDUAL LOCALIZADA NA CAPITAL</t>
  </si>
  <si>
    <t>Servicos De Telefonia Fixa</t>
  </si>
  <si>
    <t>CLARO S A</t>
  </si>
  <si>
    <t>98290 - (ID-98290) SERVIÇO DE TELEFONIA FIXA COMUTADA DE LONGA DISTÂNCIA NACIONAL - LDN</t>
  </si>
  <si>
    <t>98291 - (ID-98291) SERVIÇO DE TELEFONIA FIXA COMUTADA DE LONGA DISTÂNCIA NACIONAL</t>
  </si>
  <si>
    <t>78852 - (ID-78852) SERVIÇO DE TELEFONIA FIXA COMUTADA VIA CPCT</t>
  </si>
  <si>
    <t>017303.001107/2020</t>
  </si>
  <si>
    <t>30122303  DIAGNÓSTICOS MOLECULARES, : DIAGNÓSTICOS MOLECULARES, Serviço de realização de exame laboratorial GLICOSE 6 FOSFATO DESIDROGENASE -G6PD. MARCA: null</t>
  </si>
  <si>
    <t>Servicos Med.Hospitalar, Odont.E Laboratoriais</t>
  </si>
  <si>
    <t xml:space="preserve"> MICRO LAB . DE ANAL. E PESQ. CLIN E BIOL LTDA</t>
  </si>
  <si>
    <t xml:space="preserve">122305  EXAMES LABORATORIAIS, : EXAMES LABORATORIAIS, Serviço de realização de exame laboratorial ANTI RO. MARCA: null </t>
  </si>
  <si>
    <t xml:space="preserve">122310  EXAMES LABORATORIAIS, : EXAMES LABORATORIAIS, Serviço de realização de exame laboratorial ANTI RNP. MARCA: null </t>
  </si>
  <si>
    <t>30122307  EXAMES LABORATORIAIS, : EXAMES LABORATORIAIS, Serviço de realização de exame laboratorial ANTI LA. MARCA: null</t>
  </si>
  <si>
    <t>30122308  EXAMES LABORATORIAIS, : EXAMES LABORATORIAIS, Serviço de realização de exame laboratorial ANTI SM. MARCA: null</t>
  </si>
  <si>
    <t>30122309  EXAMES LABORATORIAIS, : EXAMES LABORATORIAIS, Serviço de realização de exame laboratorial ANTI SCLERO 70. MARCA: null</t>
  </si>
  <si>
    <t>122304  EXAMES LABORATORIAIS, : EXAMES LABORATORIAIS, Serviço de realização de exame laboratorial FAN HEP-2. MARCA: null</t>
  </si>
  <si>
    <t>30122306  EXAMES LABORATORIAIS, : EXAMES LABORATORIAIS, Serviço de realização de exame laboratorial ANTI DNA DUPLA HÉLICE. MARCA: null</t>
  </si>
  <si>
    <t>017303.000098/2020</t>
  </si>
  <si>
    <t>Hospedagem de Sistemas</t>
  </si>
  <si>
    <t>PRODAM PROCESSAMENTO DE DADOS AMAZONAS</t>
  </si>
  <si>
    <t>017303.000262/2020</t>
  </si>
  <si>
    <t>112868 - LOCAÇÃO DE VEÍCULOS TIPO UTILITÁRIO, Descrição: LOCAÇÃO DE VEÍCULOS TIPO
UTILITÁRIO,</t>
  </si>
  <si>
    <t>Locação de Veículos</t>
  </si>
  <si>
    <t xml:space="preserve"> COUTO SERVICOS DE TRANSPORTE E LOCACAO DE VEICULOS LTDA</t>
  </si>
  <si>
    <t>017303.000394/2020</t>
  </si>
  <si>
    <t xml:space="preserve">119595 - SERVIÇOS DE VIGILÂNCIA, Descrição: SERVIÇOS DE VIGILÂNCIA, Descrição: contratação de 6
empresa para prestação de serviço de vigilante patrimonial ARMADO - DIURNO, escala 12x36, </t>
  </si>
  <si>
    <t>Vigilância Ostensiva</t>
  </si>
  <si>
    <t>PROBANK SEGURANÇA DE BENS E VALORES EIRELI</t>
  </si>
  <si>
    <t>119596 - SERVIÇOS DE VIGILÂNCIA, Descrição: SERVIÇOS DE VIGILÂNCIA, Descrição: contratação de empresa para prestação de serviço de vigilante patrimonial ARMADO - NOTURNO, escala 12x36</t>
  </si>
  <si>
    <t>017303.000218/2020</t>
  </si>
  <si>
    <t>17918 - SERVIÇOS DE PUBLICAÇÃO, Descrição: SERVIÇOS DE PUBLICAÇÃO, Descrição: prestação de
serviços de publicação de matérias no Diário Oficial do Estado do Amazonas MARCA: null</t>
  </si>
  <si>
    <t>Serviços de Publicações - Diário Oficial</t>
  </si>
  <si>
    <t>IMPRENSA OFICIAL DO ESTADO DO AMAZONAS</t>
  </si>
  <si>
    <t>017303.001166/2020</t>
  </si>
  <si>
    <t>Contratos para Agenciamento de Estagiários</t>
  </si>
  <si>
    <t>INSTITUTO TRIMONTE DE DESENVOLVIMENTO ITD</t>
  </si>
  <si>
    <t>017303.001170/2020</t>
  </si>
  <si>
    <t>011/2020</t>
  </si>
  <si>
    <t>017303.000260/2020</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</si>
  <si>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</si>
  <si>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Limpeza E Conservacao</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</si>
  <si>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</si>
  <si>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</si>
  <si>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</si>
  <si>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 xml:space="preserve">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t>
  </si>
  <si>
    <t>017303.000401/2020</t>
  </si>
  <si>
    <t xml:space="preserve">Passagens Nacionais
</t>
  </si>
  <si>
    <t>OCA VIAGENS E TURISMO DA AMAZONIA LIMITADA</t>
  </si>
  <si>
    <t>NE0000028/2021</t>
  </si>
  <si>
    <t>Passagens Nacionais</t>
  </si>
  <si>
    <t>Passagens Internacionais</t>
  </si>
  <si>
    <t>NE000029/2021</t>
  </si>
  <si>
    <t>ID 92311 - SERVIÇO DE DIGITALIZAÇÃO DE DOCUMENTOS</t>
  </si>
  <si>
    <t>WELLINGTON ALVES DA SILVA EIRELI</t>
  </si>
  <si>
    <t>ID - 100780 - SERVIÇOS DE CORREIOS E
TELÉGRAFOS SERVIÇOS DE CORREIOS E
TELÉGRAFOS</t>
  </si>
  <si>
    <t xml:space="preserve">EMPRESA BRASILEIRA DE CORREIOS E TELÉGRAFOS
</t>
  </si>
  <si>
    <t>117912 - LOCAÇÃO DE EQUIPAMENTOS LABORATORIAIS</t>
  </si>
  <si>
    <t>Locação de Maquinas e Equipamentos</t>
  </si>
  <si>
    <t>LABINBRAZ COMERCIAL LTDA</t>
  </si>
  <si>
    <t>017303.001222/2020</t>
  </si>
  <si>
    <t>118718 - (ID-118718) SERVIÇOS DE ACESSO À INTERNET, Descrição: Contratação de empresa para prestação, de forma dedicada, de serviço de acesso à internet por fibra óptica com garantia de 100% em 
download e upload</t>
  </si>
  <si>
    <t>Comunicação de Dados</t>
  </si>
  <si>
    <t>PRODAM PROCESSAMENTO DE DADOS AMAZONAS AS</t>
  </si>
  <si>
    <t>017303.001227/2020</t>
  </si>
  <si>
    <t>117979 - (ID-117979) SERVIÇOS DE MANUTENÇÃO EM EQUIPAMENTOS DE INFORMÁTICA, Descrição: Contratação de empresa especializada na prestação de serviços técnicos de manutenção preventiva e/ou corretiva em equipamentos de informática</t>
  </si>
  <si>
    <t>Serviços Técnicos profissionais de TIC</t>
  </si>
  <si>
    <t>017303.000486/2020</t>
  </si>
  <si>
    <t>13405 - (ID-13405) GÁS LIQUEFEITO DE PETRÓLEO-GLP, Material: composição básica de propano e butano (gás de cozinha), Unidade de Fornecimento: cilindro com 45 kg, retornável, Aplicação: cozinha industrial MARCA: AMAZONGAS</t>
  </si>
  <si>
    <t>L A FELIX ME</t>
  </si>
  <si>
    <t>017303.001023/2020</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</si>
  <si>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</si>
  <si>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t>Manutencao E Conservacao De Bens Imoveis</t>
  </si>
  <si>
    <t>AC GESTAO EMPRESARIAL EIRELI</t>
  </si>
  <si>
    <t>115717 - (ID-115717) SERVIÇO DE CONTROLE DE PRAGA, Contratação de empresa especializada para prestação de serviço de controle de praga, especificamente DESINSETIZAÇÃO, com fornecimento de mão_xFFFE_de-obra, material e equipamentos necessários para execução do serviço. MARCA: "NT"</t>
  </si>
  <si>
    <t xml:space="preserve">115718 - (ID-115718) SERVIÇO DE CONTROLE DE PRAGA, Contratação de empresa especializada para prestação de serviço de controle de praga, especificamente DESRATIZAÇÃO, com fornecimento de mão-de_xFFFE_obra, material e equipamentos necessários para execução do serviço. MARCA: "NT"
</t>
  </si>
  <si>
    <t xml:space="preserve">116962 - (ID-116962) SERVIÇO DE CONTROLE DE PRAGA, Contratação de empresa especializada para prestação de serviço de controle de praga, especificamente DESCUPINIZAÇÃO, com fornecimento de mão_xFFFE_de-obra, material e equipamentos necessários para execução do serviço. MARCA: "NT"
</t>
  </si>
  <si>
    <t>017303.000388/2020</t>
  </si>
  <si>
    <t xml:space="preserve">119960 - DIAGNÓSTICOS LABORATORIAIS, Descrição: DIAGNÓSTICOS LABORATORIAIS, Descrição: contratação de empresa especializada para realização de exame de Imunofluorescência, conforme projeto 
básico. </t>
  </si>
  <si>
    <t>LABORATORIO DE PATOLOGIA BACCHI LTDA</t>
  </si>
  <si>
    <t xml:space="preserve">59194 - DIAGNÓSTICOS LABORATORIAIS, Descrição: DIAGNÓSTICOS LABORATORIAIS, Descrição: contratação de empresa especializada na realização de exame de imunohistoquímica, conforme 
discriminação em Projeto Básico MARCA: null
</t>
  </si>
  <si>
    <t>017303.000239/2020</t>
  </si>
  <si>
    <t>47268 - SERVIÇOS DE MANUTENÇÃO EM TERMINAL BIOMÉTRICO, Descrição: SERVIÇOS DE MANUTENÇÃO EM TERMINAL BIOMÉTRICO, Descrição: contratação de empresa especializada na 
prestação de serviço de manutenção preventiva e/ou corretiva em terminal biométrico, conforme 
discriminação em projeto básico.</t>
  </si>
  <si>
    <t>DOC PAPER LTDA ME</t>
  </si>
  <si>
    <t xml:space="preserve">017303.000100/2020
</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</si>
  <si>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</si>
  <si>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Outsourcing (Terceirização) de impressão e serviços relacionados a computação em nuvem</t>
  </si>
  <si>
    <t>ROYAL GESTAO E SERVIÇOS DE INFORMATICA LTDA</t>
  </si>
  <si>
    <t>18</t>
  </si>
  <si>
    <t>402,6924</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</si>
  <si>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</si>
  <si>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</si>
  <si>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</si>
  <si>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t>
  </si>
  <si>
    <t xml:space="preserve">10,.5003
</t>
  </si>
  <si>
    <t>017303.000511/2020</t>
  </si>
  <si>
    <t>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t>
  </si>
  <si>
    <t xml:space="preserve">Servicos De Agua E Esgoto
</t>
  </si>
  <si>
    <t>MANAUS AMBIENTAL S.A</t>
  </si>
  <si>
    <t>017303.001168/2020</t>
  </si>
  <si>
    <t>115252 - SERVIÇO DE FORNECIMENTO DE LANCHE,  Descrição: Contratação de empresa especializada na prestação de serviço de preparação e fornecimento de lanche na cidade de Manaus, com cardápio definido em Projeto Básico.</t>
  </si>
  <si>
    <t>Fornecimento De Alimentacao</t>
  </si>
  <si>
    <t>M P S DE SOUZA GOMES MATUTE</t>
  </si>
  <si>
    <t>92738 - SERVIÇOS DE LAVANDERIA HOSPITALAR, Descrição: contratação de empresa especializada na prestação de serviços de Lavanderia Hospitalar Externa, nas dependências da Unidade CONTRATADA. .INFORMAÇÕES ADICIONAIS: Prestação de serviço pelo período de 12 meses.</t>
  </si>
  <si>
    <t>Lavanderia</t>
  </si>
  <si>
    <t>DCP SERVICOS DE CONSERVAÇÃO E APOIO ADMINISTRATIVO EIRELI</t>
  </si>
  <si>
    <t>117655 - SERVIÇOS DE MANUTENÇÃO EM APARELHOS 9.000 a 18.000</t>
  </si>
  <si>
    <t>SERVIÇOS DE MANUTENÇÃO EM APARELHOS DE AR CONDICIONADOS</t>
  </si>
  <si>
    <t>97036 - SERVIÇOS DE MANUTENÇÃO EM APARELHOS DE AR CONDICIONADO 19.000 a 30.000</t>
  </si>
  <si>
    <t>113986 - SERVIÇOS DE MANUTENÇÃO EM APARELHOS DE AR CONDICIONADO 19.000 a 30.000</t>
  </si>
  <si>
    <t>113987 - SERVIÇOS DE MANUTENÇÃO EM APARELHOS DE AR CONDICIONADO 49.000 a 60.000</t>
  </si>
  <si>
    <t xml:space="preserve">124166 - SERVIÇOS DE MANUTENÇÃO EM BEBEDOURO </t>
  </si>
  <si>
    <t xml:space="preserve">117446 - SERVIÇO DE MANUTENÇÃO DE GELADEIRA/FREEZER </t>
  </si>
  <si>
    <t>113989 - SERVIÇO DE INSTALAÇÃO APARELHOS AR CONDICIONADO TIPO SPLIT</t>
  </si>
  <si>
    <t>DEMONSTRATIVO DE AQUISIÇÕES/ CONTRATAÇÕES DO EXERCÍCIO DE 2020 - NÃO EMPENHADOS</t>
  </si>
  <si>
    <t>Nº</t>
  </si>
  <si>
    <t>FORMA DE
COMPRA</t>
  </si>
  <si>
    <t>DATA
RECEBIMENTO
COMPRAS</t>
  </si>
  <si>
    <t>DIAS</t>
  </si>
  <si>
    <t>SETOR DEMANDANTE</t>
  </si>
  <si>
    <t>PRODUTO</t>
  </si>
  <si>
    <t>SITUAÇÃO
COMPRAS</t>
  </si>
  <si>
    <t>VALOR
HOMOLOGADO</t>
  </si>
  <si>
    <t>MOTIVO</t>
  </si>
  <si>
    <t>EMPENHO</t>
  </si>
  <si>
    <t>VALOR EMPENHADO R$</t>
  </si>
  <si>
    <t>FALTA EMPENHAR</t>
  </si>
  <si>
    <t>ITENS</t>
  </si>
  <si>
    <t>00435/2020</t>
  </si>
  <si>
    <t>GPI</t>
  </si>
  <si>
    <t>Aquisição de Material para ofícina de prevenção de Incapacidades físicas com Recursos de Emenda Parlamentar Dep. José Ricardo.</t>
  </si>
  <si>
    <t>Em cotação</t>
  </si>
  <si>
    <t>_</t>
  </si>
  <si>
    <t>AGUARDANDO ID</t>
  </si>
  <si>
    <t>MATERIAL PARA OFICINA DE PREVENÇÃO DE INCAPACIDADES - 339030 - AGUARDANDO O ID (BORRACHA SILICONIZADA, ESTILETE, COLA PARA SAPATEIRO, COURO VAQUETA, LIXA METRO Nº 36, VELCRO, ELÁSTICO PRETO, ELÁSTICO BRANCO, COLA TEK BOND</t>
  </si>
  <si>
    <t>00436/2020</t>
  </si>
  <si>
    <t>Aquisição de calçados Ortopédicos com Recursos de Emenda Parlamentar Dep. José Ricardo.</t>
  </si>
  <si>
    <t>Instrução de Processual</t>
  </si>
  <si>
    <t>Á EMPENHAR</t>
  </si>
  <si>
    <t xml:space="preserve"> (ID - 120965) ÓRTESE, Tipo: CALÇADO ORTOPÉDICO</t>
  </si>
  <si>
    <t>00446/2020</t>
  </si>
  <si>
    <t>DEP</t>
  </si>
  <si>
    <t>Aquisição de Instrumental Cirúrgico com Recursos de Emenda Parlamentar Dep. José Ricardo.</t>
  </si>
  <si>
    <t xml:space="preserve">INSTRUMENTAIS CIRURGICOS PARA PREVENÇÃO DE INCAPACIDADES - 339030 - AGUARDANDO O ID </t>
  </si>
  <si>
    <t>00527/2020</t>
  </si>
  <si>
    <t>DA</t>
  </si>
  <si>
    <t>Aquisição de Veículo Tipo Van, com recurso de emenda parlamentar.</t>
  </si>
  <si>
    <t xml:space="preserve"> AGUARDANDO O ID (AQUISIÇÃO DE VEICULO, TIPO VAN 16 LUGARES) DESCRIÇÃO CONFORME PROJETO BASICO</t>
  </si>
  <si>
    <t>00537/2020</t>
  </si>
  <si>
    <t>SUBALMOX</t>
  </si>
  <si>
    <t>Aquisição de Gênero Alimentício</t>
  </si>
  <si>
    <t>1) Segue para Aprovação;
2) Passar ASSEJUR e ASCI;
3) Empenhar</t>
  </si>
  <si>
    <t>(ID - 19000) BISCOITO SALGADO, Tipo: cream cracker</t>
  </si>
  <si>
    <t>00769/2019</t>
  </si>
  <si>
    <t>GSTI</t>
  </si>
  <si>
    <t>Aquisição de insumo de informática (Toneres) para impressora do convênio 628/2008</t>
  </si>
  <si>
    <t>Cotação de Preço</t>
  </si>
  <si>
    <t xml:space="preserve"> AGUARDANDO O ID (TONERS E UNIDADE DE IMAGEM) CONVENIO 628/2019 - INSUMOS DE INFORMATICA.</t>
  </si>
  <si>
    <t>00552/2020</t>
  </si>
  <si>
    <t>Aquisição Materiais de Expediente</t>
  </si>
  <si>
    <t>Emissão de SC, ATA e DOE</t>
  </si>
  <si>
    <t>1) Segue para Aprovação;
2) Passar ASSEJUR e ASCI;
3) Aguardando Empenho</t>
  </si>
  <si>
    <t>INDISPONIBILIDADE ORÇAMENTÁRIA EXERCÍCIO 2020</t>
  </si>
  <si>
    <t xml:space="preserve">(73415) CAIXA ARQUIVO, Material: plástico polionda  350mm x 250mm </t>
  </si>
  <si>
    <t>00011/2020</t>
  </si>
  <si>
    <t>Contratação de empresa especializada em digitalização</t>
  </si>
  <si>
    <t>Habilitação - CSC</t>
  </si>
  <si>
    <t>Homologação, Assejur e ASCI</t>
  </si>
  <si>
    <t>(ID - 92311) - SERVIÇO DE DIGITALIZAÇÃO DE DOCUMENTOS, Descrição: Contratação de empresa especializada para prestação de serviço de digitalização de documentos em papel formato A4 ou Ofício, conforme detalhamento em Projeto Básico</t>
  </si>
  <si>
    <t>00553/2020</t>
  </si>
  <si>
    <t>Aquisição de Material Higiene Limpeza, Copa/Cozinha.</t>
  </si>
  <si>
    <t>EMPENHADO PARCIALMENTE</t>
  </si>
  <si>
    <t>(117706) SABONETE, Líquido; Neutro; Sem perfume; Sem corante; PH 6,5 a 7; Forma De Apresentação: embalagem com 5 litros. (PARCIALMENTE)
(18413) COPO DESCARTÁVEL, Material: plástico, Capacidade: 180 ml, Tipo Uso: descartável, Aplicação: água, Unidade de Fornecimento: pacote com 100 unidades, Cor: branca, Características Adicionais: produto em conformidade com as normas da ABNT(PARCIALMENTE)</t>
  </si>
  <si>
    <t>00602/2020</t>
  </si>
  <si>
    <t>SUBCAF</t>
  </si>
  <si>
    <t>Aquisição de materiais para saude</t>
  </si>
  <si>
    <t>MANUTENÇÃO PREVENTIVA E CORRETIVA DE EQUIPAMENTOS HOSPITALARES E LABORATORIAIS</t>
  </si>
  <si>
    <t>NE000027/2021</t>
  </si>
  <si>
    <t>NE000024/2021</t>
  </si>
  <si>
    <t>NE000023/2021</t>
  </si>
  <si>
    <t>NE000022/2021</t>
  </si>
  <si>
    <t>NE000021/2021</t>
  </si>
  <si>
    <t>NE000020/2021</t>
  </si>
  <si>
    <t>NE000019/2021</t>
  </si>
  <si>
    <t>NE000018/2021</t>
  </si>
  <si>
    <t>NE000017/2021</t>
  </si>
  <si>
    <t>NE000016/2021</t>
  </si>
  <si>
    <t>NE000015/2021</t>
  </si>
  <si>
    <t>NE000014/2021</t>
  </si>
  <si>
    <t>NE000035/2021</t>
  </si>
  <si>
    <t>NE000032/2021</t>
  </si>
  <si>
    <t>NE000033/2021</t>
  </si>
  <si>
    <t>NE000034/2021</t>
  </si>
  <si>
    <t>NE000040/2021</t>
  </si>
  <si>
    <t>NE000041/2021</t>
  </si>
  <si>
    <t>NE000042/2021</t>
  </si>
  <si>
    <t>NE000043/2021</t>
  </si>
  <si>
    <t>NE000044/2021</t>
  </si>
  <si>
    <t>NE000045/2021</t>
  </si>
  <si>
    <t>NE000046/2021</t>
  </si>
  <si>
    <t>Aquisição de Produtos Químicos</t>
  </si>
  <si>
    <t>CONSUMO</t>
  </si>
  <si>
    <t>(ID-44808) PARAFINA GRANULADA, Aplicação: uso laboratorial, Tipo: contém DMSO de metil sufoxido, Material/Composição: parafina,  amanho/Capacidade: pacote com 2,5kg, Características Adicionais: purificada em escamas, rápida infiltração residual</t>
  </si>
  <si>
    <t>(ID-31902) SAFRANINA, Aplicação: uso laboratorial, Forma De Apresentação: frasco com 500 ml, Características Adicionais: solução corante de lâminas</t>
  </si>
  <si>
    <t>(ID-114427) MEIO PARA MONTAGEM DE LÂMINAS, Aplicação: microscopia; Unidade de Fornecimento: frasco com 100ml.</t>
  </si>
  <si>
    <t>(ID -119839) TIRA PARA UROANÁLISE, Tira reativa para exame químico da urina, com no mínimo 11 parâmetros, incluindo densidade; Unidade de Fornecimento:frasco com 100</t>
  </si>
  <si>
    <t>(ID -45064) XILOL XILENO PA(REAGENTE), Aplicação: uso laboratorial/reagente analítico para coloração, Forma De Apresentação: frasco de 1000ml</t>
  </si>
  <si>
    <t>(ID -52990) GLICERINA P.A, Aplicação: análise laboratorial, Características Adicionais: aspecto físico denso, fórmula
molecular C3H8O3, peso molecular 92,09</t>
  </si>
  <si>
    <t>(ID -41310) GLUCOSE PA, Aplicação: análise laboratorial microbiológica, Características Físico-Químicas: pó, Forma De Apresentação: frasco de 500 gramas</t>
  </si>
  <si>
    <t>1</t>
  </si>
  <si>
    <t xml:space="preserve">(ID-50593) CROMOTROP 2R, Aplicação: uso laboratorial, Forma De Apresentação: frasco de 25g, Conformidade: ANVISA </t>
  </si>
  <si>
    <t>(ID-110234) AZUL DE ALCIAN RA, corante em pó, acondicionado em frasco âmbar com tampa rosqueavel e lacre de
segurança. Frasco com 10g.</t>
  </si>
  <si>
    <t>(ID-115331) NITRATO DE PRATA, Aplicação: para análise (PA), Concentração mínima 99,8%; Unidade de Fornecimento:
frasco com 100 gramas.</t>
  </si>
  <si>
    <t>(ID-89320) HEMATOXILINA, Aplicação: uso laboratorial.Fórmula: C16H14O6. Peso Molecular: 302,29. Embalagem com
25g</t>
  </si>
  <si>
    <t>(ID-92069) CREOSOTO DE FAIA (PS), Aplicação: reagente líquido para uso laboratorial, Forma De Apresentação: frasco de 500 ml</t>
  </si>
  <si>
    <t>(ID-116083) LUVA , Tipo: de procedimento, não estéril, em látex natural, formato anatômico, ambidestra, resistente, com pó bioabsorvível; Tamanho: P; Unidade de Fornecimento: caixa com 100 unidade</t>
  </si>
  <si>
    <t>(ID-116082) LUVA , Tipo: de procedimento, não estéril, em látex natural, formato anatômico, ambidestra, resistente, com pó bioabsorvível; Tamanho: M; Unidade de Fornecimento: caixa com 100 unidades.</t>
  </si>
  <si>
    <t>(ID-116085) LUVA , Tipo: de procedimento, não estéril, em látex natural, formato anatômico, ambidestra, resistente, com pó bioabsorvível; Tamanho: G; Unidade de Fornecimento: caixa com 100 unidades.</t>
  </si>
  <si>
    <t>(ID-113094) TIRA REAGENTE PARA DETERMINAÇÃO DE GLICEMIA, Aplicação: dosagem de glicemia capilar em equipamento digital com intervalo de leitura de 20 a 500mg/dl e faixa de hematócrito de
20 a 60%, com aparelho em regime de comodato.</t>
  </si>
  <si>
    <t>(ID-117722) MÁSCARA, Tipo: descartável; Material: não tecido; 3 camadas (interna, externa e filtro); 3 pregas longitudinais; Com dispositivo para ajuste nasal fixado no corpo da máscara; Atóxica, hipoalérgica e inodora; Forma de Apresentação: embalagem com 100 unidades.</t>
  </si>
  <si>
    <t>Serviço de comunicação geral</t>
  </si>
  <si>
    <t>NE000047/2021</t>
  </si>
  <si>
    <t>17713 - SERVIÇOS DE MANUTENÇÃO PREVENTIVA E/OU CORRETIVA EM GRUPO GERADOR,</t>
  </si>
  <si>
    <t>Manutenção e conservação de maquinas e equipamentos</t>
  </si>
  <si>
    <t>ID 118823 - SERVIÇO DE PASSAGEM FLUVIAL, Descrição: Prestação de Serviço de Agenciamento de Passagens Fluviais
(reserva, marcação, emissão, remarcação e cancelamento), conforme Projeto Básico</t>
  </si>
  <si>
    <t>ID - 118817 - SERVIÇO DE PASSAGEM AÉREA. Descrição: Aquisição de Passagens Aéreas, Nacional, Internacional
e Intermunicipal, conforme Projeto Básico</t>
  </si>
  <si>
    <t>ID - 119509 - SERVIÇO DE PASSAGEM AÉREA, Descrição: contratação de empresa especializada na prestação de serviço em Agenciamento de Viagens para Aquisição de Passagens Aéreas, conforme Projeto Básico.</t>
  </si>
  <si>
    <t>ID - 118822 - SERVIÇO DE PASSAGEM FLUVIAL, Descrição: Prestação de Serviço de Agenciamento de Passagens Fluviais
(reserva, marcação, emissão, remarcação e cancelamento), conforme Projeto Básico.</t>
  </si>
  <si>
    <t>ID 118842 - SERVIÇO DE PASSAGEM TERRESTRE, Descrição: Aquisição de Passagens Terrestres, conforme Projeto
Básico</t>
  </si>
  <si>
    <t>ID 118843 - SERVIÇO DE PASSAGEM TERRESTRE, Descrição: Prestação de Serviço de Agenciamento de Passagens
Terrestres (reserva, marcação, emissão, remarcação e cancelamento), conforme Projeto Básico</t>
  </si>
  <si>
    <t>(ID-93139) BANHO MARIA, Tipo: Histológico, com controlador de temperatura digital; chave liga e desliga com iluminador; base em liga de alumínio; formato redondo; carenagem externa em resina resistente; cuba interna em alumínio repuxado com pintura eletrostática na cor preta</t>
  </si>
  <si>
    <t xml:space="preserve">(ID - 39309) SERVIÇOS DE MANUTENÇÃO DE EQUIPAMENTOS HOSPITALARES, Descrição: contratação de empresa especializada na prestação de serviços de manutenção preventiva e/ou corretiva de equipamentos médico-hospitalares, </t>
  </si>
  <si>
    <t>PE Nº 0969/2020-CSC</t>
  </si>
  <si>
    <t>(ID-113094) TIRA REAGENTE PARA DETERMINAÇÃO DE GLICEMIA, Aplicação: dosagem de  glicemia capilar em equipamento digital com intervalo de leitura de 20 a 500mg/dl e faixa de hematócrito de 20 a 60%, com aparelho em regime de comodato. MARCA: ON CALL PLUS II.</t>
  </si>
  <si>
    <t>MEDLEVENSOHN COMERCIO E REPRESENTAÇÕES DE PRODUTOS HOSPITALAR</t>
  </si>
  <si>
    <t>NE000048/2021</t>
  </si>
  <si>
    <t>(ID-122130) ÁLCOOL ETÍLICO, Tipo: hidratado; Concentração: 96%; Teor Alcoólico: 92,8º INPM; Apresentação: líquido; Forma De Apresentação: frasco com 1 litro. MARCA: null</t>
  </si>
  <si>
    <t>MEDICNORTE EIRELI</t>
  </si>
  <si>
    <t>NE000049/2021</t>
  </si>
  <si>
    <t>Aquisição de Produtos Biológicos</t>
  </si>
  <si>
    <t>(ID-109664) SUPLEMENTO, Tipo: VX, Aplicação: para suplementação e isolamento de Neisseria gonorrhoeae e Haemophilus influenzae, Forma De Apresentação: 05 frascos de 5 ml com suplemento liofilizado + 05 frascos de 5ml de solução diluente. MARCA: null</t>
  </si>
  <si>
    <t>NE000050/2021</t>
  </si>
  <si>
    <t>Aquisição de Produtos Farmacológicos</t>
  </si>
  <si>
    <t>(ID-116224) ALBENDAZOL, Forma Farmacêutica: suspenção oral; Concentração: 40mg/ml; Forma De Apresentação: frasco com 10ml.</t>
  </si>
  <si>
    <t>(ID-114774) ÁGUA DESTILADA,Forma De Apresentação: ampola 10ml.</t>
  </si>
  <si>
    <t>DL DISTRIBUIDORA DE</t>
  </si>
  <si>
    <t>PE 831/20</t>
  </si>
  <si>
    <t>PE 277/20</t>
  </si>
  <si>
    <t>ARAUJO COMERCIO DE P</t>
  </si>
  <si>
    <t>(ID-115920) AMOXICILINA, Forma Farmacêutica: cápsula; Concentração: 500mg</t>
  </si>
  <si>
    <t>PE 475/20</t>
  </si>
  <si>
    <t xml:space="preserve"> DIMASTER COMERCIO DE PRODUTOS HOSPITALARES LTDA</t>
  </si>
  <si>
    <t>(ID-114788) AMOXICILINA, Forma Farmacêutica: pó para suspensão oral; Concentração: 250mg/5ml; Forma De Apresentação: frasco com 150ml.</t>
  </si>
  <si>
    <t>PE 146/20</t>
  </si>
  <si>
    <t>PRO-SAUDE DISTRIBUIDORA DE MEDICAMENTOS EIRELI</t>
  </si>
  <si>
    <t>(ID-53080) CEFALEXINA, Forma Farmacêutica: suspensão oral, Concentração: 250mg/5ml, Forma De Apresentação: frasco com 100ml</t>
  </si>
  <si>
    <t>ULTRAFARMA COMERCIO DE PRODUTOS FARMACEUTICOS LTDA</t>
  </si>
  <si>
    <t>PE 486/20</t>
  </si>
  <si>
    <t>(ID-114723) CEFTRIAXONA, Forma Farmacêutica: pó para solução injetável; Concentração: 1g; Forma De Apresentação: frasco ampola.</t>
  </si>
  <si>
    <t>ANTIBIÓTICOS DO BRASIL LTDA - FILIAL</t>
  </si>
  <si>
    <t>PE 387/20</t>
  </si>
  <si>
    <t>(ID-116529) CICLOSPORINA, Forma Farmacêutica: cápsula; Concentração: 50mg.</t>
  </si>
  <si>
    <t xml:space="preserve"> J I D DISTRIBUIDORA DE MEDICAMENTOS LTDA</t>
  </si>
  <si>
    <t>PE 006/20</t>
  </si>
  <si>
    <t>ID -116532) CICLOSPORINA, Forma Farmacêutica: cápsula; Concentração: 25mg.</t>
  </si>
  <si>
    <t>PE 083/20</t>
  </si>
  <si>
    <t>(ID -115933) CLORETO DE SÓDIO, Forma Farmacêutica: solução injetável; Concentração: 10%; Forma De Apresentação: ampola com 10ml.</t>
  </si>
  <si>
    <t>MAPEMI - BRASIL MATERIAIS MÉDICOS E ODONTOLÓGICOS LTDA</t>
  </si>
  <si>
    <t>(ID -108272) CLORETO DE SÓDIO, Forma Farmacêutica: solução injetável, Concentração: 0,9%, Forma De Apresentação: embalagem sistema fechado com 500ml.</t>
  </si>
  <si>
    <t xml:space="preserve"> FARMACE - INDUSTRIA QUIMICO-FARMACEUTICA CEARENSE LTDA</t>
  </si>
  <si>
    <t>(ID -115984) HIDROXIZINA, Forma Farmacêutica: comprimido; Concentração: 25mg.( blister)</t>
  </si>
  <si>
    <t xml:space="preserve"> M BRAZAO DA SILVA</t>
  </si>
  <si>
    <t>(ID-115700) HIDROXIZINA, Forma Farmacêutica: solução oral; Concentração: 10mg/5ml; Forma De Apresentação: frasco de 100ml a 120ml</t>
  </si>
  <si>
    <t>INOVAMED COMERCIO DE MEDICAMENTOS LTDA</t>
  </si>
  <si>
    <t>PE 791/20</t>
  </si>
  <si>
    <t>(ID-89715) ITRACONAZOL, Forma Farmacêutica: cápsula, Concentração : 100 mg</t>
  </si>
  <si>
    <t>PE 863/20</t>
  </si>
  <si>
    <t>(ID-37127) LIDOCAÍNA + EPINEFRINA, Forma Farmacêutica: solução injetável, Concentração: 2% de lidocaína + 1:200.000 de epinefrina, Forma De Apresentação: frasco-ampola de 20 ml</t>
  </si>
  <si>
    <t>COMERCIAL CIRURGICA RIOCLARENSE LTDA - FILIAL</t>
  </si>
  <si>
    <t>PE 530/20</t>
  </si>
  <si>
    <t>(ID-114745) LORATADINA, Forma Farmacêutica: xarope; Concentração: 1mg/ml; Forma De Apresentação: frasco
com 100ml</t>
  </si>
  <si>
    <t>ARAUJO COMERCIO DE PRODUTOS</t>
  </si>
  <si>
    <t>(ID-109172) MELOXICAM, Forma Farmcêutica: comprimido, Concentração: 7,5 mg</t>
  </si>
  <si>
    <t>M BRAZAO DA SILVA</t>
  </si>
  <si>
    <t>(ID-115048) MICONAZOL, Forma Farmacêutica: creme dermatológico; Concentração: 20mg/g; Forma De Apresentação: bisnaga com 28g.</t>
  </si>
  <si>
    <t>PE 433/20</t>
  </si>
  <si>
    <t>(ID-115241) PREDNISOLONA, Forma Farmacêutica: solução oral; Concentração: 3mg/ml; Forma De Apresentação: frasco com 60ml.</t>
  </si>
  <si>
    <t>COMERCIAL CIRURGICA</t>
  </si>
  <si>
    <t>(ID-116047) RINGER COM LACTATO, Forma Farmacêutica: solução injetável; Forma De Apresentação: frasco ou bolsa em sistema fechado com 250ml.</t>
  </si>
  <si>
    <t>ID-116150) SULFATO FERROSO, Forma Farmacêutica: drágea; Concentração: 40mg</t>
  </si>
  <si>
    <t>SOLUMED DISTRIBUIDORA DE MEDICAMENTOS E PRODUTOS</t>
  </si>
  <si>
    <t>PE 016/20</t>
  </si>
  <si>
    <t>PE 408/20</t>
  </si>
  <si>
    <t>(ID-114958) SULFAMETOXAZOL + TRIMETOPRIMA, Forma Farmacêutica: suspensão oral; Concentração: 200 + 40mg/5ml; Forma De Apresentação: frasco com 100ml.</t>
  </si>
  <si>
    <t>ESPIRITO SANTO DISTRIBUIDORA DE PROD. HOSPITALARES EIRELI</t>
  </si>
  <si>
    <t>(ID-115108) TENOXICAM, Forma Farmacêutica: pó liofilizado para solução injetável; Concentração: 20mg; Forma De Apresentação: frasco ampola.</t>
  </si>
  <si>
    <t>PE 666/20</t>
  </si>
  <si>
    <t xml:space="preserve"> UNIÂO QUIMICA FARMACEUTICA</t>
  </si>
  <si>
    <t>Genero alimenticio</t>
  </si>
  <si>
    <t>(ID-19000) BISCOITO SALGADO, Tipo: cream cracker, Composição: farinha de trigo, gordura vegetal hidrogenada, amido, extrato de malte, sal refinado, açúcar, fermentos químicos, bicarbonato de amônio e estabilizante lecitina de soja.</t>
  </si>
  <si>
    <t>JOELISON ABREU DE CARVALHO</t>
  </si>
  <si>
    <t>M B COMERCIO DE PRODUTOS ALIMENTICIOS EIRELI</t>
  </si>
  <si>
    <t>H A DE  AGUIAR COMERCIAL</t>
  </si>
  <si>
    <t>PE 508/20</t>
  </si>
  <si>
    <t>PE 563/20</t>
  </si>
  <si>
    <t>PE 017/20</t>
  </si>
  <si>
    <t>PE 198/20</t>
  </si>
  <si>
    <t>PE 114/20</t>
  </si>
  <si>
    <t>PE 237/20</t>
  </si>
  <si>
    <t>PE 059/20</t>
  </si>
  <si>
    <t xml:space="preserve">(ID-401) PASTA AZ (REGISTRADOR), Material Capas: papel prensado, Tipo Lombada: larga, Cor: variadas, Tamanho: ofício, Material Fixador: </t>
  </si>
  <si>
    <t xml:space="preserve">(ID-80643) CANETA ESFEROGRÁFICA, Material Corpo: plástico transparente hexagonal com identificação da marca, Tipo Escrita: média, Cor: azul, preta ou vermelha, </t>
  </si>
  <si>
    <t>(ID-73430) CANETA MARCA TEXTO, Material Corpo: plástico. Observação: Cor: Amarelo.</t>
  </si>
  <si>
    <t xml:space="preserve">(ID-5465) LÁPIS DE COR, Material: madeira, Tamanho: grande, Cor: cores variadas, Unidade de Fornecimento: caixa com 12 unidades </t>
  </si>
  <si>
    <t xml:space="preserve">(ID-5596) GIZÃO, Material: cera, Cor: diversas, Unidade de Fornecimento: caixa com 12 unidades </t>
  </si>
  <si>
    <t>Material de Expediente</t>
  </si>
  <si>
    <t>RR COMERCIO DE PRODUTOS FARMACEUTICOS E HOSPITALARES LTDA</t>
  </si>
  <si>
    <t>M C COMÉRCIO E REPRESENTAÇÕES LTDA</t>
  </si>
  <si>
    <t>LEONORA COMERCIO INTERNACIONAL LTDA</t>
  </si>
  <si>
    <t>OBJECTTI SOLUCOES LTDA</t>
  </si>
  <si>
    <t>PE 1086/19</t>
  </si>
  <si>
    <t>(ID-114772) SERVIÇO DE CERTIFICAÇÃO DIGITAL, Descrição: Emissão de Certificação Digital tipo A3, pessoa física, mídia de armazenamento tipo TOKEN, conforme projeto básico</t>
  </si>
  <si>
    <t>SERVIÇO DE CERTIFICAÇÃO DIGITAL</t>
  </si>
  <si>
    <t>(ID-14629) CAFÉ TORRADO E MOÍDO, Apresentação: torrado e moído sem misturas, Embalagem: tipo almofada, Características
Adicionais: 1ª qualidade, com  aracterísticas,
aspecto cor, odor e sabor próprios, Unidade de Fornecimento: pacote de 500g</t>
  </si>
  <si>
    <t>ATA SUSPENSA</t>
  </si>
  <si>
    <t>ATA SEM SALDO</t>
  </si>
  <si>
    <t>017303.000011/2020</t>
  </si>
  <si>
    <t>017303.000036/2021</t>
  </si>
  <si>
    <t>017303.000031/2021</t>
  </si>
  <si>
    <t>017303.000053/2021</t>
  </si>
  <si>
    <t>017303.000039/2021</t>
  </si>
  <si>
    <t>017303.000083/2021</t>
  </si>
  <si>
    <t>017303.000080/2021</t>
  </si>
  <si>
    <t>017303.000090/2021</t>
  </si>
  <si>
    <t>017303.000062/2021</t>
  </si>
  <si>
    <t>017303.000104/2021</t>
  </si>
  <si>
    <t>017303.000109/2021</t>
  </si>
  <si>
    <t>017303.000115/2021</t>
  </si>
  <si>
    <t>017303.000153/2021</t>
  </si>
  <si>
    <t>017303.000156/2021</t>
  </si>
  <si>
    <t>017303.000178/2021</t>
  </si>
  <si>
    <t>PE 0748/2020</t>
  </si>
  <si>
    <t>ÁLCOOL  ETÍLICO,  Tipo:  hidratado,  Teor  Alcoólico:  92,8º  INPM,  Apresentação:  líquido, Unidade de Fornecimento: frasco com 1 LT</t>
  </si>
  <si>
    <t>MATERIAL HOSPITALAR</t>
  </si>
  <si>
    <t>ALTO RIO NEGRO COMERCIO VAREJISTA DE PRODUTOS ALIMENTICOS LTDA</t>
  </si>
  <si>
    <t>NE0000065/2021</t>
  </si>
  <si>
    <t>360</t>
  </si>
  <si>
    <t>1,33</t>
  </si>
  <si>
    <t>NE0000066/2021</t>
  </si>
  <si>
    <t>NE0000069/2021</t>
  </si>
  <si>
    <t>VIMED INDUSTRIA E COMERCIO DE COMPRESSAS LTDA ME</t>
  </si>
  <si>
    <t>FONTE DE RECURSO</t>
  </si>
  <si>
    <t>TRANSFERÊNCIA FUNDO A FUNDO DE RECURSOS DO SUS - BLOCO DE CUSTEIO DAS AÇÕES E SERVIÇOS PÚBLICOS -  231</t>
  </si>
  <si>
    <t xml:space="preserve">TRANSFERÊNCIA FUNDO A FUNDO DE RECURSOS DO SUS - BLOCO DE CUSTEIO DAS AÇÕES E SERVIÇOS PÚBLICOS -  
431 
EMENDA PARLAMENTAR JOÃO BOSCO SARAIVA </t>
  </si>
  <si>
    <t xml:space="preserve">(ID-117683)  EQUIPO  INFUSÃO  VENOSA,  Tipo:  Macrogotas;  Descartável;  Estéril;  Atóxico; Apirogênico;  Apresentação:  Ponta  perfurante  com  tampa  protetora,  câmara  gotejadora  transparente  e  flexível, sem  filtro  de  partículas;  </t>
  </si>
  <si>
    <t xml:space="preserve">(ID-114658)  TOUCA,  Aplicação:  uso  hospitalar;  Tipo:  turbante  /  disco  /  pizza,  com  elástico; Descartável; </t>
  </si>
  <si>
    <t>017303.000155/2021</t>
  </si>
  <si>
    <t>(ID-74747) DETERGENTE, Composição: ph neutro, biodegradável e outras substancias, Aspecto Físico: líquido</t>
  </si>
  <si>
    <t xml:space="preserve">(ID-92809) PAPEL TOALHA, Material: 100% fibra celulósica vegetal virgem, Cor: branca, Dimensões: rolo de 20 cm x 100 m </t>
  </si>
  <si>
    <t>(ID-101421) LIXEIRA, Material: confeccionado em polipropileno de alta resistência, Capacidade: 50 l</t>
  </si>
  <si>
    <t>MATERIAL DE HIGIENE E LIMPEZA</t>
  </si>
  <si>
    <t>PROGEL COMERCIO DE PRODUTOS ALIMENTICIOS
EIRELI</t>
  </si>
  <si>
    <t>CARTUZINHO COMERCIO LTDA</t>
  </si>
  <si>
    <t>ATA INVÁLIDA</t>
  </si>
  <si>
    <t xml:space="preserve">PEDIDO CANCELADO </t>
  </si>
  <si>
    <t>017303.001061/2020</t>
  </si>
  <si>
    <t>AGUARDANDO EMPENHO</t>
  </si>
  <si>
    <t>-</t>
  </si>
  <si>
    <t>017303.000154/2021</t>
  </si>
  <si>
    <t>TOTAL</t>
  </si>
  <si>
    <t>017303.000179/2021</t>
  </si>
  <si>
    <t>(ID-105409) PLUGUE, Tipo: 2P + T, Amperagem: 20A, Tensão: 250V</t>
  </si>
  <si>
    <t>(ID-1796) FITA VEDA ROSCA, Material: teflon, Comprimento: 25 m, Largura: 18 mm, Unidade de Fornecimento: rolo de 25 m</t>
  </si>
  <si>
    <t>(ID-129458) CONE SINALIZAÇÃO, Material: PVC flexível de alta resistência; Tamanho (+/- 5%): 95cm; Acabamento: fita adesiva em vinil, proteção UV</t>
  </si>
  <si>
    <t>(ID-116252) TORNEIRA DE BANCADA, Tipo: Bica móvel alta; Para uso em lavatório; Material: Metal cromado; Acionamento rotativo com 1/4 de volta;
Arejador embutido; Bitola: 1/2 pol.</t>
  </si>
  <si>
    <t xml:space="preserve">(ID-2216) ROLO PINTURA, Material Rolo: 100% lã de carneiro, Material Cabo: cabo plástico, Comprimento: 23 cm </t>
  </si>
  <si>
    <t xml:space="preserve">(ID-113413) TRINCHA, Tipo: simples; Cerdas: sintéticas, gris; Tamanho: 1 pol </t>
  </si>
  <si>
    <t>(ID-120587) TRINCHA, Tipo: simples; Cerdas: sintéticas, gris; Tamanho: 2 pol</t>
  </si>
  <si>
    <t>(ID-123053) TRINCHA, Tipo: simples; Cerdas: sintéticas, brancas; Tamanho: 3 pol.</t>
  </si>
  <si>
    <t>PE 795/19</t>
  </si>
  <si>
    <t>PE 857/20</t>
  </si>
  <si>
    <t>PE 1102/20</t>
  </si>
  <si>
    <t>PE 795/20</t>
  </si>
  <si>
    <t>10</t>
  </si>
  <si>
    <t>78,5</t>
  </si>
  <si>
    <t>60</t>
  </si>
  <si>
    <t>71,7</t>
  </si>
  <si>
    <t>12</t>
  </si>
  <si>
    <t>4,87</t>
  </si>
  <si>
    <t>14</t>
  </si>
  <si>
    <t>2,07</t>
  </si>
  <si>
    <t xml:space="preserve">(ID-2223) ROLO PINTURA, Material Rolo: 100% lã de carneiro, Material Cabo: cabo plástico, Comprimento: 9 cm </t>
  </si>
  <si>
    <t>3,87</t>
  </si>
  <si>
    <t>10,50</t>
  </si>
  <si>
    <t>MATERIAL DE MANUTENÇÃO ELÉTRICA, HIDRÁULICA E PREDIAL</t>
  </si>
  <si>
    <t>F BARBOSA SANTOS COMERCIO DE MAQUINAS LTDA</t>
  </si>
  <si>
    <t xml:space="preserve">TAG COMERCIO DE TINTAS EIRELI </t>
  </si>
  <si>
    <t>NOGUEIRA E MENEZES LTDA</t>
  </si>
  <si>
    <t>017303.000180/2021</t>
  </si>
  <si>
    <t xml:space="preserve">(ID-108324) CABO PAR TRANÇADO, Categoria: 6, Cor: cinza (cabo de rede), Quantidade Pares: 4 pares (305 metros) </t>
  </si>
  <si>
    <t>PE 890/20</t>
  </si>
  <si>
    <t>MATERIAL DE INFORMATICA</t>
  </si>
  <si>
    <t>WILLIAM L. J. SOBRINHO</t>
  </si>
  <si>
    <t>017303.000196/2021</t>
  </si>
  <si>
    <t>(ID-115331) NITRATO DE PRATA, Aplicação: para análise (PA), Concentração mínima 99,8%; Unidade de Fornecimento: frasco com 100 gramas.</t>
  </si>
  <si>
    <t>(ID-45064)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t>
  </si>
  <si>
    <t>(ID-52990) GLICERINA P.A, Aplicação: análise laboratorial, Características Adicionais: aspecto físico denso, fórmula molecular C3H8O3, peso molecular 92,09 gramas/mol, Forma De Apresentação: frasco de 1000 ml</t>
  </si>
  <si>
    <t>(ID-119839) TIRA PARA UROANÁLISE, Tira reativa para exame químico da urina, com no mínimo 11 parâmetros, incluindo densidade; Unidade de Fornecimento: frasco com 100</t>
  </si>
  <si>
    <t>017303.000415/2020</t>
  </si>
  <si>
    <t>PROCESSO ARQUIVADO</t>
  </si>
  <si>
    <t>GOVERNO DO ESTADO DO AMAZONAS</t>
  </si>
  <si>
    <t xml:space="preserve"> FUNDAÇÃO DE DERMATOLOGIA TROPICAL E VENEREOLOGIA ALFREDO DA MATTA "FUAM"</t>
  </si>
  <si>
    <t>DEMONSTRATIVO DE EXECUÇÃO DOS CONVÊNIOS FEDERAIS E EMENDAS PARLAMENTARES</t>
  </si>
  <si>
    <r>
      <rPr>
        <b/>
        <sz val="14"/>
        <color theme="1"/>
        <rFont val="Arial"/>
        <family val="2"/>
      </rPr>
      <t>CONVÊNIO Nº 861448/2017 - INQUÉRITO DE INCAPACIDADE FISICA EM HASENÍASE</t>
    </r>
    <r>
      <rPr>
        <b/>
        <sz val="12"/>
        <color theme="1"/>
        <rFont val="Arial"/>
        <family val="2"/>
      </rPr>
      <t xml:space="preserve">
</t>
    </r>
    <r>
      <rPr>
        <b/>
        <sz val="14"/>
        <color theme="1"/>
        <rFont val="Arial"/>
        <family val="2"/>
      </rPr>
      <t>VALOR DO CONVÊNIO: R$  549.999,00</t>
    </r>
  </si>
  <si>
    <t>PROCESSO</t>
  </si>
  <si>
    <t>DESCRIÇÃO</t>
  </si>
  <si>
    <t>ELEMENTO DE DESPESA</t>
  </si>
  <si>
    <t>EXECUÇÃO</t>
  </si>
  <si>
    <t>00307/2019</t>
  </si>
  <si>
    <t>Materiais de Informática (Toneres), Pilha, e Material de Expediente.</t>
  </si>
  <si>
    <t>00308/2019</t>
  </si>
  <si>
    <t>Materiais Médico Hospitalares (Lanterna Clínica, Estensiometro)</t>
  </si>
  <si>
    <t>00513/2019</t>
  </si>
  <si>
    <t>Material de Expediente (Caneta, Papel etc) e Hospitalar Álcool 70% e Fio Dentral.</t>
  </si>
  <si>
    <t>00823/2019</t>
  </si>
  <si>
    <t>Material de Consumo</t>
  </si>
  <si>
    <t>00894/2019</t>
  </si>
  <si>
    <t>Contratação de Serviço de Passagens Aéreas.</t>
  </si>
  <si>
    <t>Contratação de Serviço Estatístico para desenvolvimento de banco de dados.</t>
  </si>
  <si>
    <t>TOTAL (CRÉDITO ORÇAMENTARIO - VALOR HOMOLOGADO)</t>
  </si>
  <si>
    <t>TOTAL
EMPENHADO</t>
  </si>
  <si>
    <t>RESTA:</t>
  </si>
  <si>
    <t>OBS: FALTA ABRIR PROCESSO DE BOLSAS</t>
  </si>
  <si>
    <t>CONVÊNIO: Nº 861449/2017 PESQUISA DE MUTAÇÕES ASSOCIADAS A RESISTENCIA MEDICAMENTOSA E HASENÍASE                                                                  VALOR DO CONVÊNIO: R$ 300.000,00</t>
  </si>
  <si>
    <t>00722/2019</t>
  </si>
  <si>
    <t>Reagentes Químicos.</t>
  </si>
  <si>
    <t>INEX 004/19</t>
  </si>
  <si>
    <t>00334/2019</t>
  </si>
  <si>
    <t>Materiais Plásticos para uso no laboratório de biologia molecular.</t>
  </si>
  <si>
    <t>CEL 017/19</t>
  </si>
  <si>
    <t>00541/2019</t>
  </si>
  <si>
    <t>INEX 003/19</t>
  </si>
  <si>
    <t>OBS: FALTA ABRIR PROCESSO DAS BOLSAS</t>
  </si>
  <si>
    <t>FUNDO DE PROMOÇÃO SOCIAL
VALOR TOTAL: R$ 210.599,00</t>
  </si>
  <si>
    <t>00789/2019</t>
  </si>
  <si>
    <t>Equipamentos de Fisioterapia (Baropodômetro, SCANNER 2D e Impressora 3D)</t>
  </si>
  <si>
    <t>4.4.90.52</t>
  </si>
  <si>
    <r>
      <t xml:space="preserve">Informações:
</t>
    </r>
    <r>
      <rPr>
        <sz val="14"/>
        <color theme="1"/>
        <rFont val="Arial"/>
        <family val="2"/>
      </rPr>
      <t xml:space="preserve">1) Está em fase de cotação;
</t>
    </r>
    <r>
      <rPr>
        <b/>
        <sz val="14"/>
        <color theme="1"/>
        <rFont val="Arial"/>
        <family val="2"/>
      </rPr>
      <t>Valor estimado 160.357,98.</t>
    </r>
  </si>
  <si>
    <t>00398/2020</t>
  </si>
  <si>
    <t>Equipamentos de Informática (Computadores e Nobreaks)</t>
  </si>
  <si>
    <t>ATA DE REGISTRO DE PREÇOS</t>
  </si>
  <si>
    <t>EMPENHANDO</t>
  </si>
  <si>
    <t>00402/2020</t>
  </si>
  <si>
    <t>Equipamentos de Informática (Notebook e Impressoras)</t>
  </si>
  <si>
    <t>EMENDA PARLAMENTAR FEDERAL DEP. JOSÉ RICARDO - Nº 41090006
VALOR TOTAL: R$ 352.000,00</t>
  </si>
  <si>
    <t>ELEMENTO
DESPESA</t>
  </si>
  <si>
    <t>FORMA DE
AQUISIÇÃO</t>
  </si>
  <si>
    <t>OBSERVÇÃO</t>
  </si>
  <si>
    <t>PERCENTUAL
EXECUTADO</t>
  </si>
  <si>
    <t>Aquisição de Material para oficina de Prevenção de Incapacidades físicas.</t>
  </si>
  <si>
    <t>3.3.90.30</t>
  </si>
  <si>
    <t>Aquisição de Instrumental Cirúrgico.</t>
  </si>
  <si>
    <t>Está em fase de descrição dos instrumentais cirúrgicos.</t>
  </si>
  <si>
    <t>Aquisição de Tênis Ortopédicos.</t>
  </si>
  <si>
    <t>1) Processo enviado para CSC;
2) Valor Estimado R$ 104.912,00.</t>
  </si>
  <si>
    <t>00445/2020</t>
  </si>
  <si>
    <t>Aquisição de Medicamentos para Execução do Projeto APELI.</t>
  </si>
  <si>
    <t>00512/2020</t>
  </si>
  <si>
    <t>00557/2020</t>
  </si>
  <si>
    <t>00608/2020</t>
  </si>
  <si>
    <t>1) Processo enviado para CSC;
2) Valor Estimado R$ 59.400,00.</t>
  </si>
  <si>
    <t>TOTAL DO CRÉDITO ORÇAMENTARIO:</t>
  </si>
  <si>
    <t>EMENDA PARLAMENTAR FEDERAL DEP.JOÃO BOSCO GOMES SARAIVA - Nº 39230001
VALOR TOTAL: R$ 1.000.000,00</t>
  </si>
  <si>
    <t xml:space="preserve">Aquisição de PPS </t>
  </si>
  <si>
    <t>1001/20 - SIGED</t>
  </si>
  <si>
    <t>Aquisição Medicamentos</t>
  </si>
  <si>
    <t>ATA/PE</t>
  </si>
  <si>
    <t>Aquisição Produtos Laboratoriais</t>
  </si>
  <si>
    <t>Aquisição de Medicamentos</t>
  </si>
  <si>
    <t>Produtos para Saude</t>
  </si>
  <si>
    <t>LAUDO TECNICO</t>
  </si>
  <si>
    <t>Aquisição Produtos Quimicos</t>
  </si>
  <si>
    <t>Enviado para CSC</t>
  </si>
  <si>
    <t>EMENDA PARLAMENTAR ESTADUAL DEP. ALESSANDRA CAMPELO DA SILVA  - Nº 060/2020
VALOR TOTAL: R$ 150.000,00</t>
  </si>
  <si>
    <t>Aquisição de veiculo tipo VAN</t>
  </si>
  <si>
    <t>EMENDA PARLAMENTAR FEDERAL DEP. PLINIO VALERIO  - Nº 36000.3097852/02-900
VALOR TOTAL: R$ 925.000,00</t>
  </si>
  <si>
    <t>00011/2020 - SIGED</t>
  </si>
  <si>
    <t>contratação de empresa especializada em digitalização de prontuários.</t>
  </si>
  <si>
    <t>01032/20</t>
  </si>
  <si>
    <t>00115/21</t>
  </si>
  <si>
    <t>00080/21</t>
  </si>
  <si>
    <t>00068/20</t>
  </si>
  <si>
    <t xml:space="preserve">00059/20 </t>
  </si>
  <si>
    <t xml:space="preserve">00005/20 </t>
  </si>
  <si>
    <t>00108/20 + 001147-2020</t>
  </si>
  <si>
    <t>1) Processo enviado para CSC;
2) Valor Estimado R$ 160.000,00
3) Processo Fracassado</t>
  </si>
  <si>
    <t>EMENDA PARLAMENTAR ESTADUAL DEP. SERAFIM CORREA nº 038/2020  - VALOR TOTAL: R$ 302.000,00</t>
  </si>
  <si>
    <t>001103/2020</t>
  </si>
  <si>
    <t>Equipamentos de informática - nobreaks e servidor</t>
  </si>
  <si>
    <t>44.90.52</t>
  </si>
  <si>
    <t>1) AGUARDANDO DAF</t>
  </si>
  <si>
    <t xml:space="preserve">001195/2020 </t>
  </si>
  <si>
    <t>Equipamentos de informática - nobreaks e computador</t>
  </si>
  <si>
    <t>00181/21</t>
  </si>
  <si>
    <t>INSTRUÇÃO PROCESSUAL</t>
  </si>
  <si>
    <t>017303.000124/2021</t>
  </si>
  <si>
    <t>SERVIÇOS DE LIMPEZA E CONSERVAÇÃO, Descrição: SERVIÇOS DE LIMPEZA ÁREA CRÍTICA</t>
  </si>
  <si>
    <t>SERVIÇOS DE LIMPEZA E CONSERVAÇÃO, Descrição: SERVIÇOS DE LIMPEZA ÁREA SEMICRÍTICA</t>
  </si>
  <si>
    <t>SERVIÇOS DE LIMPEZA E CONSERVAÇÃO, Descrição: SERVIÇOS DE LIMPEZA FACE EXTERNA, SEM EXPOSIÇÃO À SITUAÇÃO DE RISCO,</t>
  </si>
  <si>
    <t>SERVIÇOS DE LIMPEZA E CONSERVAÇÃO, Descrição: SERVIÇOS DE LIMPEZA  ÁREA EXTERNA</t>
  </si>
  <si>
    <t>SERVIÇOS DE LIMPEZA E CONSERVAÇÃO, Descrição: SERVIÇOS DE LIMPEZA  ÁREA NÃO-CRÍTICA / ADMINISTRATIVA</t>
  </si>
  <si>
    <t>LOCAÇÃO DE MÃO-DE-OBRA</t>
  </si>
  <si>
    <t>(97035) SERVIÇOS DE MANUTENÇÃO EM APARELHOS DE AR CONDICIONADO 7.000 a 18.000 BTU´s</t>
  </si>
  <si>
    <t>(94565) SERVIÇOS DE MANUTENÇÃO EM APARELHOS DE AR CONDICIONADO  19.000 a 30.000 BTU´s</t>
  </si>
  <si>
    <t>(113986) SERVIÇOS DE MANUTENÇÃO EM APARELHOS DE AR CONDICIONADO 31.000 a 48.000 BTU´s</t>
  </si>
  <si>
    <t>(113987) SERVIÇOS DE MANUTENÇÃO EM APARELHOS DE AR CONDICIONADO  49.000 a 60.000 BTU´s</t>
  </si>
  <si>
    <t>OUTROS SERVIÇOS DE TERCEIROS</t>
  </si>
  <si>
    <t>017303.000181/2021</t>
  </si>
  <si>
    <t>(ID-117696) ABAIXADOR DE LÍNGUA, Material: madeira; Formato: arredondado sem rebarbas, superfícies e bordas devidamente acabadas; Tamanho: 14x1,4cm</t>
  </si>
  <si>
    <t xml:space="preserve"> BETA BRASIL SERVIÇOS DE CONSEVAÇÃO E LIMPEZA LTDA</t>
  </si>
  <si>
    <t>(ID-114651) ALGODÃO ORTOPÉDICO, Tamanho: 20cm (±5%) de largura; Material: 100% fibra de
algodão cru; Uniforme</t>
  </si>
  <si>
    <t xml:space="preserve">(ID-114645) ALGODÃO HIDRÓFILO, Aspecto homogêneo e macio, boa absorvência, inodoro, ausência de grumos e impurezas </t>
  </si>
  <si>
    <t>ID-113085) AVENTAL DESCARTÁVEL, Modelo: cirúrgico; confeccionado em não tecido amaciado</t>
  </si>
  <si>
    <t>(ID-114647) COMPRESSA DE GAZE, Tamanho: 7,5 x 7,5cm (dobrada), 15 x 30cm (aberta); Com 8 camadas e 5 dobras; 13 fios/cm²; Material: 100%</t>
  </si>
  <si>
    <t>(ID-117723) MÁSCARA, Aplicação: uso hospitalar; Tipo: N95; Descartável; Com tiras ajustáveis</t>
  </si>
  <si>
    <t>(ID-119736) ESPARADRAPO, Dimensões: 10cm x 4,5m; Material: composto de tecido 100% algodão; Hipoalérgico</t>
  </si>
  <si>
    <t>(ID-115898) ALMOTOLIA, Aplicação: para soluções fotossensíveis; Material: confeccionada em plástico transparente; Tamanho/Capacidade: 250ml;</t>
  </si>
  <si>
    <t>(ID-115694) COLETOR UNIVERSAL, Material: plástico opaco; Descartável; Com tampa rosqueável;</t>
  </si>
  <si>
    <t xml:space="preserve">(ID-118839) EQUIPO MULTIVIAS, Aplicação: multiplicar o acesso venoso; Conexão padrão em forma de Y, com pinça e tampa protetora em cada uma das extremidades; </t>
  </si>
  <si>
    <t>(ID-111677) CURATIVO, Descrição: Curativo de  idrogel com alginato, não estéril. Apresentação:</t>
  </si>
  <si>
    <t xml:space="preserve">(ID-115798) CURATIVO Descrição: Curativo composto por fibras de alginato de cálcio que absorve o exsudato da ferida formando uma camada de gel. </t>
  </si>
  <si>
    <t>(ID-116371) ESPARADRAPO, Tipo: microporoso; Dimensões: 50mm x 10m;</t>
  </si>
  <si>
    <t>(ID-102250) FIO DE SUTURA CATGUT SIMPLES, Aplicação: Aparelho digestivo; Tamanho: 70cm; Diâmetro: 4-0; Agulha: 22mm, 1/2</t>
  </si>
  <si>
    <t>(ID-102234) FIO DE SUTURA CATGUT SIMPLES, Aplicação: Aparelho digestivo; Tamanho: 70cm; Diâmetro: 0; Agulha: 36,4mm, 1/2</t>
  </si>
  <si>
    <t xml:space="preserve">(ID-102369) FIO DE SUTURA NYLON, Aplicação: Cuticular; Tamanho: 45cm; Diâmetro: 6-0; Agulha: </t>
  </si>
  <si>
    <t>(ID-26912) GARROTE, Aplicação: uso hospitalar, Tamanho/Capacidade: 30 cm,</t>
  </si>
  <si>
    <t>(ID-114748) GAZE EM ROLO, Tamanho: 91cm x 91m; Com 8 camadas e 3 dobras; 13 fios/cm²</t>
  </si>
  <si>
    <t xml:space="preserve">(ID-115990) LUVA CIRÚRGICA ESTÉRIL, Tamanho/Capacidade: nº 7,0; Material: látex natural; Lubrificada com pó bioabsorvível; Anatômica </t>
  </si>
  <si>
    <t>(ID-84728) LÂMINA PARA BISTURI, Tipo: nº 11; Material: aço inox ou aço carbono; Estéril, afiada e polida</t>
  </si>
  <si>
    <t>(ID-84727) LÂMINA PARA BISTURI, Tipo: nº 15; Material: aço inox ou aço carbono; Estéril, afiada e polida</t>
  </si>
  <si>
    <t>(ID-114562) LÂMINA PARA BISTURI, Tipo: nº 20; Material: aço inox ou aço carbono; Estéril, afiada e polida.</t>
  </si>
  <si>
    <t>(ID-84726) LÂMINA PARA BISTURI, Tipo: nº 22; Material: aço inox ou aço carbono; Estéril, afiada e polida</t>
  </si>
  <si>
    <t>(ID-114717) LENÇOL DESCARTÁVEL, Tamanho: 70cm x 50m; Material: 100% celulose virgem; Forma de Apresentação: rolo tipo bobina; Isento de substâncias alergênicas</t>
  </si>
  <si>
    <t xml:space="preserve">ID-64153) ÓCULOS DE PROTEÇÃO, Aplicação: para uso hospitalar, Material: acrílico transparente, Características Adicionais: </t>
  </si>
  <si>
    <t>(ID-114693) PUNCH DESCARTÁVEL, Tamanho/Capacidade: diâmetro 4,0mm; Aplicação: uso em biópsia dermatológica; Estéril; Embalagem individual.</t>
  </si>
  <si>
    <t>ID-114689) PUNCH DESCARTÁVEL, Tamanho/Capacidade: diâmetro 2,0mm; Aplicação: uso em biópsia dermatológica; Estéril; Embalagem individual.</t>
  </si>
  <si>
    <t xml:space="preserve">(ID-114621) SERINGA DESCARTÁVEL, Capacidade: 1ml; Bico: Luer lock; Com dispositivo de segurança; Estéril; Apirogênica; </t>
  </si>
  <si>
    <t>(ID-114575) SERINGA DESCARTÁVEL, Capacidade: 5ml; Bico: Luer slip; Estéril; Apirogênica; Graduação nítida permanente;</t>
  </si>
  <si>
    <t xml:space="preserve">(ID-114976) SERINGA DESCARTÁVEL, Capacidade: 3ml; Bico: Luer lock; Com dispositivo de segurança; Estéril; Apirogênica; </t>
  </si>
  <si>
    <t>(ID-113420) TERMÔMETRO CLÍNICO, Tipo: Digital; Medição: oral e axilar; Haste flexível;</t>
  </si>
  <si>
    <t xml:space="preserve">(ID-114658) TOUCA, Aplicação: uso hospitalar; Tipo: turbante / disco / pizza, com elástico; Descartável; Material: Tecido não tecido (TNT) </t>
  </si>
  <si>
    <t>(ID-113094) TIRA REAGENTE PARA DETERMINAÇÃO DE GLICEMIA, Aplicação: dosagem de glicemia capilar em equipamento digital com intervalo de leitura de 20 a 500mg/dl</t>
  </si>
  <si>
    <t>PE 548/2020</t>
  </si>
  <si>
    <t>PE 332/2020</t>
  </si>
  <si>
    <t>PE 737/2020</t>
  </si>
  <si>
    <t>PE 516/2020</t>
  </si>
  <si>
    <t>PE 352/2020</t>
  </si>
  <si>
    <t>PE 007/2020</t>
  </si>
  <si>
    <t>PE 531/2020</t>
  </si>
  <si>
    <t>PE 388/2020</t>
  </si>
  <si>
    <t>PE 402/2020</t>
  </si>
  <si>
    <t>PE 008/2020</t>
  </si>
  <si>
    <t>PE 189/2020</t>
  </si>
  <si>
    <t>PE 232/2020</t>
  </si>
  <si>
    <t>PE 186/2020</t>
  </si>
  <si>
    <t>PE 846/2020</t>
  </si>
  <si>
    <t>PE 341/2020</t>
  </si>
  <si>
    <t>PE 550/2020</t>
  </si>
  <si>
    <t>PE 357/2020</t>
  </si>
  <si>
    <t>PE 991/2020</t>
  </si>
  <si>
    <t>PE 1104/2020</t>
  </si>
  <si>
    <t>PE 154/2020</t>
  </si>
  <si>
    <t>PE 393/2020</t>
  </si>
  <si>
    <t>PE 373/2020</t>
  </si>
  <si>
    <t>PE 353/2020</t>
  </si>
  <si>
    <t>PE 676/2020</t>
  </si>
  <si>
    <t>PRODUTOS PARA SAÚDE</t>
  </si>
  <si>
    <t>ANDREI CARLOS BARROS</t>
  </si>
  <si>
    <t>MEDHAUS COMERCIO PRODUTOS</t>
  </si>
  <si>
    <t>SALDANHA RODRIGUES LTDA</t>
  </si>
  <si>
    <t xml:space="preserve">LM FARMA INDUSTRIA </t>
  </si>
  <si>
    <t>COLOPAST DO BRASIL</t>
  </si>
  <si>
    <t xml:space="preserve">DISTRIBUIDORA MODERNA </t>
  </si>
  <si>
    <t>BIOTARGETING REPESENTAÇÕES</t>
  </si>
  <si>
    <t>DECARES COMERCIO LTDA</t>
  </si>
  <si>
    <t>A G INDUSTRIA E COMERCIO</t>
  </si>
  <si>
    <t>R S HENRIQUES COMERCIO</t>
  </si>
  <si>
    <t>FIGUEIREDO FARMA COMERCIO</t>
  </si>
  <si>
    <t>INSTRUMENTAL TÉCNICO</t>
  </si>
  <si>
    <t>288</t>
  </si>
  <si>
    <t>4,95</t>
  </si>
  <si>
    <t>SEM SALDO ATA</t>
  </si>
  <si>
    <t>EMENDA PARLAMENTAR - DEP. FEDERAL JOSÉ RICARDO_EXECUÇÃO</t>
  </si>
  <si>
    <t>PLANO DE TRABALHO</t>
  </si>
  <si>
    <t>REPASSADO PELO FES</t>
  </si>
  <si>
    <t>EMPENHADO / BLOQUEADO</t>
  </si>
  <si>
    <t>SALDO NA FUAM</t>
  </si>
  <si>
    <t>SALDO NO FES</t>
  </si>
  <si>
    <t>Valor Emenda</t>
  </si>
  <si>
    <t>R$ Total</t>
  </si>
  <si>
    <t>PROC. MÃE</t>
  </si>
  <si>
    <t>NC</t>
  </si>
  <si>
    <t>NE / ND</t>
  </si>
  <si>
    <t>R$</t>
  </si>
  <si>
    <t>Aquisição de Mat. De consumo</t>
  </si>
  <si>
    <t>0486/20</t>
  </si>
  <si>
    <t>3947/20</t>
  </si>
  <si>
    <t>SALDO ANULADO - FES</t>
  </si>
  <si>
    <t>Aquisição de PPS</t>
  </si>
  <si>
    <t>0512/20</t>
  </si>
  <si>
    <t>0353 a 0360/20</t>
  </si>
  <si>
    <t>0445/20</t>
  </si>
  <si>
    <t>0364/20</t>
  </si>
  <si>
    <t>0557/20</t>
  </si>
  <si>
    <t>0383/20</t>
  </si>
  <si>
    <t>0608/20</t>
  </si>
  <si>
    <t>0700/20</t>
  </si>
  <si>
    <t xml:space="preserve">TOTAL </t>
  </si>
  <si>
    <t>PROJETO EMENDA PARLAMENTAR JOSÉ BOSCO SARAIVA - EXECUÇÃO</t>
  </si>
  <si>
    <t>Fármaco</t>
  </si>
  <si>
    <t>NE</t>
  </si>
  <si>
    <t>Material de Consumo – 339030</t>
  </si>
  <si>
    <t>Aquisição de Rouparia Hospitalar</t>
  </si>
  <si>
    <t>1032/20</t>
  </si>
  <si>
    <t>0534 a 541/2020</t>
  </si>
  <si>
    <t>0602/20</t>
  </si>
  <si>
    <t>0065, 0066 e 0069/2021</t>
  </si>
  <si>
    <t>0090/21</t>
  </si>
  <si>
    <t>ND 0018/2021</t>
  </si>
  <si>
    <t>0005/20</t>
  </si>
  <si>
    <t>0530 a 0532/2020</t>
  </si>
  <si>
    <t>0181/21</t>
  </si>
  <si>
    <t>Aquisição de Material de Laboratório</t>
  </si>
  <si>
    <t>0059/20</t>
  </si>
  <si>
    <t>0526 a 0529/2020</t>
  </si>
  <si>
    <t>1061/20</t>
  </si>
  <si>
    <t>0048 a 0050/2021</t>
  </si>
  <si>
    <t>0068/20</t>
  </si>
  <si>
    <t>0621 a 0624/2020</t>
  </si>
  <si>
    <t>0080/21</t>
  </si>
  <si>
    <t>ND 0019/2021</t>
  </si>
  <si>
    <t>Aquisição de Material de Higiene e Limpeza</t>
  </si>
  <si>
    <t>1073/20</t>
  </si>
  <si>
    <t>0587/20</t>
  </si>
  <si>
    <t>Aquisição de Instrumental Cirúrgico</t>
  </si>
  <si>
    <t>Aquisição de Farmacologico</t>
  </si>
  <si>
    <t>1001/20-00</t>
  </si>
  <si>
    <t>0486 a 0497/2020</t>
  </si>
  <si>
    <t>1147/20-55</t>
  </si>
  <si>
    <t>0701/20</t>
  </si>
  <si>
    <t>1021/20-80</t>
  </si>
  <si>
    <t>0631/20</t>
  </si>
  <si>
    <t>0115/21-13</t>
  </si>
  <si>
    <t>RESERVADO FONTE</t>
  </si>
  <si>
    <t xml:space="preserve">Serviços de Terceiros Pessoa Juridica -   339039 </t>
  </si>
  <si>
    <t>TOTAL GERAL</t>
  </si>
  <si>
    <t>Serviço de manutenção Corretiva na Subestação de alta tensão dos Geradores de Energia</t>
  </si>
  <si>
    <t>TOTAL  DA EMENDA</t>
  </si>
  <si>
    <t>EMENDA PARLAMENTAR - DEP. FEDERAL PLINIO VALERIO_EXECUÇÃO</t>
  </si>
  <si>
    <t>PE 1108/19</t>
  </si>
  <si>
    <t>PE 812/20</t>
  </si>
  <si>
    <t>PE 153/20</t>
  </si>
  <si>
    <t>SUBTOTAL</t>
  </si>
  <si>
    <t>Aquisição de PPS-Produtos para Saúde</t>
  </si>
  <si>
    <t>PE 724/2020</t>
  </si>
  <si>
    <t>EMENDA PARLAMENTAR - DEP. SERAFIM CORREA</t>
  </si>
  <si>
    <t>0011/20</t>
  </si>
  <si>
    <t>SALDO -  FES</t>
  </si>
  <si>
    <t>RECURSOS ORDINÁRIOS - 100</t>
  </si>
  <si>
    <t>NE0000071/2021</t>
  </si>
  <si>
    <t>TRANSF. FUNDO DE RECURSOS DO SUS - 0431</t>
  </si>
  <si>
    <t>071/2021</t>
  </si>
  <si>
    <t>0436/20</t>
  </si>
  <si>
    <t>0196/21</t>
  </si>
  <si>
    <t>ND</t>
  </si>
  <si>
    <t>(ID-72652) SUCO DE FRUTA, Ingredientes Básicos: água, suco integral de abacaxi, conservantes, Apresentação: líquido concentrado, sem açúcar, Unidade de Fornecimento: frasco com 500 ml em embalagem de vidro ou de plástico, Características Adicionais:</t>
  </si>
  <si>
    <t>0647/20 e 0648/20</t>
  </si>
  <si>
    <t>NÃO EMPENHADO</t>
  </si>
  <si>
    <t>1195/20</t>
  </si>
  <si>
    <t>512/513</t>
  </si>
  <si>
    <t>SALDO FES/DEVOLVIDO</t>
  </si>
  <si>
    <t>SALDO EMENDA</t>
  </si>
  <si>
    <t>NE0000088/2021</t>
  </si>
  <si>
    <t>0100 - RECURSOS ORDINÁRIOS</t>
  </si>
  <si>
    <t>NE0000089/2021</t>
  </si>
  <si>
    <t>NE0000090/2021</t>
  </si>
  <si>
    <t>NE0000094/2021</t>
  </si>
  <si>
    <t>(ID-13044) ÁLCOOL ETÍLICO ABSOLUTO 99,5 GL, Aplicação: fixação de material em lâminas, Características Adicionais: líquido odor agradável inflamável, Tamanho/Capacidade: 1000 ml (1L), Cor: incolor, Forma De Apresentação: frasco , Unidade de Fornecimento</t>
  </si>
  <si>
    <t>(ID-115926) CORANTE PANÓTICO, Aplicação: Hematologia; Composto por: - Panótico rápido nº 1 (Ciclohexadienos 0,1%); - Panótico rápido nº 2 (Azobenzenosulfônicos 0,1%); - Panótico rápido nº 3 (Fenotiazinas 0,1%);</t>
  </si>
  <si>
    <t>(ID-29120) GRUPO CEMA 0242 - KIT PARA DOSAGEM - , Descrição: CEMA0242.3117 - PCR - Conjunto de diagnóstico in vitro para determinação qualitativa e semi quantitativa, da Proteína C Reativa PCR, no soro humano, pelo método de aglutinação de látex em l</t>
  </si>
  <si>
    <t xml:space="preserve">(ID-121076) ASLO, Reagente para determinação quantitativa in vitro dos Anticorpos Antiestreptolisina O (ASLO) no soro humano não diluído, pelo método de aglutinação em lâmina e/ou em tubo, com capacidade para 100 reações. </t>
  </si>
  <si>
    <t>(ID-122125) TEMPO DE TROMBOPLASTINA PARCIAL ATIVADA (TTPA), Reagente para determinação doTempo de Tromboplastina ativada (TTPA)
em amostra biológica de sangue.</t>
  </si>
  <si>
    <t xml:space="preserve"> (ID-100846) PIPETA PASTEUR, Material: polietileno; Descartável; Graduada; Capacidade: 3ml </t>
  </si>
  <si>
    <t>(ID-110978) PLACA DE KLINE, Modelo: 12 escavações, Material: vidro.</t>
  </si>
  <si>
    <t xml:space="preserve">(ID-119462) SORO ANTI-A, Reagente para classificação do Sistema ABO do sangue humano, pelo método de aglutinação em lâmina e/ou em tubo, com capacidade para 200 reações; Unidade de Fornecimento: frasco conta gotas com 10ml. </t>
  </si>
  <si>
    <t>(ID-29299) GRUPO CEMA 0244 - SOROS - , Descrição: CEMA0244.3112 - Reagente Anti-B, para classificação do sistema ABO do sangue humano, pelo método de aglutinação em lâmina e/ou em tubo, frasco com tampa conta gotas, com 10 ml, com capacidade para 200</t>
  </si>
  <si>
    <t xml:space="preserve">(ID-120966) SORO ANTI-D, Reagente para classificação do sistema Rh do sangue humano, pelo método de aglutinação em lâmina e/ou em tubo, com capacidade para 200 reações; Unidade de Fornecimento: frasco conta gotas com 10ml </t>
  </si>
  <si>
    <t>(ID-102193) TUBO A VÁCUO, Aplicação: Uso laboratorial, Tamanho Capacidade: 13x75mm, aspiração de 4 ml, Características Adicionais: Tubo para coleta de sangue a vácuo plástico P.E.T., incolor, esteril, para uso adulto, com EDTA K2 ou K3 jateado.</t>
  </si>
  <si>
    <t>(ID-109538) TUBO A VÁCUO, Aplicação: Uso laboratorial, Tamanho Capacidade: 16x100mm, aspiração de 10 ml, Características Adicionais: Tubo para coleta de sangue a vácuo plástico P.E.T., incolor, estéril, com ativador de coágulo jateado na
parede interna TAMPA ROXA.</t>
  </si>
  <si>
    <t>017303.000248/2021</t>
  </si>
  <si>
    <t>MATERIAL LABORATORIAL</t>
  </si>
  <si>
    <t>MEDICNORTE LTDA</t>
  </si>
  <si>
    <t>218/2020</t>
  </si>
  <si>
    <t>483/2020</t>
  </si>
  <si>
    <t>258/2020</t>
  </si>
  <si>
    <t>650/2020</t>
  </si>
  <si>
    <t>650/2021</t>
  </si>
  <si>
    <t>531/20</t>
  </si>
  <si>
    <t>416/20</t>
  </si>
  <si>
    <t>585/20</t>
  </si>
  <si>
    <t>264/20</t>
  </si>
  <si>
    <t>258/20</t>
  </si>
  <si>
    <t>0248/21</t>
  </si>
  <si>
    <t>NE0000072/2021</t>
  </si>
  <si>
    <t>NE0000073/2021</t>
  </si>
  <si>
    <t>NE0000074/2021</t>
  </si>
  <si>
    <t>PE 135/2020</t>
  </si>
  <si>
    <t>VALE ALIMENTAÇÃO</t>
  </si>
  <si>
    <t xml:space="preserve"> TRIVALE ADMINISTRACAO LTDA</t>
  </si>
  <si>
    <t>NE0000087/2021</t>
  </si>
  <si>
    <t>017303.0001002/2018</t>
  </si>
  <si>
    <t>RECONHECIMENTO DIVIDA</t>
  </si>
  <si>
    <t>RD 051/2019</t>
  </si>
  <si>
    <t>PRESTAÇÃO  DE  SERVIÇOS  DE  APOIO ADMINISTRATIVO. REFERENTE AO MÊS DE NOVEMBRO/2018</t>
  </si>
  <si>
    <t>LOCAÇÃO DE MAO DE OBRA</t>
  </si>
  <si>
    <t>NORTE SERVIÇOS MEDICOS LTDA</t>
  </si>
  <si>
    <t>NE0000092/2021</t>
  </si>
  <si>
    <t>017303.000124/2019</t>
  </si>
  <si>
    <t>RD 056/2019</t>
  </si>
  <si>
    <t>PRESTAÇÃO  DE  SERVIÇOS  DE  APOIO ADMINISTRATIVO. REFERENTE AO MÊS DE DEZEMBRO/2018</t>
  </si>
  <si>
    <t>NE0000093/2021</t>
  </si>
  <si>
    <t>119596 - SERVIÇOS DE VIGILÂNCIA, Descrição: contratação de empresa para prestação de serviço de vigilante patrimonial ARMADO - NOTURNO
119601 - SERVIÇOS DE VIGILÂNCIA, Descrição: contratação de empresa para prestação de serviço de vigilante patrimonial DESARMADO - DIURNO
119596 - SERVIÇOS DE VIGILÂNCIA, Descrição: contratação de empresa para prestação de serviço de vigilante patrimonial ARMADO - NOTURNO</t>
  </si>
  <si>
    <t>NE0000095/2021</t>
  </si>
  <si>
    <t>NOTA DE REFORÇO - CONTRATAÇÃO  DE  EMPRESA  PARA  PRESTAÇÃO  DE  SERVIÇOS  DE  DEDETIZAÇÃO, DESRATIZAÇÃO, DESCUPINIZAÇÃO E ASSEMELHADOS</t>
  </si>
  <si>
    <t>NE000096/2021</t>
  </si>
  <si>
    <t>017303.000259/2021</t>
  </si>
  <si>
    <t>017303.000269/2021</t>
  </si>
  <si>
    <t>004/2018</t>
  </si>
  <si>
    <t>17918 - SERVIÇOS DE PUBLICAÇÃO, Descrição: prestação de serviços de publicação de matérias no Diário Oficial do Estado do Amazonas</t>
  </si>
  <si>
    <t xml:space="preserve">SERVIÇO DE PUBLICAÇÕES </t>
  </si>
  <si>
    <t>017303.000237/2021</t>
  </si>
  <si>
    <t>37582 – SERVIÇOS DE MANUTENÇÃO DE VEÍCULOS, Descrição: contratação de empresa especializada na prestação de serviços de manutenção preventiva e/ou corretiva de veículos em geral, com reposição de peças.</t>
  </si>
  <si>
    <t>017303.000279/2021</t>
  </si>
  <si>
    <t>98642 - SERVIÇO DE ESTÁGIO REMUNERADO Descrição: : Contratação de Pessoa Jurídica especializada em oferta de programas de estágio remunerado de Nível Superior e/ou Nível Médio, com concessão de VALE TRANSPORTE, conforme Edital de Credenciamento</t>
  </si>
  <si>
    <t>98640 - SERVIÇO DE ESTÁGIO REMUNERADO Descrição: Contratação de Pessoa Jurídica especializada em manutenção de programas de estágio remunerado de Nível Superior e Nível Médio, com TAXA DE ADMINISTRAÇÃO FIXA, conforme Edital de Credenciamento</t>
  </si>
  <si>
    <t>98634  - SERVIÇO DE ESTÁGIO REMUNERADO Descrição: Contratação de Pessoa Jurídica especializada em oferta de serviços de programas de estágio remunerado de Nível Médio jornada de 4(quatro) horas, conforme Edital de Credenciamento</t>
  </si>
  <si>
    <t>98636 - SERVIÇO DE ESTÁGIO REMUNERADO Descrição: Contratação de Pessoa Jurídica especializada em oferta de serviços de programas de estágio remunerado de Nível Superior jornada de 6(seis) horas, conforme Edital de Credenciamento</t>
  </si>
  <si>
    <t>RECRUTAMENTO E SELEÇÃO DE ESTAGIÁRIOS</t>
  </si>
  <si>
    <t>SERVIÇO DE MANUTENÇÃO VEICULAR</t>
  </si>
  <si>
    <t>GÁS ENGARRAFADO</t>
  </si>
  <si>
    <t>13405 -  (ID-13405)  GÁS  LIQUEFEITO  DE  PETRÓLEO-GLP Material:  composição  básica  de  propano  e butano  (gás  de  cozinha),  Unidade  de  Fornecimento:  cilindro  com  45 kg</t>
  </si>
  <si>
    <t>016/2020</t>
  </si>
  <si>
    <t>NE000097/2021</t>
  </si>
  <si>
    <t>00798/2019</t>
  </si>
  <si>
    <t xml:space="preserve">18403 - DESPESA COM AQUISIÇÃO DE PASSAGENS AÉREAS INTERESTADUAIS, Descrição: DESPESA COM AQUISIÇÃO DE PASSAGENS AÉREAS INTERESTADUAIS </t>
  </si>
  <si>
    <t>18428 - DESPESA COM AQUISIÇÃO DE PASSAGENS AÉREAS INTERMUNICIPAIS</t>
  </si>
  <si>
    <t>NE0000098/2021</t>
  </si>
  <si>
    <t>18671 - SERVIÇOS DE AQUISIÇÃO DE PASSAGENS AÉREAS PARA O EXTERIOR, Descrição: SERVIÇOS DE AQUISIÇÃO DE PASSAGENS AÉREAS PARA O EXTERIOR, Descrição: contratação de empresa especializada para o fornecimento de passagens aéreas internacionais</t>
  </si>
  <si>
    <t>NE0000099/2021</t>
  </si>
  <si>
    <t>1466/18</t>
  </si>
  <si>
    <t>1466/2018</t>
  </si>
  <si>
    <t>MICRO-LAB LTDA</t>
  </si>
  <si>
    <t>122303 - DIAGNÓSTICOS MOLECULARES
122306 - ANTI LA
122307 - ANTI DNA DUPLA HÉLICE
122310 - ANTI RO
122305 - ANTI RNP
122309 - ANTI SCLERO 70
122308 - ANTI SM
122304 - FAN HEP-2</t>
  </si>
  <si>
    <t>EXAMES LABORATORIAIS</t>
  </si>
  <si>
    <t>NE0000100/2021</t>
  </si>
  <si>
    <t>1351/2018</t>
  </si>
  <si>
    <t>17713 - SERVIÇOS DE MANUTENÇÃO PREVENTIVA E/OU CORRETIVA EM GRUPO GERADOR, Descrição: contratação de empresa para prestação de serviços de manutenção preventiva e/ou corretiva em grupo gerador de energia, com reposição de peças</t>
  </si>
  <si>
    <t>MANUTENÇÃO DE MAQ. E EQUIPAMENTO</t>
  </si>
  <si>
    <t>NE0000101/2021</t>
  </si>
  <si>
    <t>1511/2015</t>
  </si>
  <si>
    <t>NE0000102/2021</t>
  </si>
  <si>
    <t>NE0000103/2021</t>
  </si>
  <si>
    <t>002/2021</t>
  </si>
  <si>
    <t>NE0000104/2021</t>
  </si>
  <si>
    <t>97/2018</t>
  </si>
  <si>
    <t>001/20019</t>
  </si>
  <si>
    <t>001/2020</t>
  </si>
  <si>
    <t>010/2018</t>
  </si>
  <si>
    <t>005/2018</t>
  </si>
  <si>
    <t>001/2017</t>
  </si>
  <si>
    <t>SRP</t>
  </si>
  <si>
    <t>1166/2017</t>
  </si>
  <si>
    <t>993/2019</t>
  </si>
  <si>
    <t>1052/2017</t>
  </si>
  <si>
    <t>025/2020</t>
  </si>
  <si>
    <t xml:space="preserve">CEL </t>
  </si>
  <si>
    <t>021/2020</t>
  </si>
  <si>
    <t>004/2020</t>
  </si>
  <si>
    <t>006/2020</t>
  </si>
  <si>
    <t>017303.000286/2021</t>
  </si>
  <si>
    <t>(48827) ACETONA, Aplicação: análise laboratorial, Características: aspecto físico incolor, fórmula molecular C3H6O, peso molecular 58,08 gramas/mol, pureza mínima 99,5%, Forma De Apresentação: frasco com 1 litro</t>
  </si>
  <si>
    <t>(98766) TEMPO DE PROTOMBINA, Reagente para determinação do Tempo de Protombina (TP) em soro e plasma. Metodologia Fotométrica; Aplicação: equipamento automático</t>
  </si>
  <si>
    <t>(97843) VDRL - conjunto de diagnóstico in vitro pela detecção qualitativa e semi quantitativa, das reaginas da sífilis no soro, plasma ou LCR humano, pelo método de floculação, do tipo VDRL, frasco com 6 X 2,5 mL ou 3x5 mL do antígeno. Capacidade 675 testes (tolerãncia 10%).</t>
  </si>
  <si>
    <t>(58526) NAVALHA, Aplicação: uso laboratorial/micrótomo, usado para corte histológico, Tipo: descartável, Características Adicionais: Navalhas de alto perfil, revestida com PTFE para uso em micrótomo, cód: EP-NAP, Unidade de Fornecimento: caixa com 50 unidades</t>
  </si>
  <si>
    <t>(117612)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</si>
  <si>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0431 - Transferência Fundo a Fundo de Recursos do SUS</t>
  </si>
  <si>
    <t>NE0000114/2021</t>
  </si>
  <si>
    <t>NE0000115/2021</t>
  </si>
  <si>
    <t>NE0000116/2021</t>
  </si>
  <si>
    <t>NE0000119/2021</t>
  </si>
  <si>
    <t>NE0000123/2021</t>
  </si>
  <si>
    <t>NE0000120/2021</t>
  </si>
  <si>
    <t>NE0000117/2021</t>
  </si>
  <si>
    <t>NE0000118/2021</t>
  </si>
  <si>
    <t>NE0000121/2021</t>
  </si>
  <si>
    <t>NE0000122/2021</t>
  </si>
  <si>
    <t>NE0000124/2021</t>
  </si>
  <si>
    <t>NE0000126/2021</t>
  </si>
  <si>
    <t>NE0000127/2021</t>
  </si>
  <si>
    <t>NE0000128/2021</t>
  </si>
  <si>
    <t>NE0000129/2021</t>
  </si>
  <si>
    <t>NE0000125/2021</t>
  </si>
  <si>
    <t>(ID - 72031) FORNECIMENTO DE TICKET REFEIÇÃO/ALIMENTAÇÃO, Descrição: contratação de empresa especializada para confecção, fornecimento e administração de cartão eletrônico refeição e/ou alimentação (por menor taxa de administração)</t>
  </si>
  <si>
    <t>NE0000134/2021</t>
  </si>
  <si>
    <t>NE0000135/2021</t>
  </si>
  <si>
    <t>NE0000136/2021</t>
  </si>
  <si>
    <t>NE0000137/2021</t>
  </si>
  <si>
    <t>NE0000138/2021</t>
  </si>
  <si>
    <t>NE0000139/2021</t>
  </si>
  <si>
    <t>NE0000140/2021</t>
  </si>
  <si>
    <t>NE0000141/2021</t>
  </si>
  <si>
    <t>NE0000142/2021</t>
  </si>
  <si>
    <t>NE0000143/2021</t>
  </si>
  <si>
    <t>NE0000144/2021</t>
  </si>
  <si>
    <t>NE0000145/2021</t>
  </si>
  <si>
    <t>NE0000146/2021</t>
  </si>
  <si>
    <t>017303.000295/2021</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</si>
  <si>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</si>
  <si>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</si>
  <si>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</si>
  <si>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t>
  </si>
  <si>
    <t>NE0000106/2021</t>
  </si>
  <si>
    <t>0231 - Transferência Fundo a Fundo de Recursos do SUS</t>
  </si>
  <si>
    <t>NE0000109/2021</t>
  </si>
  <si>
    <t>Hospedagem de Sistema</t>
  </si>
  <si>
    <t>NE0000111/2021</t>
  </si>
  <si>
    <t>NE0000112/2021</t>
  </si>
  <si>
    <t>VIGILÂNCIA OSTENSIVA</t>
  </si>
  <si>
    <t>NE0000148/2021</t>
  </si>
  <si>
    <t>PE Nº 866/2020 - CSC</t>
  </si>
  <si>
    <t>Materiais Para Doação</t>
  </si>
  <si>
    <t>CENTRO OESTE COMERCIO E SERVIÇOS EIRELI</t>
  </si>
  <si>
    <t>MATERIAL</t>
  </si>
  <si>
    <t>NE0000149/2021</t>
  </si>
  <si>
    <t>NE0000150/2021</t>
  </si>
  <si>
    <t>NE0000151/2021</t>
  </si>
  <si>
    <t>NE0000152/2021</t>
  </si>
  <si>
    <t>NE0000153/2021</t>
  </si>
  <si>
    <t>NE0000154/2021</t>
  </si>
  <si>
    <t>NE0000155/2021</t>
  </si>
  <si>
    <t xml:space="preserve">017303.000254/2021
</t>
  </si>
  <si>
    <t>105721 - SERVIÇO DE ALMOXARIFE, Descrição: contratação de empresa especializada na prestação de serviço de AUXLIAR DE ALMOXARIFADO, 44h semanais, diurno, conforme Projeto Básico</t>
  </si>
  <si>
    <t>124476 - SERVIÇO DE ARTÍFICE DE SERVIÇOS GERAIS, Descrição: contratação de empresa especializada na prestação de serviço de ARTÍFICE DE SERVIÇOS GERAIS, com jornada de trabalho de 44 horas semanais, conforme Projeto Básico.</t>
  </si>
  <si>
    <t>109969 - SERVIÇOS DE ASSISTENTE ADMINISTRATIVO, Descrição: contratação de empresa especializada na prestação de serviços de Assistente Administrativo, conforme discriminação em Projeto Básico</t>
  </si>
  <si>
    <t>116948 - SERVIÇOS DE ASSISTENTE ADMINISTRATIVO, Descrição: contratação de empresa especializada na prestação de serviços de Assistente Administrativo 44h, Área Hospitalar, conforme discriminação em Projeto Básico</t>
  </si>
  <si>
    <t>95456 - SERVIÇOS DE COPEIRO, Descrição: contratação de empresa especializada na prestação de serviços de COPEIRO, conforme discriminação em Projeto Básico</t>
  </si>
  <si>
    <t>106733 - SERVIÇOS DE ELETRICISTA, Descrição: contratação de empresa especializada na prestação de serviços de Eletricista Predial de Baixa Tensão em Área Hospitalar, conforme discriminação em Projeto Básico</t>
  </si>
  <si>
    <t xml:space="preserve">017303.000338/2021
</t>
  </si>
  <si>
    <t xml:space="preserve">017303.000327/2021
</t>
  </si>
  <si>
    <t>(ID-18636) SERVIÇOS DE MANUTENÇÃO PREVENTIVA E/OU CORRETIVA EM MICROSCÓPIOS, 1 Descrição: contratação de empresa especializada serviços de manutenção preventiva e/ou corretiva em microscópios, com fornecimento de peças MARCA: Carl Zeiss</t>
  </si>
  <si>
    <t xml:space="preserve">017303.000339/2021
</t>
  </si>
  <si>
    <t>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t>
  </si>
  <si>
    <t xml:space="preserve">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t>
  </si>
  <si>
    <t xml:space="preserve">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t>
  </si>
  <si>
    <t>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t>
  </si>
  <si>
    <t>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t>
  </si>
  <si>
    <t>117446 - SERVIÇO DE MANUTENÇÃO DE GELADEIRA/FREEZER: Descrição: Contratação de empresa especializada para prestação de serviço de MANUTENÇÃO PREVENTIVA E CORRETIVA DE FREEZER/GELADEIRA/FRIGOBAR, com fornecimento de materiais, conforme Projeto Básico.</t>
  </si>
  <si>
    <t>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t>
  </si>
  <si>
    <t xml:space="preserve">119595 - SERVIÇOS DE VIGILÂNCIA, Descrição: SERVIÇOS DE VIGILÂNCIA, Descrição: contratação de 6 empresa para prestação de serviço de vigilante patrimonial ARMADO - DIURNO, escala 12x36, </t>
  </si>
  <si>
    <t>119601 - SERVIÇOS DE VIGILÂNCIA, Descrição: SERVIÇOS DE VIGILÂNCIA, Descrição: contratação de 3 empresa para prestação de serviço de vigilante patrimonial DESARMADO - DIURNO, 44 horas semanais</t>
  </si>
  <si>
    <t>98640 - (ID-98640) SERVIÇO DE ESTÁGIO REMUNERADO Descrição: Contratação de Pessoa Jurídica especializada em manutenção de programas de estágio remunerado de Nível Superior e Nível Médio, com TAXA DE ADMINISTRAÇÃO FIXA</t>
  </si>
  <si>
    <t>98636 - (ID-98636) SERVIÇO DE ESTÁGIO REMUNERADO Descrição: Contratação de Pessoa Jurídica 108 especializada em oferta de serviços de programas de estágio remunerado de Nível Superior jornada de 6 (seis) horas</t>
  </si>
  <si>
    <t>98642 - (ID-98642) SERVIÇO DE ESTÁGIO REMUNERADO Descrição: : Contratação de Pessoa Jurídica 108 especializada em oferta de programas de estágio remunerado de Nível Superior e/ou Nível Médio, com concessão de VALE TRANSPORTE</t>
  </si>
  <si>
    <t>98640 - (ID-98640) SERVIÇO DE ESTÁGIO REMUNERADO Descrição: Contratação de Pessoa Jurídica 45 especializada em manutenção de programas de estágio remunerado de Nível Superior e Nível Médio, com TAXA DE ADMINISTRAÇÃO FIXA</t>
  </si>
  <si>
    <t>98642 - (ID-98642) SERVIÇO DE ESTÁGIO REMUNERADO Descrição: : Contratação de Pessoa Jurídica 45 especializada em oferta de programas de estágio remunerado de Nível Superior e/ou Nível Médio, com concessão de VALE TRANSPORTE</t>
  </si>
  <si>
    <t>98634 - (ID-98634) SERVIÇO DE ESTÁGIO REMUNERADO Descrição: Contratação de Pessoa Jurídica 45 especializada em oferta de serviços de programas de estágio remunerado de Nível Médio jornada de 4 (quatro) horas</t>
  </si>
  <si>
    <t>92883 - SERVIÇOS DE LIMPEZA E CONSERVAÇÃO, Descrição: SERVIÇOS DE LIMPEZA E  ONSERVAÇÃO, Descrição: SERVIÇOS DE LIMPEZA E CONSERVAÇÃO,Descrição: contratação de  empresa especializada na prestação de serviços de limpeza e conservação de ÁREAS HOSPITALARES, 
tipo ÁREA CRÍTICA, jornada de 44h semanais</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</si>
  <si>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</si>
  <si>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17918 - SERVIÇOS DE PUBLICAÇÃO, Descrição: SERVIÇOS DE PUBLICAÇÃO, Descrição: prestação de serviços de publicação de matérias no Diário Oficial do Estado do Amazonas MARCA: null</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</si>
  <si>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</si>
  <si>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114417 - FORMOL (FORMALDEÍDO), Concentração: 37 a 40%, Unidade de Fornecimento: frasco com 1L.</t>
  </si>
  <si>
    <t>PRODUTO EM ATA
ADQUIRIR EM OUTRO PROCESO</t>
  </si>
  <si>
    <t>NE0000156/2021</t>
  </si>
  <si>
    <t>NE0000169/2021</t>
  </si>
  <si>
    <t>NE0000170/2021</t>
  </si>
  <si>
    <t>NE0000171/2021</t>
  </si>
  <si>
    <t>NE0000173/2021</t>
  </si>
  <si>
    <t>NE0000174/2021</t>
  </si>
  <si>
    <t>A J L SERVIÇOS LTDA EPP</t>
  </si>
  <si>
    <t>001/2021</t>
  </si>
  <si>
    <t>NE0000175/2021</t>
  </si>
  <si>
    <t>29/04/2021</t>
  </si>
  <si>
    <t>SETOR</t>
  </si>
  <si>
    <t>SUBSAT</t>
  </si>
  <si>
    <t>(ID-119880)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t>
  </si>
  <si>
    <t>GL</t>
  </si>
  <si>
    <t>GELAB</t>
  </si>
  <si>
    <t>1284/2017</t>
  </si>
  <si>
    <t>113680 - SERVIÇOS DE INFORMÁTICA, Descrição: SERVIÇOS DE INFORMÁTICA, Descrição: contratação de empresa especializada na prestação de serviço de hospedagem para Website, conforme Projeto Básico. MARCA: null</t>
  </si>
  <si>
    <t>GGP</t>
  </si>
  <si>
    <t>126704 - LOCAÇÃO DE EQUIPAMENTOS LABORATORIAIS, Descrição: Serviço de locação de equipamento automatizado para uso em HEMATOLOGIA, incluindo o fornecimento de reagentes e demais insumos, conforme Projeto Básico.</t>
  </si>
  <si>
    <t>NE0000113/2021</t>
  </si>
  <si>
    <t>NE0000176/2021</t>
  </si>
  <si>
    <t>017303.000337/2021</t>
  </si>
  <si>
    <t>59194 - DIAGNÓSTICOS LABORATORIAIS, Descrição: contratação de empresa especializada na realização de exame de imunohistoquímica, conforme discriminação em Projeto Básico</t>
  </si>
  <si>
    <t>119960 - DIAGNÓSTICOS LABORATORIAIS, Descrição: contratação de empresa especializada para realização de exame de Imunofluorescência, conforme projeto básico.</t>
  </si>
  <si>
    <t>112868 - (LOCAÇÃO DE VEÍCULOS TIPO UTILITÁRIO,  escrição: Contratação de empresa especializada para prestação de serviços de locação de veículo utilitário, Tipo: PICK-UP, cabine dupla, motor a diesel, Modelos: S-10, Frontier, Amarok, Hilux, Ranger ou similar).</t>
  </si>
  <si>
    <t>017303.000343/2021</t>
  </si>
  <si>
    <t>017303.000387/2021</t>
  </si>
  <si>
    <t>(ID-119806) BETA - HCG, Teste rápido para determinação qualitativa e semiquantitativa da fração Beta Gonadotrofina Coriônica Humana (B-hCG) em amostra de soro e urina, com sensibilidade de 25Ul/ml; Unidade de Fornecimento: embalagem com 100 tiras</t>
  </si>
  <si>
    <t>PRODUTOS LABORATORIAIS/QUIMICOS</t>
  </si>
  <si>
    <t>E H M SATO</t>
  </si>
  <si>
    <t>EBRAM
PRODUTOS
LABOR</t>
  </si>
  <si>
    <t>30</t>
  </si>
  <si>
    <t>20</t>
  </si>
  <si>
    <t>17</t>
  </si>
  <si>
    <t>43</t>
  </si>
  <si>
    <t>0106/2021</t>
  </si>
  <si>
    <t>0220/2020</t>
  </si>
  <si>
    <t>Rótulos de Linha</t>
  </si>
  <si>
    <t>Total Geral</t>
  </si>
  <si>
    <t>(Tudo)</t>
  </si>
  <si>
    <t>Soma de VALOR TOTAL</t>
  </si>
  <si>
    <t>Serviços De Energia Elétrica
REFORÇO DA NE Nº 0014/2021</t>
  </si>
  <si>
    <t>Hospedagem de Sistema
Reforço da NE Nº 0019/2021</t>
  </si>
  <si>
    <t>Outsourcing (Terceirização) de impressão e serviços relacionados a computação em nuvem
REFORÇO DA NE Nº 0043/2021</t>
  </si>
  <si>
    <t>Serviços de Publicações - Diário Oficial
REFORÇO DA NE Nº 0022/2021</t>
  </si>
  <si>
    <t xml:space="preserve">Manutencao E Conservacao De Maquinas E Equipamentos
REFORÇO DA NE Nº 004/2021 </t>
  </si>
  <si>
    <t>Limpeza E Conservacao
REFORÇO DA NE Nº 0027/2021</t>
  </si>
  <si>
    <t>Limpeza E Conservacao
REFORÇO DA NE Nº 0106/2021</t>
  </si>
  <si>
    <t>Servicos Med.Hospitalar, Odont.E Laboratoriais
REFORÇO DA NE Nº 0041/2021</t>
  </si>
  <si>
    <t>(120965)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t>
  </si>
  <si>
    <t>Servicos De Agua E Esgoto
REFORÇO DA NE Nº 0044/2021</t>
  </si>
  <si>
    <t>Lavanderia
REFORÇO DA NE Nº 0046/2021</t>
  </si>
  <si>
    <t>Fornecimento De Alimentacao
REFORÇO DA NE Nº 0045/2021</t>
  </si>
  <si>
    <t>Contratos para Agenciamento de Estagiários
REFORÇO DA NE Nº 0024/2021</t>
  </si>
  <si>
    <t>Contratos para Agenciamento de Estagiários
REFORÇO DA NE Nº 0023/2021</t>
  </si>
  <si>
    <t>Comunicação de Dados
REFORÇO DA NE Nº 0032/2021</t>
  </si>
  <si>
    <t>Serviços Técnicos profissionais de TIC
Reforço da NE Nº 0033/2021</t>
  </si>
  <si>
    <t>RR COMÉRCIO DE PRODUTOS FARMACÊUTICOS E HOSPITALARES</t>
  </si>
  <si>
    <t>FIGUEIREDO FARMA COMERCIO DE PRODUTOS HOSPITALARES LTDA</t>
  </si>
  <si>
    <t>017303.000462/2021</t>
  </si>
  <si>
    <t>017303.000475/2021</t>
  </si>
  <si>
    <t>ODONTOLAB MEDICAL - EIRELI</t>
  </si>
  <si>
    <t>1166/2016</t>
  </si>
  <si>
    <t>890/2020</t>
  </si>
  <si>
    <t>AGOSTO</t>
  </si>
  <si>
    <t>SETEMBRO</t>
  </si>
  <si>
    <t>OUTUBRO</t>
  </si>
  <si>
    <t>NOVEMBRO</t>
  </si>
  <si>
    <t>DEZEMBRO</t>
  </si>
  <si>
    <t>JANEIRO</t>
  </si>
  <si>
    <t>FEVEREIRO</t>
  </si>
  <si>
    <t>MARÇO</t>
  </si>
  <si>
    <t>ABRIL</t>
  </si>
  <si>
    <t>MAIO</t>
  </si>
  <si>
    <t>JUNHO</t>
  </si>
  <si>
    <t>TOTAL DESEMBOLSO: 2021 + 2022</t>
  </si>
  <si>
    <t>JULHO</t>
  </si>
  <si>
    <t>017303.000661-2021</t>
  </si>
  <si>
    <t>(ID-103834) CANALETA PASSAGEM FIO, Material: PVC, Dimensões: 20 x 10 x 2000 mm.</t>
  </si>
  <si>
    <t>(ID-6746) DOBRADIÇA, Material: ferro, Acabamento: polido, Dimensões: 3 x 2.1/2 pol</t>
  </si>
  <si>
    <t>(ID-131298) FITA DE BORDA, aplicação: acabamento de móveis; material: PVC; Padrão: Duratex; Dimensões (LxE) 22x0,45 mm; Cor e textura a serem definidos; rolo com 50 m. Cor: Branco</t>
  </si>
  <si>
    <t>(ID-108663) MDF, Espessura placa: 15mm; Dimensões: 2,75 x 1,85 m. Cor e acabamento a serem definidos pelo órgão solicitante. MDF 2 faces.</t>
  </si>
  <si>
    <t>(ID-108664) MDF, Espessura placa: 18mm; Dimensões: 2,75 x 1,85 m. Cor e acabamento a serem definidos pelo órgão solicitante. MDF 2 faces.</t>
  </si>
  <si>
    <t>(ID-118421) PAINEL DIVISÓRIA, baixo; medindo: 2,10m x 1,20m; Revestido em laminado melamínico de 35mm de espessura, com requadro metálico; Cor: a ser definida pelo órgão solicitante. Cor: Areia Jundiaí</t>
  </si>
  <si>
    <t>(ID-6118) PORTA PARA DIVISÓRIA, Material: madeira prensada, tipo Eucatex, Tamanho Dobradiça: 3 POL, Tipo Fechadura: com maçaneta tipo bola, Dimensões: 80 x 210 cm, Cor: a escolher, Características Adicionais: com requadro e batente de alumínio</t>
  </si>
  <si>
    <t>(ID-80810) REQUADRO/FUSO, Material: alumínio sólido comum, Tamanho/Capacidade: 6 m.</t>
  </si>
  <si>
    <t>(ID-80812) REQUADRO/LISO, Material: alumínio sólido comum, Tamanho/Capacidade: 6 m.</t>
  </si>
  <si>
    <t>(ID-96558) PERFIL METÁLICO, Material: Alumínio. Formato: H. Dimensões: Aproximadamente 1 1/2 x 3/4 pol. Aplicação: Fixação de divisórias. Barra de 6 m</t>
  </si>
  <si>
    <t>017303.000684-2021</t>
  </si>
  <si>
    <t>MP ASSISTENCIA TECNICA EM EQUIPAMENTOS ODONTO MEDICOS HOSPITALAR</t>
  </si>
  <si>
    <t>0100 - Recursos Ordinários</t>
  </si>
  <si>
    <t>BLAU FARMACEUTICA S A</t>
  </si>
  <si>
    <t>ANDRE DE VASCONCELOS GITIRANA</t>
  </si>
  <si>
    <t>J I D DISTRIBUIDORA DE MEDICAMENTOS LTDA - EPP</t>
  </si>
  <si>
    <t>MAPEMI BRASIL MATERIAIS MEDICOS ODONTOLOGICOS LTDA</t>
  </si>
  <si>
    <t>DERMINA INACIA DE OLIVEIRA</t>
  </si>
  <si>
    <t>017303.000100/2020</t>
  </si>
  <si>
    <t>POLLYANA MELO DA SILVA LUSTOSA</t>
  </si>
  <si>
    <t>Material Farmacológico</t>
  </si>
  <si>
    <t>DIMASTER - COMÉRCIO DE PRODUTOS HOSPITALARES LTDA</t>
  </si>
  <si>
    <t>ARAUJO COMERCIO DE PRODUTOS HOSPITALARES LTDA</t>
  </si>
  <si>
    <t>COMERCIAL CIRURGIA RIOCLARENSE LTDA</t>
  </si>
  <si>
    <t>023/2021</t>
  </si>
  <si>
    <t>017303.001080/2021</t>
  </si>
  <si>
    <t>017303.001114/2021</t>
  </si>
  <si>
    <t>017303.000914/2021</t>
  </si>
  <si>
    <t>017303.01174/2021</t>
  </si>
  <si>
    <t>(ID-113680) SERVIÇO DE INFORMÁTICA, Descrição: contratação de empresa especializada na prestação de serviço de hospedagem para Website, conforme
Projeto Básico.</t>
  </si>
  <si>
    <t>068/2021</t>
  </si>
  <si>
    <t>433/2021</t>
  </si>
  <si>
    <t>180/2021</t>
  </si>
  <si>
    <t>2021NE0000520</t>
  </si>
  <si>
    <t>017303.01224/2021</t>
  </si>
  <si>
    <t>Material De Limpeza E Produto De Higienizacao</t>
  </si>
  <si>
    <t>T DA S LUSTOSA COMERCIO E SERVICOS ME</t>
  </si>
  <si>
    <t>870/2021</t>
  </si>
  <si>
    <t>TANDAR COMERCIO DE PRODUTOS FARMACEUTICOS LTDA</t>
  </si>
  <si>
    <t>035/2021</t>
  </si>
  <si>
    <t>HEALTH CLEAN COMÉRCIO DE MATERIAIS HOSPITALARES LTDA</t>
  </si>
  <si>
    <t>023/2022</t>
  </si>
  <si>
    <t>CASA DO ELETRICISTA LTDA</t>
  </si>
  <si>
    <t>2021NE0000528</t>
  </si>
  <si>
    <t>017303.000900-2021</t>
  </si>
  <si>
    <t>037-2021</t>
  </si>
  <si>
    <t>Aquisição   de   Passagens   Aéreas</t>
  </si>
  <si>
    <t>OCA  VIAGENS E TURISMO DA AMAZONIA LIMITADA</t>
  </si>
  <si>
    <t xml:space="preserve">2021NE0000539
</t>
  </si>
  <si>
    <t>017303.001255/2021</t>
  </si>
  <si>
    <t>528/2021</t>
  </si>
  <si>
    <t>(ID-115141) FLUCONAZOL, Forma Farmacêutica: cápsula; Concentração: 150mg. MARCA: MDQ</t>
  </si>
  <si>
    <t>(ID-115048)   MICONAZOL,   Forma   Farmacêutica:   creme   dermatológico;   Concentração:   20mg/g; Forma De Apresentação: bisnaga com 28g. MARCA: HIPOLABOR</t>
  </si>
  <si>
    <t>(ID-115135)   ACICLOVIR,   Forma   Farmacêutica:   comprimido;   Concentração:   200mg.   MARCA: PHARLAB/HERVIRAX/90DIAS/18MESES/25DIAS</t>
  </si>
  <si>
    <t>868/2020</t>
  </si>
  <si>
    <t>(ID-116140)  PARACETAMOL,  Forma  Farmacêutica:  comprimido;  Concentração:  500mg.  MARCA: PRATI/GENÉRICO/18MESES/25DIAS</t>
  </si>
  <si>
    <t>(ID-114914)   ALBENDAZOL,   Forma   Farmacêutica:   comprimido;   Concentração:   400mg.   MARCA: PRATI/GENÉRICO/90DIAS/16MESES/25DIAS</t>
  </si>
  <si>
    <t>(ID-116150)  SULFATO  FERROSO,  Forma  Farmacêutica:  drágea;  Concentração:  40mg.  MARCA: NATULAB/MASFEROL/25DIAS/16MESES/90DIAS</t>
  </si>
  <si>
    <t>120/2021</t>
  </si>
  <si>
    <t>(ID-115527)   ÁCIDO   FÓLICO,   Forma   Farmacêutica:   comprimido;   Concentração:   5mg.   MARCA: HIPOLABOR</t>
  </si>
  <si>
    <t>442/2021</t>
  </si>
  <si>
    <t>805/2021</t>
  </si>
  <si>
    <t>DISTRIBUIDORA MODERNA LTDA</t>
  </si>
  <si>
    <t>217/2021</t>
  </si>
  <si>
    <t>426/2021</t>
  </si>
  <si>
    <t>936/2021</t>
  </si>
  <si>
    <t>(ID-116198)     SULFAMETOXAZOL     +     TRIMETOPRIMA,     Forma     Farmacêutica:     comprimido; Concentração: 400mg + 80mg. MARCA: BELFAR</t>
  </si>
  <si>
    <t>ANDREI CARLOS BARROSO MUNIZ EIRELI  EPP</t>
  </si>
  <si>
    <t>661/2021</t>
  </si>
  <si>
    <t>(ID-114988)  GLICOSE,  Forma  Farmacêutica:  solução  injetável;  Concentração:  5%;  Forma  de Apresentação:  frasco  ou  bolsa  com  500ml  com  sistema  fechado.  MARCA:  HALEX  ISTAR  INDUSTRIA FARMACEUTICA LTDA</t>
  </si>
  <si>
    <t xml:space="preserve"> HALEX  ISTAR INDUSTRIA FARMACEUTICA SA</t>
  </si>
  <si>
    <t>808/2021</t>
  </si>
  <si>
    <t>841/2021</t>
  </si>
  <si>
    <t>798/2020</t>
  </si>
  <si>
    <t>267/2021</t>
  </si>
  <si>
    <t xml:space="preserve">(ID-114788)    AMOXICILINA,    Forma    Farmacêutica:    pó    para    suspensão    oral;    Concentração:         300 250mg/5ml;  Forma  De  Apresentação:  frasco  com  150ml.  MARCA:  CIMED  INDUSTRIA  DE  MEDICAMENTOS </t>
  </si>
  <si>
    <t>065/2021</t>
  </si>
  <si>
    <t>(ID-115626)  CETOCONAZOL,  Forma  Farmacêutica:  comprimido;  Concentração:  200mg.  MARCA: prati</t>
  </si>
  <si>
    <t>816/2021</t>
  </si>
  <si>
    <t>(ID-115920)    AMOXICILINA,    Forma    Farmacêutica:    cápsula;    Concentração:    500mg.    MARCA: BRAINFARMA INDUSTRIA QUIMICA E FARMACEUTICA S.A</t>
  </si>
  <si>
    <t xml:space="preserve"> ELFA MEDICAMENTOS LTDA</t>
  </si>
  <si>
    <t>(ID-115984) HIDROXIZINA, Forma Farmacêutica: comprimido; Concentração: 25mg. MARCA: EMS</t>
  </si>
  <si>
    <t>(ID-114778)  HIDROCORTISONA  (SUCCINATO  SÓDICO)  ,  Forma  Farmacêutica:  pó  p/  solução injetável;  Concentração:  500mg;  Forma  De  Apresentação:  frasco  ampola.  MARCA:  BLAU  FARMACEUTICA S.A.</t>
  </si>
  <si>
    <t>2021NE0000553</t>
  </si>
  <si>
    <t>(ID-115247)   IVERMECTINA,   Forma   Farmacêutica:   comprimido;   Concentração:   6mg.   MARCA: VITAMEDIC</t>
  </si>
  <si>
    <t>666/2020</t>
  </si>
  <si>
    <t>841/2020</t>
  </si>
  <si>
    <t>2021NE0000552</t>
  </si>
  <si>
    <t>2021NE0000551</t>
  </si>
  <si>
    <t>(ID-115531)  DEXCLORFENIRAMINA     (MALEATO),     Forma     Farmacêutica: comprimido; Concentração: 2mg. MARCA: GEOLAB</t>
  </si>
  <si>
    <t>(ID-114884)  IODOPOVIDONA, Forma  Farmacêutica:  solução  aquosa;  Concentração:  10%;  Forma De Apresentação: frasco com 1000ml. MARCA: FARMAX</t>
  </si>
  <si>
    <t>(ID-115382)   LIDOCAÍNA, Forma   Farmacêutica:   solução   injetável (SEM   VASOCONSTRICTOR); 100 Concentração:   2%;   Forma   de   Apresentação: Frasco   ampola   com   20ml, embalagem   individual   estéril. MARCA: Cristália</t>
  </si>
  <si>
    <t>(ID-116224)  ALBENDAZOL, Forma  Farmacêutica: suspenção  oral; Concentração: 40mg/ml;  Forma De Apresentação: frasco com 10ml. MARCA: PRATI DONADUZZI</t>
  </si>
  <si>
    <t>863/2021</t>
  </si>
  <si>
    <t>E DA CUNHA PINHEIRO EIRELI</t>
  </si>
  <si>
    <t>2021NE0000568</t>
  </si>
  <si>
    <t>623/2021</t>
  </si>
  <si>
    <t>Material De Copa E Cozinha</t>
  </si>
  <si>
    <t>TH COMERCIO DE SUPRIMENTOS DE INFORMÁTICA LTDA</t>
  </si>
  <si>
    <t>2021NE0000569</t>
  </si>
  <si>
    <t>017303.001299/2021</t>
  </si>
  <si>
    <t>531/2020</t>
  </si>
  <si>
    <t>Material Laboratorial</t>
  </si>
  <si>
    <t>2021NE0000570</t>
  </si>
  <si>
    <t>017303.001222/2021</t>
  </si>
  <si>
    <t>531/2021</t>
  </si>
  <si>
    <t>017303.001293/2021</t>
  </si>
  <si>
    <t>114614 - (ID-114614) ESPONJA HEMOSTÁTICA, Aplicação: odontologia, À base de gelatina liofilizada, reabsorvível; Peso máximo de 10g, Unidade de Fornecimento: caixa com 10 unidades. MARCA: MAQUIRA</t>
  </si>
  <si>
    <t>Material Odontologico</t>
  </si>
  <si>
    <t>2021NE0000572</t>
  </si>
  <si>
    <t xml:space="preserve">114556 - (ID-114556) ÁCIDO FOSFÓRICO, Aplicação: uso odontológico; Solução gel a 37%; Unidade de Fornecimento: Seringa com 2,5ml. MARCA: MAQUIRA </t>
  </si>
  <si>
    <t>049/2021</t>
  </si>
  <si>
    <t>564/2021</t>
  </si>
  <si>
    <t>EMIGE MATERIAIS ODONTOLOGICOS LTDA</t>
  </si>
  <si>
    <t>332/2021</t>
  </si>
  <si>
    <t>WN COMERCIO ODONTO-CIRURGICO LTDA-EPP</t>
  </si>
  <si>
    <t>2021NE0000576</t>
  </si>
  <si>
    <t>2021NE0000577</t>
  </si>
  <si>
    <t>017303.001286/2021</t>
  </si>
  <si>
    <t>656/2021</t>
  </si>
  <si>
    <t>2021NE0000583</t>
  </si>
  <si>
    <t>2021NE0000584</t>
  </si>
  <si>
    <t>448/2021</t>
  </si>
  <si>
    <t>PRIMECARE COMERCIO DE MEDICAMENTOS E MATERIAIS HOSPITALARES EIRE</t>
  </si>
  <si>
    <t>2021NE0000585</t>
  </si>
  <si>
    <t>2021NE0000586</t>
  </si>
  <si>
    <t>ELVIS ROBERTO MATOS DE SOUZA</t>
  </si>
  <si>
    <t>2021NE0000587</t>
  </si>
  <si>
    <t>2021NE0000588</t>
  </si>
  <si>
    <t>2021NE0000589</t>
  </si>
  <si>
    <t>922/2020</t>
  </si>
  <si>
    <t>2021NE0000590</t>
  </si>
  <si>
    <t>271/2021</t>
  </si>
  <si>
    <t>DISCOL DISTRIBUIDORA DE MATERIAL ESCOLAR LTDA-ME</t>
  </si>
  <si>
    <t>2021NE0000591</t>
  </si>
  <si>
    <t>788/2021</t>
  </si>
  <si>
    <t>Material Hospitalar</t>
  </si>
  <si>
    <t>INSTRUMENTAL TECNICO LTDA</t>
  </si>
  <si>
    <t>2021NE0000592</t>
  </si>
  <si>
    <t>189/2021</t>
  </si>
  <si>
    <t>2021NE0000593</t>
  </si>
  <si>
    <t>048/2021</t>
  </si>
  <si>
    <t>BECTON DICKINSON INDUSTRIAS CIRURGICAS LTDA</t>
  </si>
  <si>
    <t>2021NE0000594</t>
  </si>
  <si>
    <t>Material Químico</t>
  </si>
  <si>
    <t>2021NE0000595</t>
  </si>
  <si>
    <t>2021NE0000596</t>
  </si>
  <si>
    <t>2021NE0000597</t>
  </si>
  <si>
    <t>282/2021</t>
  </si>
  <si>
    <t>E H M SATO ME</t>
  </si>
  <si>
    <t>079/2021</t>
  </si>
  <si>
    <t>614/2021</t>
  </si>
  <si>
    <t>EBRAM PROD LABORATORIAIS LTDA</t>
  </si>
  <si>
    <t>2021NE0000606</t>
  </si>
  <si>
    <t>1084/2020</t>
  </si>
  <si>
    <t>2021NE0000607</t>
  </si>
  <si>
    <t>2021NE0000608</t>
  </si>
  <si>
    <t>933/2021</t>
  </si>
  <si>
    <t>2021NE0000609</t>
  </si>
  <si>
    <t>2021NE0000610</t>
  </si>
  <si>
    <t>REFORÇO DA NE Nº 0336/2021, EMITIDA EM 15/07/2021. REFERENTE AO 4º TERMO ADITIVO AO CONTRATO Nº 05/2017-FUAM. FIRMADO COM A EMPRESA ROYAL GESTÃO E SERVIÇOS DE INFORMÁTICA LTDA.</t>
  </si>
  <si>
    <t>2021NE0000611</t>
  </si>
  <si>
    <t>2021NE0000612</t>
  </si>
  <si>
    <t>2021NE0000613</t>
  </si>
  <si>
    <t>585/2020</t>
  </si>
  <si>
    <t>041/2021</t>
  </si>
  <si>
    <t>LEAO E XAVIER COMERCIO DE INFORMATICA LTDA</t>
  </si>
  <si>
    <t>017303.001310/2021</t>
  </si>
  <si>
    <t>Material De Processamento De Dados</t>
  </si>
  <si>
    <t>583/2021</t>
  </si>
  <si>
    <t>NORTE GREEN COMERCIO DE PRODUTOS FARMACEUTICOS E HOSPITALAR LTD</t>
  </si>
  <si>
    <t>2021NE0000622</t>
  </si>
  <si>
    <t>017303.001304/2021</t>
  </si>
  <si>
    <t>2021NE0000623</t>
  </si>
  <si>
    <t>017303.001309/2021</t>
  </si>
  <si>
    <t>017303.001267/2021</t>
  </si>
  <si>
    <t>2021NE0000521</t>
  </si>
  <si>
    <t>2021NE0000523</t>
  </si>
  <si>
    <t>2021NE0000526</t>
  </si>
  <si>
    <t>2021NE0000531</t>
  </si>
  <si>
    <t>2021NE0000534</t>
  </si>
  <si>
    <t>2021NE0000540</t>
  </si>
  <si>
    <t>2021NE0000541</t>
  </si>
  <si>
    <t>2021NE0000542</t>
  </si>
  <si>
    <t>2021NE0000543</t>
  </si>
  <si>
    <t>2021NE0000544</t>
  </si>
  <si>
    <t>2021NE0000545</t>
  </si>
  <si>
    <t>2021NE0000546</t>
  </si>
  <si>
    <t>2021NE0000547</t>
  </si>
  <si>
    <t>2021NE0000548</t>
  </si>
  <si>
    <t>2021NE0000549</t>
  </si>
  <si>
    <t>2021NE0000550</t>
  </si>
  <si>
    <t>(ID-100592) - MICONAZOL, Forma Farmacêutica: loção; Concentração: 20 mg/g; Forma De Apresentação: frasco 30 gramas.</t>
  </si>
  <si>
    <t>(ID-134698) COURO, Tipo: vaqueta (ecológico/vegetal); Cor: marrom; Espessura/Área: 1.2mm/2m². MARCA: "NT"</t>
  </si>
  <si>
    <t>(ID-134831) BORRACHA, Material: borracha SBR; Sem lona; Cor: preto; Dimensões (LxE): 1m x 08mm MARCA: "NT"</t>
  </si>
  <si>
    <t>(ID-134453) BORRACHA , Descrição: Borracha EVA; 1m x 140mm x 06mm de espessura; Cor: preto. MARCA: "NT</t>
  </si>
  <si>
    <t>(ID-134511) VELCRO, Tipo: tradicional; Largura: 50mm; Cor: preto; Unidade de fornecimento: rolo com 25m. MARCA: "NT"</t>
  </si>
  <si>
    <t>(ID-134514) COLA, Aplicação: para colar porcelana, plástico, metal, madeira, couro, borracha, cartolina; Tipo: adesiva e instantânea, a base de etilcianoacrilato; Unidade de fornecimento: embalagem com 50g. MARCA: "NT"</t>
  </si>
  <si>
    <t>(ID-42844) VELCRO, Tipo: tradicional, Largura: 25 mm, Cor: preto, Características Adicionais: isento de quaisquer defeitos , Unidade de Fornecimento: rolo com 24 metros MARCA: "NT"</t>
  </si>
  <si>
    <t>(ID-134454) BORRACHA , Descrição: Borracha EVA; 1m x 140mm x 08mm de espessura; Cor: preto. MARCA: "NT"</t>
  </si>
  <si>
    <t>(ID-134828) BORRACHA, Material: borracha SBR; Sem lona; Cor: preto; Dimensões (LxE): 1m x 06mm. MARCA: "NT"</t>
  </si>
  <si>
    <t>(ID-135007) FIBRA, Material: plástico; Cor: preto; Espessura: 3mm. MARCA: "NT"</t>
  </si>
  <si>
    <t>(ID-126403) COURO, Tipo: atanado (ecológico/vegetal); Forma de Apresentação: vaqueta; Cor: a definir; Espessura/Área: 1.6mm/2m². MARCA: "NT"</t>
  </si>
  <si>
    <t xml:space="preserve">(ID-134519) VIRA DE BORRACHA, Aplicação: para uso em confecções de calçados; Grossa; Cor: a ser definido pelo órgão solicitante; Unidade de fornecimento: rolo com 50m. MARCA: "NT" </t>
  </si>
  <si>
    <t>(ID-134790) COURO, Tipo: atanado (ecológico/vegetal); Cor: preto; Espessura/Área: 2,5mm/1,6 a 2,2m². MARCA: "NT"</t>
  </si>
  <si>
    <t>(ID-122949) COLA, Aplicação: para colagem de fórmicas, borracha, madeiras e etc; Tipo: cola de contato;contato; Unidade de Fornecimento: galão com 2,8kg. MARCA: "NT"</t>
  </si>
  <si>
    <t>034/2021</t>
  </si>
  <si>
    <t>(ID-114344) FIXADOR CITOLÓGICO, Aplicação: fixação de materiais biológicos em lâminas de vidro; Composição: propilenoglicol e álcool absoluto; Forma de Apresentação: solução spray; Unidade de Fornecimento: embalagem com 100ml. MARCA: CRALPLAST</t>
  </si>
  <si>
    <t>2021NE0000527</t>
  </si>
  <si>
    <t>0198/2018</t>
  </si>
  <si>
    <t xml:space="preserve"> 0431 - Transferência Fundo a Fundo de Recursos do SUS - Bloco de Custeio das Ações e Serviços Públicos de Saúde</t>
  </si>
  <si>
    <t>(ID-114676) TAÇA DE BORRACHA PARA CONTRA - ÂNGULO, Aplicação: Profilaxia bucal. MARCA: AAF</t>
  </si>
  <si>
    <t>(ID-114648) ESPELHO BUCAL, Modelo: Plano; Tamanho: Nº 5; Para cabo rosqueável. MARCA: AAF</t>
  </si>
  <si>
    <t>2021NE0000574</t>
  </si>
  <si>
    <t>2021NE0000575</t>
  </si>
  <si>
    <t>113/2021</t>
  </si>
  <si>
    <t>(ID-116375) ESPARADRAPO, Tipo: microporoso; Dimensões: 25mm x 10m; Material: em não tecido à base de fibras de viscose, resina acrílica e massa adesiva à base de poliacrilato; Hipoalergênico.</t>
  </si>
  <si>
    <t>(ID-114694) PUNCH DESCARTÁVEL , Tamanho/Capacidade: diâmetro 5,0mm; Aplicação: uso em biópsia dermatológica; Estéril; Embalagem individual.</t>
  </si>
  <si>
    <t>(ID-114689) PUNCH DESCARTÁVEL , Tamanho/Capacidade: diâmetro 2,0mm; Aplicação: uso em biópsia dermatológica; Estéril; Embalagem individual.</t>
  </si>
  <si>
    <t>416/2021</t>
  </si>
  <si>
    <t>(ID-116371) ESPARADRAPO, Tipo: microporoso; Dimensões: 50mm x 10m; Material: em não tecido à base de fibras de viscose, resina acrílica e massa adesiva à base de poliacrilato; Hipoalergênico.</t>
  </si>
  <si>
    <t>991/2020</t>
  </si>
  <si>
    <t>(ID-114692) PUNCH DESCARTÁVEL , Tamanho/Capacidade: diâmetro 3,0mm; Aplicação: uso em biópsia dermatológica; Estéril; Embalagem individual.</t>
  </si>
  <si>
    <t>042/2021</t>
  </si>
  <si>
    <t>(ID-114631) AGULHA DESCARTÁVEL, Tamanho: 25 x 8; Cânula em aço inoxidável siliconizada;  Bisel trifacetado; Canhão em polipropileno pigmentado; Capa protetora em polipropileno translúcido; Acoplável à seringa; Estéril; Embalagem individual.</t>
  </si>
  <si>
    <t>246/2021</t>
  </si>
  <si>
    <t>(ID-115798) CURATIVO Descrição: Curativo composto por fibras de alginato de cálcio que absorve o exsudato da ferida formando uma camada de gel, podendo ser dobrado ou recortado a fim de acomodar-se ao leito da ferida. Dimensões: 10cm x 10cm.</t>
  </si>
  <si>
    <t>L M FARMA INDUSTRUIA E COMERCIO LTDA</t>
  </si>
  <si>
    <t>(ID-116087) LUVA , Tipo: de procedimento, não estéril, em látex natural, formato anatômico,  ambidestra, resistente, com pó bioabsorvível; Tamanho: EP; Unidade de Fornecimento: caixa com 100 unidade.</t>
  </si>
  <si>
    <t>377/2021</t>
  </si>
  <si>
    <t>(ID-132699) MÁSCARA, Tipo: descartável; Material: não tecido; 3 camadas (interna, externa e filtro); 3 pregas longitudinais; Com dispositivo para ajuste nasal fixado no corpo da máscara; Atóxica, hipoalérgica e inodora; Forma de Apresentação: embalagem com 100 unidades (ou 2 embalagens com 50 unidades).</t>
  </si>
  <si>
    <t>018/2021</t>
  </si>
  <si>
    <t>630/2021</t>
  </si>
  <si>
    <t>(ID-119955) HASTE FLEXÍVEL, Aplicação: higiene dos ouvidos; Descrição: Cilíndrica, reta, extremidade bem acabada com algodão hidrófilo, antigermes; Unidade de Fornecimento: Caixa com 150 unidades.</t>
  </si>
  <si>
    <t>2021NE0000573</t>
  </si>
  <si>
    <t>2021NE0000598</t>
  </si>
  <si>
    <t>2021NE0000599</t>
  </si>
  <si>
    <t>2021NE0000600</t>
  </si>
  <si>
    <t>2021NE0000601</t>
  </si>
  <si>
    <t>2021NE0000602</t>
  </si>
  <si>
    <t>2021NE0000603</t>
  </si>
  <si>
    <t>2021NE0000604</t>
  </si>
  <si>
    <t>2021NE0000605</t>
  </si>
  <si>
    <t>0431 - Transferência Fundo a Fundo de Recursos do SUS - Bloco de Custeio das Ações e Serviços Públicos de Saúde</t>
  </si>
  <si>
    <t>0495 - Transferências de Entidades Internacionais</t>
  </si>
  <si>
    <t>0480 - Inquérito de Incapacidades Físicas na Hanseníase</t>
  </si>
  <si>
    <t>Material Manutenção Predial</t>
  </si>
  <si>
    <t>Serviços de Informatica</t>
  </si>
  <si>
    <t>Aquisição de Material Químico</t>
  </si>
  <si>
    <t>Produtos para Saúde (PPS)</t>
  </si>
  <si>
    <t>SUBGERÊNCIA DE COMPRAS - SUBCOMP</t>
  </si>
  <si>
    <t>DIRETORIA ADMINISTRATIVA FINANCEIRA - DAF</t>
  </si>
  <si>
    <t>DEPARTAMENTO DE ADMINISTRAÇÃO - DA</t>
  </si>
  <si>
    <t>REFERÊNCIA: OUTUBRO/2021</t>
  </si>
  <si>
    <t xml:space="preserve">(ID-134512) LINHA COSTURA, Material: 100% poliamida; Número: 60; Cor: a ser definida pelo órgão solicitante; Unidade de fornecimento: tubo com 80g. .INFORMAÇÕES ADICIONAIS: 10 DA COR PRETA E 5 DA COR MARROM. </t>
  </si>
  <si>
    <t>(ID-116147)  METRONIDAZOL,  Forma  Farmacêutica:  comprimido,  Concentração:  250mg.  MARCA: PRATI</t>
  </si>
  <si>
    <t>DEMONSTRATIVO DE AQUISIÇÕES / CONTRATOS - EXERCÍCIO 2021</t>
  </si>
  <si>
    <t>(ID-114652) ESCOVA DE ROBINSON, Aplicação: Uso odontológico, Tipo: Reta. MARCA: AAF</t>
  </si>
  <si>
    <t>(ID-131631) LIXEIRA, Tipo: Balde retangular; Material: polipropileno de alta resistência; Com tampa acionada por pedal através de haste metálica; Medidas Internas (aprox.): 46x32x23cm (AxLxP); Capacidade: 25L. MARCA: PERFECT PRO</t>
  </si>
  <si>
    <t>(ID-134434) BORRACHA , Descrição: Borracha EVA; 1m x 140mm x 10mm de espessura; Cor: preto. MARCA: "NT"</t>
  </si>
  <si>
    <t>(ID-97798) ALÇA DE PLATINA, Descrição: com cabo; calibrada para 0,01 mL. ( 5 cm).</t>
  </si>
  <si>
    <t>(ID-116463) PONTEIRA PARA MICROPIPETA, Capacidade: 0,5-10µL; Ponta longa; Com filtro estéril; Material: polipropileno atóxico com 99,9% de pureza; Livre de DNase, RNase, pirogênios, minerais ou metais pesados; Autoclavável; Unidade de Fornecimento: rack com 96 unidades.</t>
  </si>
  <si>
    <t>(ID-94594) SWAB , impreguinado com alginato de sódio, estéril, com haste quebrável de plástico, embalado individualmente.</t>
  </si>
  <si>
    <t>(ID-22324) TIRAS OXIDASE, Aplicação: identificação de enterobactérias fermentadoras, Forma De Apresentação: frascos com 10 tiras de identificação</t>
  </si>
  <si>
    <t>(ID-93480) FRASCO, Aplicação: exames citológicos, Material: plástico transparente, cilíndrico, com tampa rosqueável, com capacidade para 05 lâminas.</t>
  </si>
  <si>
    <t>(ID-35633) CRIOTUBOS, Aplicação: uso laboratorial / armazenamento de material biológico e meios de cultura, Material: polipropileno transparente, Tamanho/Capacidade: 2 ml, Características Adicionais: resistente a baixa e alta temperatura, com tampa rosqueável, Unidade de Fornecimento: pacote com 1000 unidades</t>
  </si>
  <si>
    <t>(ID-76324) CLOREXIDINA, orma Farmacêutica: Solução aquosa 2% - 1000ml</t>
  </si>
  <si>
    <t>(ID-133590) BETAMETASONA, Forma Farmacêutica: pomada; Concentração: 1mg/g; Forma De Apresentação: Bisnaga 30g.</t>
  </si>
  <si>
    <t>(ID-115979) ERITROMICINA, Forma Farmacêutica: suspensão oral; Concentração: 250mg/5ml; Forma De Apresentação: frasco com 100ml ou 105ml.</t>
  </si>
  <si>
    <t>(ID-118817)   SERVIÇO   DE   PASSAGEM   AÉREA,   Descrição:   Aquisição   de   Passagens   Aéreas, conforme Projeto Básico. MARCA: "NT"</t>
  </si>
  <si>
    <t xml:space="preserve">(ID-14265) COPO DESCARTÁVEL, Material: plástico, Capacidade: 200 ml, Tipo Uso: descartável, Aplicação: água, Unidade de Fornecimento: pacote com 100 unidades, Cor: branca, Características Adicionais: produto em conformidade com as normas da ABNT MARCA: Top Form. </t>
  </si>
  <si>
    <t>(ID-124858) TUBO A VÁCUO, Aplicação: Uso laboratorial,, Tamanho Capacidade: 13x75mm, aspiração de 4,0 a 4,5 ml, Características: em plástico P.E.T., incolor esteril, com CITRATO DE SÓDIO jateado na parede interna do tubo (conteúdo por tubo : 0,5 por solução de CITRATO TAMPONADO 0,105M - 3,2%) proporção 9:1. Tubo não siliconizado, rolha de borracha, convencional, siliconizada com tampa plástica protetora na cor AZUL CLARO. Esterilizado a radiação gama. Tubos etiquetados contendo: n.º de lote, prazo de validade e n.º de catálogo. Registro do Ministério da Saúde e volume de aspiração. MARCA: Labor Import</t>
  </si>
  <si>
    <t>(ID-119806) BETA - HCG, Teste rápido para determinação qualitativa e semi-quantitativa da fração Beta Gonadotrofina Coriônica Humana (B-hCG) em amostra de soro e urina, com sensibilidade de 25Ul/ml; Unidade de Fornecimento: embalagem com 100 tiras ou 2 (duas) com 50 cada. MARCA: BIOTÉCNICA</t>
  </si>
  <si>
    <t xml:space="preserve">(ID-29120) GRUPO CEMA 0242 - KIT PARA DOSAGEM - , Descrição: CEMA0242.3117 - PCR - Conjunto de diagnóstico in vitro para determinação qualitativa e semi quantitativa, da Proteína C Reativa PCR, no soro humano, pelo método de aglutinação de látex em lâmina, com sensibilidade de 6,5 mg/L, com capacidade para 100 determinações. MARCA: BIOTÉCNICA </t>
  </si>
  <si>
    <t xml:space="preserve">(ID-121076) ASLO, Reagente para determinação quantitativa in vitro dos Anticorpos Antiestreptolisina.  O (ASLO) no soro humano não diluído, pelo método de aglutinação em lâmina e/ou em tubo, com capacidade para 100 reações. MARCA: Biotécnica. </t>
  </si>
  <si>
    <t xml:space="preserve">(ID-122125) TEMPO DE TROMBOPLASTINA PARCIAL ATIVADA (TTPA), Reagente para determinação do Tempo de Tromboplastina ativada (TTPA) em amostra biológica de sangue. MARCA: BIOTÉCNICA </t>
  </si>
  <si>
    <t>(ID-108180) LÂMINAS PARA MICROSCOPIA, Material: vidro; Dimensões: 26mm x 76mm, Espessura: 1,2mm a 1,4mm; Modelo: com extremidade Fosca, não lapidada; Unidade de Fornecimento: caixa com 50 unidades. MARCA: First Lab</t>
  </si>
  <si>
    <t>(ID-114417) FORMOL (FORMALDEÍDO), Concentração: 37 a 40%, Unidade de Fornecimento: frasco com 1L. MARCA: FORMALDEÍDO</t>
  </si>
  <si>
    <t xml:space="preserve">(ID-120966) SORO ANTI-D, Reagente para classificação do sistema Rh do sangue humano, pelo método de aglutinação em lâmina e/ou em tubo, com capacidade para 200 reações; Unidade de Fornecimento: frasco conta gotas com 10ml. MARCA: EBRAM </t>
  </si>
  <si>
    <t>(ID-115550) TUBO CAPILAR, Aplicação: Para micro-hematócrito SEM HEPARINA; Comprimento: 75mm; Diâmetro Interno: 1,1mm - 1,2mm; Diâmetro Externo: 1,5mm - 1,6mm; Unidade de Fornecimento: Frasco com 500 unidades. MARCA: Precision / Cral Plast</t>
  </si>
  <si>
    <t xml:space="preserve">(ID-39309) SERVIÇOS DE MANUTENÇÃO DE EQUIPAMENTOS HOSPITALARES, Descrição: contratação de empresa especializada na prestação de serviços de manutenção preventiva e/ou corretiva de equipamentos médico-hospitalares, com reposição de peças, conforme discriminação em Projeto Básico. </t>
  </si>
  <si>
    <t>(ID-128644) RH NEGATIVO, Reagente para o Controle da classificação do Rh Negativo do sangue humano, pelo método de aglutinação em lâmina e/ou em tubo, com capacidade para 200 reações; Unidade de Fornecimento: frasco com 10ml.</t>
  </si>
  <si>
    <t xml:space="preserve">(ID-133643) KIT COLETA PAPANICOLAU, Aplicação: exame colpocitológico; Kit: Tamanho P, descartável, estéril, contendo: 01 Especulo vaginal, em poliestireno cristal, com valvas anatômicas de contornos lisos e regulares, com dispositivo de abertura (parafuso borboleta) acoplado; 01 Espátula de Ayres; 01 Escova cervical; 02 Luvas em poliestireno, tamanho único; 01 lâmina; 01 porta lâmina; Unidade de Fornecimento: kit. </t>
  </si>
  <si>
    <t xml:space="preserve">(ID-133646) KIT COLETA PAPANICOLAU, Aplicação: exame colpocitológico; Kit: Tamanho M, descartável, estéril, contendo: 01 Especulo vaginal, em poliestireno cristal, com valvas anatômicas de contornos lisos e regulares, com dispositivo de abertura (parafuso borboleta) acoplado; 01 Espátula de Ayres; 01 Escova cervical; 02 Luvas em poliestireno, tamanho único; 01 lâmina; 01 porta lâmina; Unidade de Fornecimento: kit. </t>
  </si>
  <si>
    <t xml:space="preserve">(ID-113588) PEN DRIVE, Capacidade: 8 GB, Conexão: USB, com proteção do conector USB, instalação plug and play. </t>
  </si>
  <si>
    <t xml:space="preserve">(ID-29299) GRUPO CEMA 0244 - SOROS - , Descrição: CEMA0244.3112 - Reagente Anti-B, para 20 classificação do sistema ABO do sangue humano, pelo método de aglutinação em lâmina e/ou em tubo, frasco com tampa conta gotas, com 10 ml, com capacidade para 200 reações. MARCA: Ebram </t>
  </si>
  <si>
    <t>(ID-116831)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 MARCA: null</t>
  </si>
  <si>
    <t>(ID-114678)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MARCA: null</t>
  </si>
  <si>
    <t xml:space="preserve">(ID-116830)SERVIÇO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 </t>
  </si>
  <si>
    <t>(ID-102176)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 MARCA: null</t>
  </si>
  <si>
    <t xml:space="preserve">(ID-115635) AGULHA, Aplicação: Para coleta à vácuo; Tamanho: 25x8mm (21 G). MARCA: BD Vacutainer </t>
  </si>
  <si>
    <t>(ID-110971) LAMÍNULA, Aplicação: microscopia, Material: vidro, Tamanho: 24 x 24mm, Caixa com 100 unidades. MARCA: LABOR IMPORT</t>
  </si>
  <si>
    <t xml:space="preserve">(ID-114637) AGULHA DESCARTÁVEL, Tamanho: 13 x 4,5; Cânula em aço inoxidável siliconizada; Bisel trifacetado; Canhão em polipropileno pigmentado; Capa protetora em polipropileno translúcido; Acoplável à seringa; Estéril; Embalagem individual. MARCA: BD/NAC </t>
  </si>
  <si>
    <t>(ID-13044) ÁLCOOL ETÍLICO ABSOLUTO 99,5 GL, Aplicação: fixação de material em lâminas, Características Adicionais: líquido odor agradável inflamável, Tamanho/Capacidade: 1000 ml (1L), Cor: incolor, Forma De Apresentação: frasco, Unidade de Fornecimento: frasco com 1 litro MARCA: Audax</t>
  </si>
  <si>
    <t>(ID-122130) ÁLCOOL ETÍLICO, Tipo: hidratado; Concentração: 96%; Teor Alcoólico: 92,8º INPM; Apresentação: líquido; Forma De Apresentação: frasco com 1 litro. MARCA: CREDIE</t>
  </si>
  <si>
    <t>(ID-111178) MEPIVACAÍNA, Forma Farmacêutica: solução injetável, Concentração: 3% (SEM VASOCONSTRITOR), Forma De Apresentação: tubete com 1,8ml. MARCA: Cristália</t>
  </si>
  <si>
    <t>(ID-109403) PRILOCAÍNA + FELIPRESSINA, Forma Farmacêutica: Solução injetável; Concentração: 30mg/ml + 0,03UI/ml; Forma de Apresentação: tubete de plástico com 1,8ml. MARCA: DLA</t>
  </si>
  <si>
    <t>(ID-114700) TIRA DE LIXA, Material: Poliéster; Para acabamento, pontas abrasivas c/ 2 granulações (grão fino e médio); Dimensões: 4mm x 170mm; Unidade de Fornecimento: Embalagem com 150 unidades.  MARCA: PREVEN</t>
  </si>
  <si>
    <t>(ID-114566) PASTA PROFILÁTICA, Com Pedra-Pomes e Carbonato de Cálcio; Aromatizada; Unidade de Fornecimento: bisnaga com 90g. MARCA: MAQUIRA</t>
  </si>
  <si>
    <t>(ID-114763) EUGENOL, Aplicação: Uso odontológico, líquido. Unidade de Fornecimento: Frasco com 20ml. MARCA: MAQUIRA</t>
  </si>
  <si>
    <t>(ID-102193) TUBO A VÁCUO, Aplicação: Uso laboratorial, Tamanho Capacidade: 13x75mm, aspiração de 4 ml, Características Adicionais: Tubo para coleta de sangue a vácuo plástico P.E.T., incolor, esteril, para uso adulto, com EDTA K2 ou K3 jateado na parede interna do tubo. Tubo não siliconizado, rolha de borracha convencional, siliconizada com tampa plástica protetora na cor ROXA. Esterilizado a radiação gama. Tubos etiquetados, contendo: n.º de lote, prazo de validade e n.º de catalogo. Registro do Ministério da Saúde e volume de aspiração. MARCA: MEDICNORTE /MEDP40E3</t>
  </si>
  <si>
    <t>(ID-114715) ADESIVO DENTAL, Fotopolimerizável, com carga (Bis-GMA, HEMA, diuretano dimetacrilato, copolímeros dos ácido polialcenóico, canforoquinona, água e etanol, glicerol 1.3 dimetacrilato, 10% em peso de sílica coloidal); Unidade de Fornecimento: Frasco único com 6g. MARCA: 3M</t>
  </si>
  <si>
    <t>(ID-44586) SERVIÇOS DE MANUTENÇÃO EM EQUIPAMENTOS DE INFORMÁTICA, Descrição: contratação de empresa especializada na prestação de serviços de manutenção preventiva e/ou corretiva em equipamentos de informática, com reposição de peças, conforme discriminação em projeto básico</t>
  </si>
  <si>
    <t>(ID-134518) PLACA, Aplicação: confecção de palmilhas ortopédicas; Material: resina fluídica; Cor: a  ser definido pelo órgão solicitante; Largura: 55cm; Comprimento: 140cm; Espessura: 1mm. MARCA: "NT"</t>
  </si>
  <si>
    <t>(ID-114428)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 MARCA: null</t>
  </si>
  <si>
    <t>(ID-133650) VITAMINA D, Forma Farmacêutica: comprimido revestido; Concentração: 7.000UI. MARCA: CIMED</t>
  </si>
  <si>
    <t>(ID-115255) IBUPROFENO, Forma Farmacêutica: comprimido; Concentração: 300mg.</t>
  </si>
  <si>
    <t>Manutenção e Conservação de Equipamentos de TIC</t>
  </si>
  <si>
    <t xml:space="preserve"> NORTE GREEN COMERCIO DE PRODUTOS FARMACEUTICOS E HOSPITALAR LTD</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</si>
</sst>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44" formatCode="_-&quot;R$&quot;\ * #,##0.00_-;\-&quot;R$&quot;\ * #,##0.00_-;_-&quot;R$&quot;\ * &quot;-&quot;??_-;_-@_-"/>
    <numFmt numFmtId="43" formatCode="_-* #,##0.00_-;\-* #,##0.00_-;_-* &quot;-&quot;??_-;_-@_-"/>
    <numFmt numFmtId="164" formatCode="00"/>
  </numFmts>
  <fonts count="44">
    <font>
      <sz val="11"/>
      <color theme="1"/>
      <name val="Calibri"/>
      <charset val="134"/>
      <scheme val="minor"/>
    </font>
    <font>
      <sz val="11"/>
      <color theme="1"/>
      <name val="Calibri"/>
      <family val="2"/>
      <scheme val="minor"/>
    </font>
    <font>
      <b/>
      <sz val="16"/>
      <color theme="1"/>
      <name val="Arial"/>
      <family val="2"/>
    </font>
    <font>
      <b/>
      <sz val="11"/>
      <color theme="1"/>
      <name val="Arial"/>
      <family val="2"/>
    </font>
    <font>
      <b/>
      <sz val="10"/>
      <color theme="1"/>
      <name val="Arial"/>
      <family val="2"/>
    </font>
    <font>
      <b/>
      <sz val="10"/>
      <name val="Arial"/>
      <family val="2"/>
    </font>
    <font>
      <b/>
      <sz val="10"/>
      <color rgb="FFFF0000"/>
      <name val="Arial"/>
      <family val="2"/>
    </font>
    <font>
      <b/>
      <u/>
      <sz val="10"/>
      <name val="Arial"/>
      <family val="2"/>
    </font>
    <font>
      <b/>
      <sz val="11"/>
      <color theme="1"/>
      <name val="Calibri"/>
      <family val="2"/>
      <scheme val="minor"/>
    </font>
    <font>
      <b/>
      <sz val="11"/>
      <name val="Arial"/>
      <family val="2"/>
    </font>
    <font>
      <sz val="10"/>
      <name val="Arial"/>
      <family val="2"/>
    </font>
    <font>
      <b/>
      <sz val="14"/>
      <color indexed="9"/>
      <name val="Tahoma"/>
      <family val="2"/>
    </font>
    <font>
      <b/>
      <sz val="9"/>
      <color indexed="9"/>
      <name val="Tahoma"/>
      <family val="2"/>
    </font>
    <font>
      <sz val="9"/>
      <name val="Tahoma"/>
      <family val="2"/>
    </font>
    <font>
      <sz val="9"/>
      <color rgb="FFFF0000"/>
      <name val="Tahoma"/>
      <family val="2"/>
    </font>
    <font>
      <sz val="10"/>
      <name val="Tahoma"/>
      <family val="2"/>
    </font>
    <font>
      <sz val="12"/>
      <name val="Tahoma"/>
      <family val="2"/>
    </font>
    <font>
      <sz val="11"/>
      <name val="Tahoma"/>
      <family val="2"/>
    </font>
    <font>
      <u/>
      <sz val="11"/>
      <color theme="10"/>
      <name val="Calibri"/>
      <family val="2"/>
      <scheme val="minor"/>
    </font>
    <font>
      <sz val="11"/>
      <color theme="1"/>
      <name val="Calibri"/>
      <family val="2"/>
      <scheme val="minor"/>
    </font>
    <font>
      <sz val="12"/>
      <name val="Arial"/>
      <family val="2"/>
    </font>
    <font>
      <sz val="12"/>
      <color theme="1"/>
      <name val="Arial"/>
      <family val="2"/>
    </font>
    <font>
      <sz val="12"/>
      <color rgb="FF000000"/>
      <name val="Arial"/>
      <family val="2"/>
    </font>
    <font>
      <sz val="12"/>
      <color rgb="FFFF0000"/>
      <name val="Arial"/>
      <family val="2"/>
    </font>
    <font>
      <sz val="12"/>
      <color rgb="FF3333FF"/>
      <name val="Arial"/>
      <family val="2"/>
    </font>
    <font>
      <b/>
      <sz val="12"/>
      <color theme="1"/>
      <name val="Arial"/>
      <family val="2"/>
    </font>
    <font>
      <sz val="11"/>
      <color theme="1"/>
      <name val="Calibri"/>
      <family val="2"/>
      <scheme val="minor"/>
    </font>
    <font>
      <b/>
      <sz val="14"/>
      <color theme="1"/>
      <name val="Arial"/>
      <family val="2"/>
    </font>
    <font>
      <sz val="14"/>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b/>
      <sz val="9"/>
      <color indexed="81"/>
      <name val="Segoe UI"/>
      <family val="2"/>
    </font>
    <font>
      <b/>
      <sz val="14"/>
      <name val="Arial"/>
      <family val="2"/>
    </font>
    <font>
      <b/>
      <sz val="13"/>
      <color theme="1"/>
      <name val="Calibri"/>
      <family val="2"/>
      <scheme val="minor"/>
    </font>
    <font>
      <b/>
      <sz val="12"/>
      <color theme="1"/>
      <name val="Arial Narrow"/>
      <family val="2"/>
    </font>
    <font>
      <sz val="12"/>
      <color theme="1"/>
      <name val="Arial Narrow"/>
      <family val="2"/>
    </font>
    <font>
      <b/>
      <sz val="12"/>
      <name val="Arial Narrow"/>
      <family val="2"/>
    </font>
    <font>
      <sz val="12"/>
      <name val="Arial Narrow"/>
      <family val="2"/>
    </font>
    <font>
      <i/>
      <sz val="12"/>
      <color rgb="FFFF0000"/>
      <name val="Arial Narrow"/>
      <family val="2"/>
    </font>
    <font>
      <b/>
      <sz val="12"/>
      <color rgb="FFFF0000"/>
      <name val="Arial Narrow"/>
      <family val="2"/>
    </font>
    <font>
      <sz val="15"/>
      <color theme="1"/>
      <name val="Arial"/>
      <family val="2"/>
    </font>
    <font>
      <b/>
      <sz val="12"/>
      <name val="Arial"/>
      <family val="2"/>
    </font>
    <font>
      <sz val="12"/>
      <color indexed="8"/>
      <name val="Arial"/>
      <family val="2"/>
    </font>
  </fonts>
  <fills count="11">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CCFFCC"/>
        <bgColor indexed="64"/>
      </patternFill>
    </fill>
    <fill>
      <patternFill patternType="solid">
        <fgColor theme="6" tint="0.39997558519241921"/>
        <bgColor indexed="64"/>
      </patternFill>
    </fill>
    <fill>
      <patternFill patternType="solid">
        <fgColor theme="0"/>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right style="medium">
        <color indexed="64"/>
      </right>
      <top style="thin">
        <color auto="1"/>
      </top>
      <bottom/>
      <diagonal/>
    </border>
  </borders>
  <cellStyleXfs count="11">
    <xf numFmtId="0" fontId="0" fillId="0" borderId="0"/>
    <xf numFmtId="43" fontId="19" fillId="0" borderId="0" applyFont="0" applyFill="0" applyBorder="0" applyAlignment="0" applyProtection="0"/>
    <xf numFmtId="44" fontId="19" fillId="0" borderId="0" applyFont="0" applyFill="0" applyBorder="0" applyAlignment="0" applyProtection="0"/>
    <xf numFmtId="0" fontId="18" fillId="0" borderId="0" applyNumberFormat="0" applyFill="0" applyBorder="0" applyAlignment="0" applyProtection="0"/>
    <xf numFmtId="0" fontId="10" fillId="0" borderId="0" applyNumberFormat="0" applyFont="0" applyFill="0" applyBorder="0" applyAlignment="0" applyProtection="0"/>
    <xf numFmtId="44" fontId="10" fillId="0" borderId="0" applyFont="0" applyFill="0" applyBorder="0" applyAlignment="0" applyProtection="0"/>
    <xf numFmtId="9" fontId="26"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601">
    <xf numFmtId="0" fontId="0" fillId="0" borderId="0" xfId="0"/>
    <xf numFmtId="0" fontId="2" fillId="0" borderId="0"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1" xfId="0" applyBorder="1"/>
    <xf numFmtId="44" fontId="3" fillId="0" borderId="1" xfId="2" applyFont="1" applyFill="1" applyBorder="1" applyAlignment="1">
      <alignment horizontal="center" vertical="center" wrapText="1"/>
    </xf>
    <xf numFmtId="44" fontId="4" fillId="0" borderId="1" xfId="2" applyFont="1" applyFill="1" applyBorder="1" applyAlignment="1">
      <alignment horizontal="center" vertical="center"/>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3" applyFont="1" applyBorder="1" applyAlignment="1" applyProtection="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4" fontId="5" fillId="0" borderId="1" xfId="3" applyNumberFormat="1" applyFont="1" applyBorder="1" applyAlignment="1" applyProtection="1">
      <alignment horizontal="center" vertical="center"/>
    </xf>
    <xf numFmtId="0" fontId="4" fillId="0" borderId="3" xfId="0" applyFont="1" applyBorder="1" applyAlignment="1">
      <alignment horizontal="center" vertical="center"/>
    </xf>
    <xf numFmtId="4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xf>
    <xf numFmtId="44" fontId="8" fillId="0" borderId="1" xfId="2" applyFont="1" applyBorder="1" applyAlignment="1">
      <alignment horizontal="center" vertical="center"/>
    </xf>
    <xf numFmtId="44" fontId="5" fillId="0" borderId="2"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justify" wrapText="1"/>
    </xf>
    <xf numFmtId="0" fontId="4" fillId="0" borderId="1" xfId="0" applyFont="1" applyFill="1" applyBorder="1" applyAlignment="1">
      <alignment horizontal="justify" vertical="justify" wrapText="1"/>
    </xf>
    <xf numFmtId="0" fontId="5"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xf>
    <xf numFmtId="44" fontId="0" fillId="0" borderId="0" xfId="5" applyFont="1" applyFill="1" applyBorder="1" applyAlignment="1">
      <alignment horizontal="center" vertical="center"/>
    </xf>
    <xf numFmtId="44" fontId="0" fillId="0" borderId="0" xfId="2" applyFont="1" applyFill="1" applyBorder="1" applyAlignment="1">
      <alignment horizontal="center" vertical="center"/>
    </xf>
    <xf numFmtId="0" fontId="10" fillId="0" borderId="0" xfId="4" applyNumberFormat="1" applyFont="1" applyFill="1" applyBorder="1" applyAlignment="1">
      <alignment vertical="center"/>
    </xf>
    <xf numFmtId="0" fontId="13" fillId="0" borderId="1" xfId="4" applyNumberFormat="1" applyFont="1" applyFill="1" applyBorder="1" applyAlignment="1">
      <alignment horizontal="center" vertical="center"/>
    </xf>
    <xf numFmtId="14" fontId="13" fillId="0" borderId="1" xfId="4" applyNumberFormat="1" applyFont="1" applyFill="1" applyBorder="1" applyAlignment="1">
      <alignment horizontal="center" vertical="center"/>
    </xf>
    <xf numFmtId="44" fontId="13" fillId="0" borderId="1" xfId="5" applyFont="1" applyFill="1" applyBorder="1" applyAlignment="1">
      <alignment horizontal="center" vertical="center"/>
    </xf>
    <xf numFmtId="0"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center" vertical="center"/>
    </xf>
    <xf numFmtId="44" fontId="15" fillId="0" borderId="1" xfId="5" applyFont="1" applyFill="1" applyBorder="1" applyAlignment="1">
      <alignment horizontal="center" vertical="center"/>
    </xf>
    <xf numFmtId="0" fontId="15" fillId="0" borderId="1" xfId="4" applyNumberFormat="1" applyFont="1" applyFill="1" applyBorder="1" applyAlignment="1">
      <alignment horizontal="center" vertical="center" wrapText="1"/>
    </xf>
    <xf numFmtId="0" fontId="15" fillId="2" borderId="1" xfId="4" applyNumberFormat="1" applyFont="1" applyFill="1" applyBorder="1" applyAlignment="1">
      <alignment horizontal="center" vertical="center"/>
    </xf>
    <xf numFmtId="14" fontId="13" fillId="2" borderId="1" xfId="4" applyNumberFormat="1" applyFont="1" applyFill="1" applyBorder="1" applyAlignment="1">
      <alignment horizontal="center" vertical="center"/>
    </xf>
    <xf numFmtId="44" fontId="15" fillId="2" borderId="1" xfId="5" applyFont="1" applyFill="1" applyBorder="1" applyAlignment="1">
      <alignment horizontal="center" vertical="center"/>
    </xf>
    <xf numFmtId="0" fontId="13" fillId="4" borderId="1" xfId="4" applyNumberFormat="1" applyFont="1" applyFill="1" applyBorder="1" applyAlignment="1">
      <alignment horizontal="center" vertical="center"/>
    </xf>
    <xf numFmtId="14" fontId="13" fillId="4" borderId="1" xfId="4" applyNumberFormat="1" applyFont="1" applyFill="1" applyBorder="1" applyAlignment="1">
      <alignment horizontal="center" vertical="center"/>
    </xf>
    <xf numFmtId="44" fontId="13" fillId="4" borderId="1" xfId="5" applyFont="1" applyFill="1" applyBorder="1" applyAlignment="1">
      <alignment horizontal="center" vertical="center"/>
    </xf>
    <xf numFmtId="0" fontId="10" fillId="0" borderId="1" xfId="4" applyNumberFormat="1" applyFont="1" applyFill="1" applyBorder="1" applyAlignment="1">
      <alignment horizontal="center" vertical="center"/>
    </xf>
    <xf numFmtId="14" fontId="10" fillId="0" borderId="1" xfId="4" applyNumberFormat="1" applyFont="1" applyFill="1" applyBorder="1" applyAlignment="1">
      <alignment horizontal="center" vertical="center"/>
    </xf>
    <xf numFmtId="44" fontId="0" fillId="0" borderId="1" xfId="5" applyFont="1" applyFill="1" applyBorder="1" applyAlignment="1">
      <alignment horizontal="center" vertical="center"/>
    </xf>
    <xf numFmtId="44" fontId="16" fillId="0" borderId="1" xfId="2" applyFont="1" applyFill="1" applyBorder="1" applyAlignment="1">
      <alignment horizontal="center" vertical="center"/>
    </xf>
    <xf numFmtId="0" fontId="10" fillId="0" borderId="1" xfId="4" applyNumberFormat="1" applyFont="1" applyFill="1" applyBorder="1" applyAlignment="1">
      <alignment vertical="center"/>
    </xf>
    <xf numFmtId="44" fontId="16" fillId="0" borderId="1" xfId="5"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xf>
    <xf numFmtId="14" fontId="5" fillId="0" borderId="1" xfId="4" applyNumberFormat="1" applyFont="1" applyFill="1" applyBorder="1" applyAlignment="1">
      <alignment horizontal="center" vertical="center"/>
    </xf>
    <xf numFmtId="0" fontId="15" fillId="0" borderId="1" xfId="4" applyNumberFormat="1" applyFont="1" applyFill="1" applyBorder="1" applyAlignment="1">
      <alignment horizontal="left" vertical="center"/>
    </xf>
    <xf numFmtId="44" fontId="16" fillId="2" borderId="1" xfId="2" applyFont="1" applyFill="1" applyBorder="1" applyAlignment="1">
      <alignment horizontal="center" vertical="center"/>
    </xf>
    <xf numFmtId="0" fontId="13" fillId="2" borderId="1" xfId="4" applyNumberFormat="1" applyFont="1" applyFill="1" applyBorder="1" applyAlignment="1">
      <alignment horizontal="center" vertical="center"/>
    </xf>
    <xf numFmtId="44" fontId="16" fillId="4" borderId="1" xfId="2" applyFont="1" applyFill="1" applyBorder="1" applyAlignment="1">
      <alignment horizontal="center" vertical="center"/>
    </xf>
    <xf numFmtId="44" fontId="17" fillId="0" borderId="1" xfId="2" applyFont="1" applyFill="1" applyBorder="1" applyAlignment="1">
      <alignment horizontal="center" vertical="center"/>
    </xf>
    <xf numFmtId="0" fontId="13" fillId="0" borderId="1" xfId="4" applyNumberFormat="1" applyFont="1" applyFill="1" applyBorder="1" applyAlignment="1">
      <alignment horizontal="left" vertical="center" wrapText="1"/>
    </xf>
    <xf numFmtId="0" fontId="13" fillId="0" borderId="1" xfId="4" applyNumberFormat="1" applyFont="1" applyFill="1" applyBorder="1" applyAlignment="1">
      <alignment horizontal="left" vertical="center"/>
    </xf>
    <xf numFmtId="44" fontId="0" fillId="0" borderId="1" xfId="2" applyFont="1" applyFill="1" applyBorder="1" applyAlignment="1">
      <alignment horizontal="center" vertical="center"/>
    </xf>
    <xf numFmtId="0" fontId="10" fillId="0" borderId="1" xfId="4" applyNumberFormat="1" applyFont="1" applyFill="1" applyBorder="1" applyAlignment="1">
      <alignment horizontal="center" vertical="center" wrapText="1"/>
    </xf>
    <xf numFmtId="0" fontId="25" fillId="0" borderId="0" xfId="0" applyFont="1" applyBorder="1" applyAlignment="1">
      <alignment vertical="center" wrapText="1"/>
    </xf>
    <xf numFmtId="0" fontId="21" fillId="0" borderId="0" xfId="0" applyFont="1" applyAlignment="1">
      <alignment horizontal="center" vertical="center"/>
    </xf>
    <xf numFmtId="0" fontId="21" fillId="0" borderId="0" xfId="0" applyNumberFormat="1" applyFont="1" applyAlignment="1">
      <alignment horizontal="center" vertical="center"/>
    </xf>
    <xf numFmtId="0" fontId="0" fillId="0" borderId="0" xfId="0" applyBorder="1" applyAlignment="1">
      <alignment vertical="center"/>
    </xf>
    <xf numFmtId="44" fontId="0" fillId="0" borderId="0" xfId="2" applyFont="1" applyBorder="1" applyAlignment="1">
      <alignment vertical="center"/>
    </xf>
    <xf numFmtId="0" fontId="8" fillId="0" borderId="0" xfId="0" applyFont="1" applyBorder="1" applyAlignment="1">
      <alignment horizontal="center" vertical="center"/>
    </xf>
    <xf numFmtId="44" fontId="8" fillId="0" borderId="0" xfId="2" applyFont="1" applyBorder="1" applyAlignment="1">
      <alignment horizontal="center" vertical="center"/>
    </xf>
    <xf numFmtId="0" fontId="0" fillId="0" borderId="0" xfId="0" applyBorder="1" applyAlignment="1">
      <alignment horizontal="center" vertical="center"/>
    </xf>
    <xf numFmtId="0" fontId="27" fillId="0" borderId="1" xfId="0" applyFont="1" applyBorder="1" applyAlignment="1">
      <alignment horizontal="center" vertical="center" wrapText="1"/>
    </xf>
    <xf numFmtId="43" fontId="27" fillId="0" borderId="1" xfId="1" applyFont="1" applyBorder="1" applyAlignment="1">
      <alignment horizontal="center" vertical="center" wrapText="1"/>
    </xf>
    <xf numFmtId="0" fontId="28" fillId="5" borderId="1" xfId="0" applyFont="1" applyFill="1" applyBorder="1" applyAlignment="1">
      <alignment horizontal="center" vertical="center"/>
    </xf>
    <xf numFmtId="0" fontId="28" fillId="5" borderId="1" xfId="0" applyFont="1" applyFill="1" applyBorder="1" applyAlignment="1">
      <alignment vertical="center" wrapText="1"/>
    </xf>
    <xf numFmtId="43" fontId="27" fillId="5" borderId="1" xfId="1" applyFont="1" applyFill="1" applyBorder="1" applyAlignment="1">
      <alignment vertical="center"/>
    </xf>
    <xf numFmtId="0" fontId="27" fillId="5" borderId="1" xfId="0" applyFont="1" applyFill="1" applyBorder="1" applyAlignment="1">
      <alignment horizontal="center" vertical="center" wrapText="1"/>
    </xf>
    <xf numFmtId="9" fontId="0" fillId="0" borderId="0" xfId="6" applyFont="1" applyBorder="1" applyAlignment="1">
      <alignment vertical="center"/>
    </xf>
    <xf numFmtId="43" fontId="27" fillId="5" borderId="1" xfId="1" applyFont="1" applyFill="1" applyBorder="1" applyAlignment="1">
      <alignment horizontal="center" vertical="center"/>
    </xf>
    <xf numFmtId="0" fontId="28" fillId="2" borderId="1" xfId="0" applyFont="1" applyFill="1" applyBorder="1" applyAlignment="1">
      <alignment horizontal="center" vertical="center"/>
    </xf>
    <xf numFmtId="0" fontId="28" fillId="2" borderId="1" xfId="0" applyFont="1" applyFill="1" applyBorder="1" applyAlignment="1">
      <alignment vertical="center" wrapText="1"/>
    </xf>
    <xf numFmtId="43" fontId="29" fillId="2" borderId="1" xfId="1" applyFont="1" applyFill="1" applyBorder="1" applyAlignment="1">
      <alignment horizontal="center" vertical="center"/>
    </xf>
    <xf numFmtId="0" fontId="27" fillId="2" borderId="1" xfId="0" applyFont="1" applyFill="1" applyBorder="1" applyAlignment="1">
      <alignment horizontal="center" vertical="center" wrapText="1"/>
    </xf>
    <xf numFmtId="0" fontId="29" fillId="0" borderId="0" xfId="0" applyFont="1" applyBorder="1" applyAlignment="1">
      <alignment horizontal="center" vertical="center"/>
    </xf>
    <xf numFmtId="44" fontId="29" fillId="0" borderId="0" xfId="2" applyFont="1" applyBorder="1" applyAlignment="1">
      <alignment horizontal="center" vertical="center"/>
    </xf>
    <xf numFmtId="0" fontId="30" fillId="0" borderId="0" xfId="0" applyFont="1" applyBorder="1" applyAlignment="1">
      <alignment vertical="center"/>
    </xf>
    <xf numFmtId="44" fontId="30" fillId="0" borderId="0" xfId="2" applyFont="1" applyBorder="1" applyAlignment="1">
      <alignment vertical="center"/>
    </xf>
    <xf numFmtId="44" fontId="0" fillId="0" borderId="0" xfId="2" applyFont="1" applyBorder="1" applyAlignment="1">
      <alignment horizontal="center" vertical="center"/>
    </xf>
    <xf numFmtId="0" fontId="28" fillId="0" borderId="1" xfId="0" applyFont="1" applyFill="1" applyBorder="1" applyAlignment="1">
      <alignment horizontal="center" vertical="center"/>
    </xf>
    <xf numFmtId="0" fontId="28" fillId="0" borderId="1" xfId="0" applyFont="1" applyFill="1" applyBorder="1" applyAlignment="1">
      <alignment vertical="center" wrapText="1"/>
    </xf>
    <xf numFmtId="43" fontId="27" fillId="0" borderId="1" xfId="1" applyFont="1" applyFill="1" applyBorder="1" applyAlignment="1">
      <alignment horizontal="center" vertical="center"/>
    </xf>
    <xf numFmtId="0" fontId="27" fillId="0" borderId="1" xfId="0" applyFont="1" applyFill="1" applyBorder="1" applyAlignment="1">
      <alignment horizontal="center" vertical="center" wrapText="1"/>
    </xf>
    <xf numFmtId="44" fontId="27" fillId="0" borderId="1" xfId="2" applyFont="1" applyFill="1" applyBorder="1" applyAlignment="1">
      <alignment horizontal="center" vertical="center" wrapText="1"/>
    </xf>
    <xf numFmtId="9" fontId="27" fillId="6" borderId="3" xfId="0" applyNumberFormat="1" applyFont="1" applyFill="1" applyBorder="1" applyAlignment="1">
      <alignment vertical="center"/>
    </xf>
    <xf numFmtId="0" fontId="28" fillId="0" borderId="1" xfId="0" applyFont="1" applyFill="1" applyBorder="1" applyAlignment="1">
      <alignment horizontal="center" vertical="center" wrapText="1"/>
    </xf>
    <xf numFmtId="0" fontId="27" fillId="0" borderId="1" xfId="0" applyFont="1" applyFill="1" applyBorder="1" applyAlignment="1">
      <alignment horizontal="justify" vertical="center" wrapText="1"/>
    </xf>
    <xf numFmtId="44" fontId="0" fillId="0" borderId="0" xfId="0" applyNumberFormat="1" applyBorder="1" applyAlignment="1">
      <alignment vertical="center"/>
    </xf>
    <xf numFmtId="43" fontId="2" fillId="0" borderId="1" xfId="2" applyNumberFormat="1" applyFont="1" applyBorder="1" applyAlignment="1">
      <alignment horizontal="center" vertical="center"/>
    </xf>
    <xf numFmtId="44" fontId="2" fillId="0" borderId="1" xfId="2" applyFont="1" applyBorder="1" applyAlignment="1">
      <alignment horizontal="center" vertical="center" wrapText="1"/>
    </xf>
    <xf numFmtId="0" fontId="31" fillId="0" borderId="0" xfId="0" applyFont="1" applyBorder="1" applyAlignment="1">
      <alignment vertical="center"/>
    </xf>
    <xf numFmtId="44" fontId="31" fillId="0" borderId="0" xfId="2" applyFont="1" applyBorder="1" applyAlignment="1">
      <alignment vertical="center"/>
    </xf>
    <xf numFmtId="44" fontId="31" fillId="0" borderId="0" xfId="0" applyNumberFormat="1" applyFont="1" applyBorder="1" applyAlignment="1">
      <alignment vertical="center"/>
    </xf>
    <xf numFmtId="0" fontId="27" fillId="0" borderId="0" xfId="0" applyFont="1" applyFill="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wrapText="1"/>
    </xf>
    <xf numFmtId="43" fontId="25" fillId="0" borderId="0" xfId="1" applyFont="1" applyBorder="1" applyAlignment="1">
      <alignment horizontal="center" vertical="center"/>
    </xf>
    <xf numFmtId="0" fontId="25" fillId="0" borderId="0" xfId="0" applyFont="1" applyBorder="1" applyAlignment="1">
      <alignment horizontal="center" vertical="center"/>
    </xf>
    <xf numFmtId="0" fontId="25" fillId="0" borderId="0" xfId="0" applyFont="1" applyBorder="1" applyAlignment="1">
      <alignment vertical="center"/>
    </xf>
    <xf numFmtId="0" fontId="27" fillId="6" borderId="3" xfId="0" applyFont="1" applyFill="1" applyBorder="1" applyAlignment="1">
      <alignment vertical="center"/>
    </xf>
    <xf numFmtId="0" fontId="25" fillId="7" borderId="1" xfId="0" applyFont="1" applyFill="1" applyBorder="1" applyAlignment="1">
      <alignment horizontal="center" vertical="center" wrapText="1"/>
    </xf>
    <xf numFmtId="0" fontId="28" fillId="0" borderId="1" xfId="0" applyFont="1" applyBorder="1" applyAlignment="1">
      <alignment horizontal="center" vertical="center"/>
    </xf>
    <xf numFmtId="0" fontId="28" fillId="0" borderId="1" xfId="0" applyFont="1" applyBorder="1" applyAlignment="1">
      <alignment horizontal="left" vertical="center" wrapText="1"/>
    </xf>
    <xf numFmtId="43" fontId="27" fillId="0" borderId="1" xfId="1" applyFont="1" applyBorder="1" applyAlignment="1">
      <alignment horizontal="center" vertical="center"/>
    </xf>
    <xf numFmtId="0" fontId="27" fillId="0" borderId="1" xfId="0" applyFont="1" applyBorder="1" applyAlignment="1">
      <alignment horizontal="justify" vertical="center" wrapText="1"/>
    </xf>
    <xf numFmtId="0" fontId="27" fillId="0" borderId="1" xfId="0" applyFont="1" applyBorder="1" applyAlignment="1">
      <alignment horizontal="left" vertical="center" wrapText="1"/>
    </xf>
    <xf numFmtId="9" fontId="27" fillId="0" borderId="1" xfId="0" applyNumberFormat="1" applyFont="1" applyBorder="1" applyAlignment="1">
      <alignment vertical="center"/>
    </xf>
    <xf numFmtId="44" fontId="27" fillId="0" borderId="1" xfId="2" applyFont="1" applyBorder="1" applyAlignment="1">
      <alignment horizontal="center" vertical="center" wrapText="1"/>
    </xf>
    <xf numFmtId="0" fontId="27" fillId="0" borderId="2" xfId="0" applyFont="1" applyBorder="1" applyAlignment="1">
      <alignment horizontal="center" vertical="center"/>
    </xf>
    <xf numFmtId="0" fontId="27" fillId="0" borderId="14" xfId="0" applyFont="1" applyBorder="1" applyAlignment="1">
      <alignment horizontal="center" vertical="center"/>
    </xf>
    <xf numFmtId="44" fontId="27" fillId="0" borderId="14" xfId="2" applyFont="1" applyBorder="1" applyAlignment="1">
      <alignment horizontal="center" vertical="center"/>
    </xf>
    <xf numFmtId="44" fontId="27" fillId="0" borderId="14" xfId="2" applyFont="1" applyBorder="1" applyAlignment="1">
      <alignment horizontal="center" vertical="center" wrapText="1"/>
    </xf>
    <xf numFmtId="9" fontId="27" fillId="0" borderId="3" xfId="0" applyNumberFormat="1" applyFont="1" applyBorder="1" applyAlignment="1">
      <alignment vertical="center"/>
    </xf>
    <xf numFmtId="0" fontId="27" fillId="6" borderId="1" xfId="0" applyFont="1" applyFill="1" applyBorder="1" applyAlignment="1">
      <alignment vertical="center"/>
    </xf>
    <xf numFmtId="0" fontId="27" fillId="0" borderId="1" xfId="0" applyFont="1" applyBorder="1" applyAlignment="1">
      <alignment vertical="center"/>
    </xf>
    <xf numFmtId="0" fontId="27" fillId="0" borderId="0" xfId="0" applyFont="1" applyBorder="1" applyAlignment="1">
      <alignment horizontal="center" vertical="center"/>
    </xf>
    <xf numFmtId="44" fontId="27" fillId="0" borderId="0" xfId="2" applyFont="1" applyBorder="1" applyAlignment="1">
      <alignment horizontal="center" vertical="center"/>
    </xf>
    <xf numFmtId="44" fontId="27" fillId="0" borderId="0" xfId="2" applyFont="1" applyBorder="1" applyAlignment="1">
      <alignment horizontal="center" vertical="center" wrapText="1"/>
    </xf>
    <xf numFmtId="9" fontId="27" fillId="0" borderId="0" xfId="0" applyNumberFormat="1" applyFont="1" applyBorder="1" applyAlignment="1">
      <alignment horizontal="center" vertical="center"/>
    </xf>
    <xf numFmtId="0" fontId="25" fillId="0" borderId="1" xfId="0" applyFont="1" applyBorder="1" applyAlignment="1">
      <alignment horizontal="center" vertical="center"/>
    </xf>
    <xf numFmtId="0" fontId="0" fillId="0" borderId="0" xfId="0" applyBorder="1" applyAlignment="1">
      <alignment vertical="center" wrapText="1"/>
    </xf>
    <xf numFmtId="43" fontId="8" fillId="0" borderId="0" xfId="1" applyFont="1" applyBorder="1" applyAlignment="1">
      <alignment horizontal="center" vertical="center"/>
    </xf>
    <xf numFmtId="0" fontId="8" fillId="0" borderId="0" xfId="0" applyFont="1" applyBorder="1" applyAlignment="1">
      <alignment vertical="center"/>
    </xf>
    <xf numFmtId="0" fontId="27" fillId="8" borderId="1" xfId="0" applyFont="1" applyFill="1" applyBorder="1" applyAlignment="1">
      <alignment horizontal="center" vertical="center"/>
    </xf>
    <xf numFmtId="0" fontId="28" fillId="8" borderId="1" xfId="0" applyFont="1" applyFill="1" applyBorder="1" applyAlignment="1">
      <alignment horizontal="left" vertical="center" wrapText="1"/>
    </xf>
    <xf numFmtId="0" fontId="28" fillId="8" borderId="1" xfId="0" applyFont="1" applyFill="1" applyBorder="1" applyAlignment="1">
      <alignment horizontal="center" vertical="center"/>
    </xf>
    <xf numFmtId="44" fontId="27" fillId="8" borderId="1" xfId="2" applyFont="1" applyFill="1" applyBorder="1" applyAlignment="1">
      <alignment horizontal="center" vertical="center"/>
    </xf>
    <xf numFmtId="0" fontId="27" fillId="8" borderId="1" xfId="0" applyFont="1" applyFill="1" applyBorder="1" applyAlignment="1">
      <alignment horizontal="center" vertical="center" wrapText="1"/>
    </xf>
    <xf numFmtId="0" fontId="27" fillId="0" borderId="1" xfId="0" applyFont="1" applyBorder="1" applyAlignment="1">
      <alignment horizontal="center" vertical="center"/>
    </xf>
    <xf numFmtId="44" fontId="27" fillId="0" borderId="1" xfId="2" applyFont="1" applyBorder="1" applyAlignment="1">
      <alignment horizontal="center" vertical="center"/>
    </xf>
    <xf numFmtId="0" fontId="27" fillId="0" borderId="1" xfId="0" applyFont="1" applyFill="1" applyBorder="1" applyAlignment="1">
      <alignment horizontal="center" vertical="center"/>
    </xf>
    <xf numFmtId="44" fontId="27" fillId="0" borderId="1" xfId="2" applyFont="1" applyFill="1" applyBorder="1" applyAlignment="1">
      <alignment horizontal="center" vertical="center"/>
    </xf>
    <xf numFmtId="9" fontId="27" fillId="0" borderId="1" xfId="6" applyFont="1" applyBorder="1" applyAlignment="1">
      <alignment horizontal="center" vertical="center"/>
    </xf>
    <xf numFmtId="43" fontId="27" fillId="8" borderId="1" xfId="1" applyFont="1" applyFill="1" applyBorder="1" applyAlignment="1">
      <alignment horizontal="center" vertical="center"/>
    </xf>
    <xf numFmtId="0" fontId="27" fillId="8" borderId="1" xfId="0" applyFont="1" applyFill="1" applyBorder="1" applyAlignment="1">
      <alignment horizontal="justify" vertical="center" wrapText="1"/>
    </xf>
    <xf numFmtId="0" fontId="29" fillId="8" borderId="1" xfId="0" applyFont="1" applyFill="1" applyBorder="1" applyAlignment="1">
      <alignment horizontal="center" vertical="center"/>
    </xf>
    <xf numFmtId="44" fontId="33" fillId="8" borderId="1" xfId="2" applyFont="1" applyFill="1" applyBorder="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xf>
    <xf numFmtId="0" fontId="35" fillId="0" borderId="0" xfId="0" applyFont="1" applyAlignment="1"/>
    <xf numFmtId="0" fontId="36" fillId="0" borderId="0" xfId="0" applyFont="1"/>
    <xf numFmtId="0" fontId="36" fillId="0" borderId="0" xfId="0" applyFont="1" applyFill="1" applyBorder="1"/>
    <xf numFmtId="0" fontId="35" fillId="0" borderId="0" xfId="0" applyFont="1" applyBorder="1" applyAlignment="1">
      <alignment horizontal="center" vertical="center" wrapText="1"/>
    </xf>
    <xf numFmtId="0" fontId="35" fillId="0" borderId="6" xfId="0" applyFont="1" applyBorder="1" applyAlignment="1">
      <alignment horizontal="center" vertical="center"/>
    </xf>
    <xf numFmtId="0" fontId="35" fillId="0" borderId="0" xfId="0" applyFont="1" applyBorder="1" applyAlignment="1">
      <alignment horizontal="center" wrapText="1"/>
    </xf>
    <xf numFmtId="0" fontId="35" fillId="0" borderId="0" xfId="0" applyFont="1" applyBorder="1" applyAlignment="1">
      <alignment horizontal="center"/>
    </xf>
    <xf numFmtId="0" fontId="36" fillId="0" borderId="20" xfId="0" applyFont="1" applyBorder="1" applyAlignment="1">
      <alignment horizontal="left" vertical="top" wrapText="1"/>
    </xf>
    <xf numFmtId="8" fontId="35" fillId="0" borderId="21" xfId="0" applyNumberFormat="1" applyFont="1" applyBorder="1" applyAlignment="1">
      <alignment vertical="center" wrapText="1"/>
    </xf>
    <xf numFmtId="4" fontId="36" fillId="0" borderId="0" xfId="0" applyNumberFormat="1" applyFont="1" applyBorder="1" applyAlignment="1">
      <alignment horizontal="center" vertical="top" wrapText="1"/>
    </xf>
    <xf numFmtId="43" fontId="38" fillId="0" borderId="20" xfId="1" applyFont="1" applyFill="1" applyBorder="1" applyAlignment="1">
      <alignment horizontal="center" vertical="center" wrapText="1"/>
    </xf>
    <xf numFmtId="0" fontId="36" fillId="0" borderId="19" xfId="0" applyFont="1" applyBorder="1" applyAlignment="1">
      <alignment horizontal="center" vertical="center"/>
    </xf>
    <xf numFmtId="0" fontId="36" fillId="0" borderId="22" xfId="1" applyNumberFormat="1" applyFont="1" applyBorder="1" applyAlignment="1">
      <alignment horizontal="center" vertical="center"/>
    </xf>
    <xf numFmtId="4" fontId="36" fillId="0" borderId="0" xfId="0" applyNumberFormat="1" applyFont="1" applyFill="1" applyBorder="1" applyAlignment="1">
      <alignment horizontal="center" vertical="top" wrapText="1"/>
    </xf>
    <xf numFmtId="49" fontId="38" fillId="0" borderId="1" xfId="0" applyNumberFormat="1" applyFont="1" applyFill="1" applyBorder="1" applyAlignment="1">
      <alignment horizontal="center" vertical="center" wrapText="1"/>
    </xf>
    <xf numFmtId="49" fontId="38" fillId="0" borderId="5" xfId="0" applyNumberFormat="1" applyFont="1" applyFill="1" applyBorder="1" applyAlignment="1">
      <alignment horizontal="center" vertical="center" wrapText="1"/>
    </xf>
    <xf numFmtId="49" fontId="38" fillId="0" borderId="5" xfId="0" applyNumberFormat="1" applyFont="1" applyBorder="1" applyAlignment="1">
      <alignment horizontal="center" vertical="center" wrapText="1"/>
    </xf>
    <xf numFmtId="0" fontId="37" fillId="0" borderId="20" xfId="0" applyFont="1" applyFill="1" applyBorder="1" applyAlignment="1">
      <alignment horizontal="left" vertical="top" wrapText="1"/>
    </xf>
    <xf numFmtId="8" fontId="37" fillId="0" borderId="21" xfId="1" applyNumberFormat="1" applyFont="1" applyFill="1" applyBorder="1" applyAlignment="1">
      <alignment horizontal="right" vertical="top" wrapText="1"/>
    </xf>
    <xf numFmtId="4" fontId="37" fillId="0" borderId="0" xfId="0" applyNumberFormat="1" applyFont="1" applyFill="1" applyBorder="1" applyAlignment="1">
      <alignment horizontal="center" vertical="top" wrapText="1"/>
    </xf>
    <xf numFmtId="43" fontId="37" fillId="0" borderId="20" xfId="1" applyNumberFormat="1" applyFont="1" applyFill="1" applyBorder="1" applyAlignment="1">
      <alignment horizontal="right" vertical="top" wrapText="1"/>
    </xf>
    <xf numFmtId="0" fontId="37" fillId="0" borderId="19" xfId="0" applyFont="1" applyFill="1" applyBorder="1" applyAlignment="1">
      <alignment horizontal="center"/>
    </xf>
    <xf numFmtId="0" fontId="35" fillId="0" borderId="0" xfId="0" applyFont="1" applyAlignment="1">
      <alignment horizontal="center"/>
    </xf>
    <xf numFmtId="0" fontId="35" fillId="0" borderId="0" xfId="0" applyFont="1"/>
    <xf numFmtId="0" fontId="35" fillId="0" borderId="6" xfId="0" applyFont="1" applyBorder="1" applyAlignment="1">
      <alignment horizontal="center"/>
    </xf>
    <xf numFmtId="0" fontId="36" fillId="0" borderId="0" xfId="0" applyFont="1" applyBorder="1"/>
    <xf numFmtId="0" fontId="36" fillId="0" borderId="23" xfId="0" applyFont="1" applyBorder="1" applyAlignment="1">
      <alignment horizontal="left" vertical="top" wrapText="1"/>
    </xf>
    <xf numFmtId="8" fontId="36" fillId="0" borderId="24" xfId="0" applyNumberFormat="1" applyFont="1" applyBorder="1" applyAlignment="1">
      <alignment vertical="center" wrapText="1"/>
    </xf>
    <xf numFmtId="43" fontId="38" fillId="0" borderId="20" xfId="1" applyFont="1" applyFill="1" applyBorder="1" applyAlignment="1">
      <alignment horizontal="center" vertical="top" wrapText="1"/>
    </xf>
    <xf numFmtId="0" fontId="36" fillId="0" borderId="19" xfId="0" applyFont="1" applyBorder="1" applyAlignment="1">
      <alignment horizontal="center"/>
    </xf>
    <xf numFmtId="43" fontId="38" fillId="0" borderId="32" xfId="1" applyFont="1" applyFill="1" applyBorder="1" applyAlignment="1">
      <alignment horizontal="center" vertical="center" wrapText="1"/>
    </xf>
    <xf numFmtId="0" fontId="36" fillId="0" borderId="6" xfId="0" applyFont="1" applyFill="1" applyBorder="1" applyAlignment="1">
      <alignment horizontal="center" vertical="center"/>
    </xf>
    <xf numFmtId="0" fontId="36" fillId="0" borderId="0" xfId="0" applyFont="1" applyFill="1"/>
    <xf numFmtId="43" fontId="38" fillId="0" borderId="36" xfId="1" applyFont="1" applyFill="1" applyBorder="1" applyAlignment="1">
      <alignment horizontal="center" vertical="center" wrapText="1"/>
    </xf>
    <xf numFmtId="0" fontId="38" fillId="0" borderId="1" xfId="0" applyFont="1" applyFill="1" applyBorder="1" applyAlignment="1">
      <alignment horizontal="center" vertical="center"/>
    </xf>
    <xf numFmtId="0" fontId="39" fillId="0" borderId="0" xfId="0" applyFont="1" applyFill="1"/>
    <xf numFmtId="43" fontId="38" fillId="0" borderId="39" xfId="1" applyFont="1" applyFill="1" applyBorder="1" applyAlignment="1">
      <alignment horizontal="center" vertical="center" wrapText="1"/>
    </xf>
    <xf numFmtId="0" fontId="38" fillId="0" borderId="5" xfId="0" applyFont="1" applyFill="1" applyBorder="1" applyAlignment="1">
      <alignment horizontal="center" vertical="center"/>
    </xf>
    <xf numFmtId="43" fontId="38" fillId="0" borderId="42" xfId="1" applyFont="1" applyFill="1" applyBorder="1" applyAlignment="1">
      <alignment horizontal="center" vertical="center" wrapText="1"/>
    </xf>
    <xf numFmtId="0" fontId="38" fillId="0" borderId="43" xfId="0" applyFont="1" applyBorder="1" applyAlignment="1">
      <alignment horizontal="center" vertical="center"/>
    </xf>
    <xf numFmtId="0" fontId="38" fillId="0" borderId="1" xfId="0" applyFont="1" applyBorder="1" applyAlignment="1">
      <alignment horizontal="center" vertical="center"/>
    </xf>
    <xf numFmtId="8" fontId="36" fillId="0" borderId="21" xfId="0" applyNumberFormat="1" applyFont="1" applyBorder="1" applyAlignment="1">
      <alignment vertical="center" wrapText="1"/>
    </xf>
    <xf numFmtId="4" fontId="38" fillId="0" borderId="36" xfId="0" applyNumberFormat="1" applyFont="1" applyFill="1" applyBorder="1" applyAlignment="1">
      <alignment horizontal="right" vertical="center" wrapText="1"/>
    </xf>
    <xf numFmtId="4" fontId="38" fillId="0" borderId="39" xfId="0" applyNumberFormat="1" applyFont="1" applyFill="1" applyBorder="1" applyAlignment="1">
      <alignment horizontal="right" vertical="center" wrapText="1"/>
    </xf>
    <xf numFmtId="0" fontId="35" fillId="0" borderId="0" xfId="0" applyFont="1" applyFill="1"/>
    <xf numFmtId="0" fontId="38" fillId="0" borderId="0" xfId="0" applyFont="1" applyFill="1" applyBorder="1" applyAlignment="1">
      <alignment vertical="top" wrapText="1"/>
    </xf>
    <xf numFmtId="43" fontId="38" fillId="0" borderId="0" xfId="1" applyFont="1" applyFill="1" applyBorder="1" applyAlignment="1">
      <alignment horizontal="center" vertical="top" wrapText="1"/>
    </xf>
    <xf numFmtId="4" fontId="38" fillId="0" borderId="0" xfId="0" applyNumberFormat="1" applyFont="1" applyFill="1" applyBorder="1" applyAlignment="1">
      <alignment horizontal="center" vertical="top" wrapText="1"/>
    </xf>
    <xf numFmtId="0" fontId="38" fillId="0" borderId="0" xfId="0" applyFont="1" applyFill="1" applyBorder="1" applyAlignment="1">
      <alignment horizontal="center"/>
    </xf>
    <xf numFmtId="0" fontId="38" fillId="0" borderId="0" xfId="1" applyNumberFormat="1" applyFont="1" applyFill="1" applyBorder="1" applyAlignment="1">
      <alignment horizontal="center"/>
    </xf>
    <xf numFmtId="0" fontId="35" fillId="0" borderId="0" xfId="0" applyFont="1" applyBorder="1"/>
    <xf numFmtId="43" fontId="36" fillId="0" borderId="0" xfId="1" applyFont="1" applyFill="1" applyBorder="1" applyAlignment="1">
      <alignment horizontal="center" vertical="top" wrapText="1"/>
    </xf>
    <xf numFmtId="0" fontId="36" fillId="0" borderId="0" xfId="0" applyFont="1" applyFill="1" applyBorder="1" applyAlignment="1">
      <alignment horizontal="center"/>
    </xf>
    <xf numFmtId="0" fontId="36" fillId="0" borderId="0" xfId="1" applyNumberFormat="1" applyFont="1" applyFill="1" applyBorder="1" applyAlignment="1">
      <alignment horizontal="center"/>
    </xf>
    <xf numFmtId="0" fontId="36" fillId="0" borderId="0" xfId="0" applyFont="1" applyFill="1" applyBorder="1" applyAlignment="1">
      <alignment vertical="top" wrapText="1"/>
    </xf>
    <xf numFmtId="0" fontId="36" fillId="0" borderId="20" xfId="0" applyFont="1" applyBorder="1" applyAlignment="1">
      <alignment horizontal="left" wrapText="1"/>
    </xf>
    <xf numFmtId="0" fontId="36" fillId="0" borderId="19" xfId="0" applyFont="1" applyFill="1" applyBorder="1" applyAlignment="1">
      <alignment horizontal="center"/>
    </xf>
    <xf numFmtId="0" fontId="36" fillId="0" borderId="21" xfId="1" applyNumberFormat="1" applyFont="1" applyFill="1" applyBorder="1" applyAlignment="1">
      <alignment horizontal="center"/>
    </xf>
    <xf numFmtId="0" fontId="37" fillId="0" borderId="27" xfId="0" applyFont="1" applyFill="1" applyBorder="1" applyAlignment="1">
      <alignment horizontal="left" vertical="top" wrapText="1"/>
    </xf>
    <xf numFmtId="8" fontId="37" fillId="0" borderId="28" xfId="1" applyNumberFormat="1" applyFont="1" applyFill="1" applyBorder="1" applyAlignment="1">
      <alignment horizontal="center" vertical="top" wrapText="1"/>
    </xf>
    <xf numFmtId="8" fontId="37" fillId="0" borderId="27" xfId="1" applyNumberFormat="1" applyFont="1" applyFill="1" applyBorder="1" applyAlignment="1">
      <alignment horizontal="center" vertical="top" wrapText="1"/>
    </xf>
    <xf numFmtId="8" fontId="37" fillId="0" borderId="29" xfId="1" applyNumberFormat="1" applyFont="1" applyFill="1" applyBorder="1" applyAlignment="1">
      <alignment horizontal="center" vertical="top" wrapText="1"/>
    </xf>
    <xf numFmtId="8" fontId="37" fillId="0" borderId="0" xfId="1" applyNumberFormat="1" applyFont="1" applyFill="1" applyBorder="1" applyAlignment="1">
      <alignment horizontal="center" vertical="top" wrapText="1"/>
    </xf>
    <xf numFmtId="0" fontId="37" fillId="0" borderId="44" xfId="0" applyFont="1" applyFill="1" applyBorder="1" applyAlignment="1">
      <alignment horizontal="left" vertical="top" wrapText="1"/>
    </xf>
    <xf numFmtId="0" fontId="36" fillId="0" borderId="44" xfId="0" applyFont="1" applyBorder="1"/>
    <xf numFmtId="8" fontId="36" fillId="0" borderId="0" xfId="0" applyNumberFormat="1" applyFont="1"/>
    <xf numFmtId="43" fontId="35" fillId="0" borderId="32" xfId="1" applyFont="1" applyBorder="1" applyAlignment="1">
      <alignment horizontal="center" vertical="center"/>
    </xf>
    <xf numFmtId="43" fontId="35" fillId="0" borderId="46" xfId="1" applyFont="1" applyBorder="1" applyAlignment="1">
      <alignment horizontal="center" vertical="center"/>
    </xf>
    <xf numFmtId="43" fontId="35" fillId="0" borderId="47" xfId="1" applyFont="1" applyBorder="1" applyAlignment="1">
      <alignment horizontal="center"/>
    </xf>
    <xf numFmtId="43" fontId="35" fillId="0" borderId="33" xfId="1" applyFont="1" applyBorder="1" applyAlignment="1">
      <alignment horizontal="center"/>
    </xf>
    <xf numFmtId="0" fontId="37" fillId="0" borderId="21" xfId="1" applyNumberFormat="1" applyFont="1" applyFill="1" applyBorder="1" applyAlignment="1">
      <alignment horizontal="center"/>
    </xf>
    <xf numFmtId="43" fontId="35" fillId="0" borderId="48" xfId="1" applyFont="1" applyBorder="1" applyAlignment="1">
      <alignment horizontal="center" vertical="center"/>
    </xf>
    <xf numFmtId="43" fontId="38" fillId="0" borderId="21" xfId="1" applyNumberFormat="1" applyFont="1" applyBorder="1" applyAlignment="1">
      <alignment horizontal="center" vertical="center" wrapText="1"/>
    </xf>
    <xf numFmtId="43" fontId="38" fillId="0" borderId="46" xfId="1" applyNumberFormat="1" applyFont="1" applyFill="1" applyBorder="1" applyAlignment="1">
      <alignment horizontal="center" vertical="center"/>
    </xf>
    <xf numFmtId="43" fontId="38" fillId="0" borderId="50" xfId="1" applyNumberFormat="1" applyFont="1" applyFill="1" applyBorder="1" applyAlignment="1">
      <alignment horizontal="center" vertical="center"/>
    </xf>
    <xf numFmtId="43" fontId="37" fillId="0" borderId="20" xfId="1" applyNumberFormat="1" applyFont="1" applyFill="1" applyBorder="1" applyAlignment="1">
      <alignment horizontal="center"/>
    </xf>
    <xf numFmtId="43" fontId="37" fillId="0" borderId="21" xfId="1" applyNumberFormat="1" applyFont="1" applyFill="1" applyBorder="1" applyAlignment="1">
      <alignment horizontal="center"/>
    </xf>
    <xf numFmtId="0" fontId="37" fillId="9" borderId="45" xfId="0" applyFont="1" applyFill="1" applyBorder="1" applyAlignment="1">
      <alignment horizontal="center" vertical="center" wrapText="1"/>
    </xf>
    <xf numFmtId="43" fontId="35" fillId="0" borderId="51" xfId="1" applyFont="1" applyBorder="1" applyAlignment="1">
      <alignment horizontal="center" vertical="center"/>
    </xf>
    <xf numFmtId="43" fontId="35" fillId="0" borderId="52" xfId="1" applyFont="1" applyBorder="1" applyAlignment="1">
      <alignment horizontal="center"/>
    </xf>
    <xf numFmtId="43" fontId="38" fillId="0" borderId="45" xfId="1" applyNumberFormat="1" applyFont="1" applyBorder="1" applyAlignment="1">
      <alignment horizontal="center" vertical="center" wrapText="1"/>
    </xf>
    <xf numFmtId="0" fontId="37" fillId="0" borderId="45" xfId="1" applyNumberFormat="1" applyFont="1" applyFill="1" applyBorder="1" applyAlignment="1">
      <alignment horizontal="center"/>
    </xf>
    <xf numFmtId="0" fontId="35" fillId="0" borderId="52" xfId="0" applyFont="1" applyBorder="1" applyAlignment="1">
      <alignment horizontal="center"/>
    </xf>
    <xf numFmtId="43" fontId="36" fillId="0" borderId="45" xfId="0" applyNumberFormat="1" applyFont="1" applyBorder="1" applyAlignment="1">
      <alignment vertical="center"/>
    </xf>
    <xf numFmtId="43" fontId="35" fillId="0" borderId="45" xfId="0" applyNumberFormat="1" applyFont="1" applyBorder="1"/>
    <xf numFmtId="0" fontId="35" fillId="0" borderId="48" xfId="0" applyFont="1" applyBorder="1" applyAlignment="1">
      <alignment horizontal="center" vertical="center"/>
    </xf>
    <xf numFmtId="43" fontId="35" fillId="0" borderId="46" xfId="1" applyFont="1" applyBorder="1" applyAlignment="1">
      <alignment horizontal="center" vertical="center" wrapText="1"/>
    </xf>
    <xf numFmtId="0" fontId="35" fillId="0" borderId="49" xfId="0" applyFont="1" applyBorder="1"/>
    <xf numFmtId="43" fontId="35" fillId="0" borderId="33" xfId="1" applyFont="1" applyBorder="1" applyAlignment="1">
      <alignment horizontal="center" wrapText="1"/>
    </xf>
    <xf numFmtId="0" fontId="37" fillId="0" borderId="22" xfId="1" applyNumberFormat="1" applyFont="1" applyFill="1" applyBorder="1" applyAlignment="1">
      <alignment horizontal="center"/>
    </xf>
    <xf numFmtId="43" fontId="35" fillId="0" borderId="4" xfId="1" applyFont="1" applyBorder="1" applyAlignment="1">
      <alignment horizontal="center"/>
    </xf>
    <xf numFmtId="43" fontId="35" fillId="0" borderId="32" xfId="1" applyFont="1" applyBorder="1" applyAlignment="1">
      <alignment horizontal="center"/>
    </xf>
    <xf numFmtId="43" fontId="35" fillId="0" borderId="46" xfId="1" applyFont="1" applyBorder="1" applyAlignment="1">
      <alignment horizontal="center"/>
    </xf>
    <xf numFmtId="0" fontId="36" fillId="0" borderId="21" xfId="1" applyNumberFormat="1" applyFont="1" applyBorder="1" applyAlignment="1">
      <alignment horizontal="center"/>
    </xf>
    <xf numFmtId="0" fontId="38" fillId="0" borderId="46" xfId="1" applyNumberFormat="1" applyFont="1" applyBorder="1" applyAlignment="1">
      <alignment horizontal="center" vertical="center"/>
    </xf>
    <xf numFmtId="0" fontId="38" fillId="0" borderId="50" xfId="1" applyNumberFormat="1" applyFont="1" applyFill="1" applyBorder="1" applyAlignment="1">
      <alignment horizontal="center" vertical="center"/>
    </xf>
    <xf numFmtId="0" fontId="38" fillId="0" borderId="58" xfId="1" applyNumberFormat="1" applyFont="1" applyBorder="1" applyAlignment="1">
      <alignment horizontal="center" vertical="center"/>
    </xf>
    <xf numFmtId="0" fontId="38" fillId="0" borderId="58" xfId="1" applyNumberFormat="1" applyFont="1" applyFill="1" applyBorder="1" applyAlignment="1">
      <alignment horizontal="center" vertical="center"/>
    </xf>
    <xf numFmtId="43" fontId="35" fillId="0" borderId="51" xfId="1" applyFont="1" applyBorder="1" applyAlignment="1">
      <alignment horizontal="center"/>
    </xf>
    <xf numFmtId="43" fontId="35" fillId="0" borderId="54" xfId="1" applyFont="1" applyBorder="1" applyAlignment="1">
      <alignment horizontal="center"/>
    </xf>
    <xf numFmtId="0" fontId="36" fillId="0" borderId="45" xfId="1" applyNumberFormat="1" applyFont="1" applyBorder="1" applyAlignment="1">
      <alignment horizontal="center"/>
    </xf>
    <xf numFmtId="43" fontId="38" fillId="0" borderId="53" xfId="1" applyNumberFormat="1" applyFont="1" applyBorder="1" applyAlignment="1">
      <alignment horizontal="center" vertical="center"/>
    </xf>
    <xf numFmtId="43" fontId="38" fillId="0" borderId="60" xfId="1" applyNumberFormat="1" applyFont="1" applyFill="1" applyBorder="1" applyAlignment="1">
      <alignment horizontal="center" vertical="center"/>
    </xf>
    <xf numFmtId="43" fontId="38" fillId="0" borderId="60" xfId="1" applyNumberFormat="1" applyFont="1" applyBorder="1" applyAlignment="1">
      <alignment horizontal="center" vertical="center"/>
    </xf>
    <xf numFmtId="43" fontId="38" fillId="0" borderId="51" xfId="1" applyNumberFormat="1" applyFont="1" applyBorder="1" applyAlignment="1">
      <alignment horizontal="center" vertical="center"/>
    </xf>
    <xf numFmtId="43" fontId="38" fillId="0" borderId="52" xfId="1" applyNumberFormat="1" applyFont="1" applyFill="1" applyBorder="1" applyAlignment="1">
      <alignment horizontal="center" vertical="center"/>
    </xf>
    <xf numFmtId="43" fontId="37" fillId="0" borderId="45" xfId="1" applyNumberFormat="1" applyFont="1" applyFill="1" applyBorder="1" applyAlignment="1">
      <alignment horizontal="center"/>
    </xf>
    <xf numFmtId="0" fontId="37" fillId="9" borderId="18" xfId="0" applyFont="1" applyFill="1" applyBorder="1" applyAlignment="1">
      <alignment horizontal="center" vertical="center" wrapText="1"/>
    </xf>
    <xf numFmtId="43" fontId="35" fillId="0" borderId="8" xfId="1" applyFont="1" applyBorder="1" applyAlignment="1">
      <alignment horizontal="center"/>
    </xf>
    <xf numFmtId="8" fontId="36" fillId="0" borderId="18" xfId="1" applyNumberFormat="1" applyFont="1" applyBorder="1" applyAlignment="1">
      <alignment horizontal="center"/>
    </xf>
    <xf numFmtId="43" fontId="38" fillId="0" borderId="0" xfId="1" applyNumberFormat="1" applyFont="1" applyFill="1" applyBorder="1" applyAlignment="1">
      <alignment vertical="center"/>
    </xf>
    <xf numFmtId="43" fontId="38" fillId="0" borderId="8" xfId="1" applyNumberFormat="1" applyFont="1" applyFill="1" applyBorder="1" applyAlignment="1">
      <alignment vertical="center"/>
    </xf>
    <xf numFmtId="43" fontId="38" fillId="0" borderId="14" xfId="1" applyNumberFormat="1" applyFont="1" applyFill="1" applyBorder="1" applyAlignment="1">
      <alignment vertical="center"/>
    </xf>
    <xf numFmtId="43" fontId="38" fillId="0" borderId="62" xfId="1" applyNumberFormat="1" applyFont="1" applyFill="1" applyBorder="1" applyAlignment="1">
      <alignment vertical="center"/>
    </xf>
    <xf numFmtId="0" fontId="37" fillId="0" borderId="18" xfId="1" applyNumberFormat="1" applyFont="1" applyFill="1" applyBorder="1" applyAlignment="1">
      <alignment horizontal="center"/>
    </xf>
    <xf numFmtId="0" fontId="35" fillId="0" borderId="51" xfId="0" applyFont="1" applyBorder="1" applyAlignment="1">
      <alignment horizontal="center"/>
    </xf>
    <xf numFmtId="8" fontId="36" fillId="0" borderId="45" xfId="0" applyNumberFormat="1" applyFont="1" applyBorder="1"/>
    <xf numFmtId="8" fontId="36" fillId="0" borderId="54" xfId="0" applyNumberFormat="1" applyFont="1" applyFill="1" applyBorder="1" applyAlignment="1">
      <alignment vertical="center"/>
    </xf>
    <xf numFmtId="8" fontId="35" fillId="0" borderId="45" xfId="0" applyNumberFormat="1" applyFont="1" applyBorder="1"/>
    <xf numFmtId="0" fontId="35" fillId="0" borderId="48" xfId="0" applyFont="1" applyBorder="1" applyAlignment="1">
      <alignment horizontal="center"/>
    </xf>
    <xf numFmtId="43" fontId="35" fillId="0" borderId="46" xfId="1" applyFont="1" applyBorder="1" applyAlignment="1">
      <alignment horizontal="center" wrapText="1"/>
    </xf>
    <xf numFmtId="43" fontId="38" fillId="0" borderId="23" xfId="1" applyNumberFormat="1" applyFont="1" applyBorder="1" applyAlignment="1">
      <alignment horizontal="center" vertical="center" wrapText="1"/>
    </xf>
    <xf numFmtId="43" fontId="38" fillId="0" borderId="24" xfId="1" applyNumberFormat="1" applyFont="1" applyBorder="1" applyAlignment="1">
      <alignment horizontal="center" vertical="center" wrapText="1"/>
    </xf>
    <xf numFmtId="43" fontId="38" fillId="0" borderId="17" xfId="1" applyNumberFormat="1" applyFont="1" applyBorder="1" applyAlignment="1">
      <alignment horizontal="center" vertical="center" wrapText="1"/>
    </xf>
    <xf numFmtId="0" fontId="37" fillId="0" borderId="17" xfId="1" applyNumberFormat="1" applyFont="1" applyFill="1" applyBorder="1" applyAlignment="1">
      <alignment horizontal="center"/>
    </xf>
    <xf numFmtId="49" fontId="38" fillId="0" borderId="36" xfId="1" applyNumberFormat="1" applyFont="1" applyFill="1" applyBorder="1" applyAlignment="1">
      <alignment horizontal="center" vertical="center"/>
    </xf>
    <xf numFmtId="43" fontId="38" fillId="0" borderId="32" xfId="1" applyNumberFormat="1" applyFont="1" applyBorder="1" applyAlignment="1">
      <alignment horizontal="center" vertical="center" wrapText="1"/>
    </xf>
    <xf numFmtId="49" fontId="38" fillId="0" borderId="39" xfId="1" applyNumberFormat="1" applyFont="1" applyFill="1" applyBorder="1" applyAlignment="1">
      <alignment horizontal="center" vertical="center"/>
    </xf>
    <xf numFmtId="43" fontId="38" fillId="0" borderId="58" xfId="1" applyNumberFormat="1" applyFont="1" applyFill="1" applyBorder="1" applyAlignment="1">
      <alignment horizontal="center" vertical="center"/>
    </xf>
    <xf numFmtId="43" fontId="38" fillId="0" borderId="42" xfId="1" applyNumberFormat="1" applyFont="1" applyBorder="1" applyAlignment="1">
      <alignment horizontal="center" vertical="center" wrapText="1"/>
    </xf>
    <xf numFmtId="43" fontId="38" fillId="0" borderId="59" xfId="1" applyNumberFormat="1" applyFont="1" applyFill="1" applyBorder="1" applyAlignment="1">
      <alignment horizontal="center" vertical="center"/>
    </xf>
    <xf numFmtId="49" fontId="38" fillId="0" borderId="68" xfId="1" applyNumberFormat="1" applyFont="1" applyFill="1" applyBorder="1" applyAlignment="1">
      <alignment horizontal="center" vertical="center"/>
    </xf>
    <xf numFmtId="43" fontId="38" fillId="0" borderId="67" xfId="1" applyNumberFormat="1" applyFont="1" applyFill="1" applyBorder="1" applyAlignment="1">
      <alignment horizontal="center" vertical="center"/>
    </xf>
    <xf numFmtId="0" fontId="38" fillId="0" borderId="20" xfId="1" applyNumberFormat="1" applyFont="1" applyBorder="1" applyAlignment="1">
      <alignment horizontal="center" vertical="center" wrapText="1"/>
    </xf>
    <xf numFmtId="0" fontId="38" fillId="0" borderId="50" xfId="1" applyNumberFormat="1" applyFont="1" applyFill="1" applyBorder="1" applyAlignment="1">
      <alignment horizontal="center" vertical="center" wrapText="1"/>
    </xf>
    <xf numFmtId="43" fontId="38" fillId="0" borderId="66" xfId="1" applyNumberFormat="1" applyFont="1" applyFill="1" applyBorder="1" applyAlignment="1">
      <alignment horizontal="center" vertical="center" wrapText="1"/>
    </xf>
    <xf numFmtId="43" fontId="38" fillId="0" borderId="27" xfId="1" applyFont="1" applyFill="1" applyBorder="1" applyAlignment="1">
      <alignment horizontal="center" vertical="center" wrapText="1"/>
    </xf>
    <xf numFmtId="0" fontId="36" fillId="0" borderId="29" xfId="0" applyFont="1" applyFill="1" applyBorder="1" applyAlignment="1">
      <alignment horizontal="center" vertical="center"/>
    </xf>
    <xf numFmtId="0" fontId="36" fillId="0" borderId="28" xfId="1" applyNumberFormat="1" applyFont="1" applyFill="1" applyBorder="1" applyAlignment="1">
      <alignment horizontal="center" vertical="center"/>
    </xf>
    <xf numFmtId="0" fontId="38" fillId="0" borderId="70" xfId="1" applyNumberFormat="1" applyFont="1" applyBorder="1" applyAlignment="1">
      <alignment horizontal="center" vertical="center"/>
    </xf>
    <xf numFmtId="43" fontId="38" fillId="0" borderId="72" xfId="1" applyNumberFormat="1" applyFont="1" applyFill="1" applyBorder="1" applyAlignment="1">
      <alignment vertical="center"/>
    </xf>
    <xf numFmtId="43" fontId="38" fillId="0" borderId="73" xfId="1" applyNumberFormat="1" applyFont="1" applyFill="1" applyBorder="1" applyAlignment="1">
      <alignment vertical="center"/>
    </xf>
    <xf numFmtId="43" fontId="38" fillId="0" borderId="74" xfId="1" applyNumberFormat="1" applyFont="1" applyFill="1" applyBorder="1" applyAlignment="1">
      <alignment vertical="center"/>
    </xf>
    <xf numFmtId="43" fontId="38" fillId="0" borderId="75" xfId="1" applyNumberFormat="1" applyFont="1" applyBorder="1" applyAlignment="1">
      <alignment horizontal="center" vertical="center"/>
    </xf>
    <xf numFmtId="0" fontId="38" fillId="0" borderId="71" xfId="1" applyNumberFormat="1" applyFont="1" applyFill="1" applyBorder="1" applyAlignment="1">
      <alignment horizontal="center" vertical="center"/>
    </xf>
    <xf numFmtId="43" fontId="40" fillId="0" borderId="39" xfId="1" applyFont="1" applyFill="1" applyBorder="1" applyAlignment="1">
      <alignment horizontal="center" vertical="center" wrapText="1"/>
    </xf>
    <xf numFmtId="0" fontId="40" fillId="0" borderId="5" xfId="0" applyFont="1" applyFill="1" applyBorder="1" applyAlignment="1">
      <alignment horizontal="center" vertical="center"/>
    </xf>
    <xf numFmtId="0" fontId="40" fillId="0" borderId="58" xfId="1" applyNumberFormat="1" applyFont="1" applyBorder="1" applyAlignment="1">
      <alignment horizontal="center" vertical="center"/>
    </xf>
    <xf numFmtId="43" fontId="40" fillId="0" borderId="54" xfId="1" applyNumberFormat="1" applyFont="1" applyBorder="1" applyAlignment="1">
      <alignment horizontal="center" vertical="center"/>
    </xf>
    <xf numFmtId="4" fontId="40" fillId="0" borderId="39" xfId="0" applyNumberFormat="1" applyFont="1" applyBorder="1" applyAlignment="1">
      <alignment horizontal="right" vertical="center" wrapText="1"/>
    </xf>
    <xf numFmtId="49" fontId="40" fillId="0" borderId="5" xfId="0" applyNumberFormat="1" applyFont="1" applyBorder="1" applyAlignment="1">
      <alignment horizontal="center" vertical="center" wrapText="1"/>
    </xf>
    <xf numFmtId="0" fontId="40" fillId="0" borderId="58" xfId="1" applyNumberFormat="1" applyFont="1" applyFill="1" applyBorder="1" applyAlignment="1">
      <alignment horizontal="center" vertical="center"/>
    </xf>
    <xf numFmtId="43" fontId="40" fillId="0" borderId="52" xfId="1" applyNumberFormat="1" applyFont="1" applyFill="1" applyBorder="1" applyAlignment="1">
      <alignment horizontal="center" vertical="center"/>
    </xf>
    <xf numFmtId="43" fontId="40" fillId="0" borderId="0" xfId="1" applyNumberFormat="1" applyFont="1" applyFill="1" applyBorder="1" applyAlignment="1">
      <alignment vertical="center"/>
    </xf>
    <xf numFmtId="43" fontId="37" fillId="0" borderId="27" xfId="1" applyNumberFormat="1" applyFont="1" applyFill="1" applyBorder="1" applyAlignment="1">
      <alignment horizontal="right" vertical="top" wrapText="1"/>
    </xf>
    <xf numFmtId="0" fontId="37" fillId="0" borderId="29" xfId="0" applyFont="1" applyFill="1" applyBorder="1" applyAlignment="1">
      <alignment horizontal="center"/>
    </xf>
    <xf numFmtId="0" fontId="37" fillId="0" borderId="28" xfId="1" applyNumberFormat="1" applyFont="1" applyFill="1" applyBorder="1" applyAlignment="1">
      <alignment horizontal="center"/>
    </xf>
    <xf numFmtId="43" fontId="37" fillId="0" borderId="27" xfId="1" applyNumberFormat="1" applyFont="1" applyFill="1" applyBorder="1" applyAlignment="1">
      <alignment horizontal="center"/>
    </xf>
    <xf numFmtId="43" fontId="37" fillId="0" borderId="28" xfId="1" applyNumberFormat="1" applyFont="1" applyFill="1" applyBorder="1" applyAlignment="1">
      <alignment horizontal="center"/>
    </xf>
    <xf numFmtId="0" fontId="37" fillId="0" borderId="55" xfId="1" applyNumberFormat="1" applyFont="1" applyFill="1" applyBorder="1" applyAlignment="1">
      <alignment horizontal="center"/>
    </xf>
    <xf numFmtId="43" fontId="35" fillId="0" borderId="55" xfId="0" applyNumberFormat="1" applyFont="1" applyBorder="1"/>
    <xf numFmtId="4" fontId="38" fillId="0" borderId="68" xfId="0" applyNumberFormat="1" applyFont="1" applyFill="1" applyBorder="1" applyAlignment="1">
      <alignment vertical="center" wrapText="1"/>
    </xf>
    <xf numFmtId="49" fontId="38" fillId="0" borderId="69" xfId="0" applyNumberFormat="1" applyFont="1" applyFill="1" applyBorder="1" applyAlignment="1">
      <alignment horizontal="center" vertical="center" wrapText="1"/>
    </xf>
    <xf numFmtId="49" fontId="38" fillId="0" borderId="76" xfId="1" applyNumberFormat="1" applyFont="1" applyFill="1" applyBorder="1" applyAlignment="1">
      <alignment horizontal="center" vertical="center"/>
    </xf>
    <xf numFmtId="43" fontId="38" fillId="0" borderId="59" xfId="1" applyNumberFormat="1" applyFont="1" applyBorder="1" applyAlignment="1">
      <alignment horizontal="center" vertical="center" wrapText="1"/>
    </xf>
    <xf numFmtId="43" fontId="38" fillId="0" borderId="75" xfId="1" applyNumberFormat="1" applyFont="1" applyBorder="1" applyAlignment="1">
      <alignment horizontal="center" vertical="center" wrapText="1"/>
    </xf>
    <xf numFmtId="43" fontId="38" fillId="0" borderId="23" xfId="1" applyFont="1" applyFill="1" applyBorder="1" applyAlignment="1">
      <alignment horizontal="center" vertical="center" wrapText="1"/>
    </xf>
    <xf numFmtId="0" fontId="36" fillId="0" borderId="77" xfId="0" applyFont="1" applyBorder="1" applyAlignment="1">
      <alignment horizontal="center" vertical="center"/>
    </xf>
    <xf numFmtId="0" fontId="36" fillId="0" borderId="24" xfId="1" applyNumberFormat="1" applyFont="1" applyBorder="1" applyAlignment="1">
      <alignment horizontal="center" vertical="center"/>
    </xf>
    <xf numFmtId="4" fontId="38" fillId="0" borderId="42" xfId="0" applyNumberFormat="1" applyFont="1" applyFill="1" applyBorder="1" applyAlignment="1">
      <alignment vertical="center" wrapText="1"/>
    </xf>
    <xf numFmtId="49" fontId="38" fillId="0" borderId="43" xfId="0" applyNumberFormat="1" applyFont="1" applyFill="1" applyBorder="1" applyAlignment="1">
      <alignment horizontal="center" vertical="center" wrapText="1"/>
    </xf>
    <xf numFmtId="0" fontId="38" fillId="0" borderId="67" xfId="1" applyNumberFormat="1" applyFont="1" applyFill="1" applyBorder="1" applyAlignment="1">
      <alignment vertical="center"/>
    </xf>
    <xf numFmtId="43" fontId="38" fillId="0" borderId="60" xfId="1" applyNumberFormat="1" applyFont="1" applyFill="1" applyBorder="1" applyAlignment="1">
      <alignment vertical="center" wrapText="1"/>
    </xf>
    <xf numFmtId="43" fontId="38" fillId="0" borderId="61" xfId="1" applyNumberFormat="1" applyFont="1" applyFill="1" applyBorder="1" applyAlignment="1">
      <alignment vertical="center" wrapText="1"/>
    </xf>
    <xf numFmtId="0" fontId="38" fillId="0" borderId="3" xfId="1" applyNumberFormat="1" applyFont="1" applyBorder="1" applyAlignment="1">
      <alignment horizontal="center" vertical="center" wrapText="1"/>
    </xf>
    <xf numFmtId="0" fontId="38" fillId="0" borderId="59" xfId="1" applyNumberFormat="1" applyFont="1" applyFill="1" applyBorder="1" applyAlignment="1">
      <alignment horizontal="center" vertical="center"/>
    </xf>
    <xf numFmtId="43" fontId="0" fillId="0" borderId="0" xfId="0" applyNumberFormat="1"/>
    <xf numFmtId="0" fontId="35" fillId="0" borderId="44" xfId="0" applyFont="1" applyBorder="1" applyAlignment="1">
      <alignment wrapText="1"/>
    </xf>
    <xf numFmtId="49" fontId="38" fillId="0" borderId="1" xfId="0" applyNumberFormat="1" applyFont="1" applyBorder="1" applyAlignment="1">
      <alignment horizontal="center" vertical="center" wrapText="1"/>
    </xf>
    <xf numFmtId="49" fontId="38" fillId="0" borderId="69" xfId="0" applyNumberFormat="1" applyFont="1" applyBorder="1" applyAlignment="1">
      <alignment horizontal="center" vertical="center" wrapText="1"/>
    </xf>
    <xf numFmtId="8" fontId="37" fillId="0" borderId="44" xfId="1" applyNumberFormat="1" applyFont="1" applyFill="1" applyBorder="1" applyAlignment="1">
      <alignment horizontal="center" vertical="center" wrapText="1"/>
    </xf>
    <xf numFmtId="43" fontId="35" fillId="0" borderId="44" xfId="0" applyNumberFormat="1" applyFont="1" applyBorder="1" applyAlignment="1">
      <alignment vertical="center"/>
    </xf>
    <xf numFmtId="43" fontId="35" fillId="0" borderId="44" xfId="0" applyNumberFormat="1" applyFont="1" applyBorder="1" applyAlignment="1">
      <alignment horizontal="center" vertical="center"/>
    </xf>
    <xf numFmtId="0" fontId="35" fillId="0" borderId="44" xfId="0" applyFont="1" applyBorder="1" applyAlignment="1">
      <alignment vertical="center" wrapText="1"/>
    </xf>
    <xf numFmtId="0" fontId="35" fillId="0" borderId="44" xfId="0" applyFont="1" applyBorder="1" applyAlignment="1">
      <alignment horizontal="center" vertical="center" wrapText="1"/>
    </xf>
    <xf numFmtId="8" fontId="35" fillId="0" borderId="44" xfId="0" applyNumberFormat="1" applyFont="1" applyBorder="1"/>
    <xf numFmtId="8" fontId="35" fillId="0" borderId="44" xfId="0" applyNumberFormat="1" applyFont="1" applyBorder="1" applyAlignment="1">
      <alignment horizontal="center" vertical="center"/>
    </xf>
    <xf numFmtId="0" fontId="37" fillId="0" borderId="44" xfId="0" applyFont="1" applyFill="1" applyBorder="1" applyAlignment="1">
      <alignment horizontal="center" vertical="center" wrapText="1"/>
    </xf>
    <xf numFmtId="0" fontId="38" fillId="0" borderId="2" xfId="1" applyNumberFormat="1" applyFont="1" applyFill="1" applyBorder="1" applyAlignment="1">
      <alignment horizontal="center" vertical="center"/>
    </xf>
    <xf numFmtId="43" fontId="38" fillId="0" borderId="78" xfId="1" applyNumberFormat="1" applyFont="1" applyFill="1" applyBorder="1" applyAlignment="1">
      <alignment vertical="center"/>
    </xf>
    <xf numFmtId="0" fontId="40" fillId="0" borderId="1" xfId="0" applyFont="1" applyBorder="1" applyAlignment="1">
      <alignment horizontal="center" vertical="center"/>
    </xf>
    <xf numFmtId="43" fontId="40" fillId="0" borderId="36" xfId="1" applyFont="1" applyFill="1" applyBorder="1" applyAlignment="1">
      <alignment horizontal="center" vertical="center" wrapText="1"/>
    </xf>
    <xf numFmtId="0" fontId="40" fillId="0" borderId="2" xfId="1" applyNumberFormat="1" applyFont="1" applyFill="1" applyBorder="1" applyAlignment="1">
      <alignment horizontal="center" vertical="center"/>
    </xf>
    <xf numFmtId="43" fontId="40" fillId="0" borderId="60" xfId="1" applyNumberFormat="1" applyFont="1" applyFill="1" applyBorder="1" applyAlignment="1">
      <alignment horizontal="center" vertical="center"/>
    </xf>
    <xf numFmtId="0" fontId="40" fillId="0" borderId="5" xfId="0" applyFont="1" applyBorder="1" applyAlignment="1">
      <alignment horizontal="center" vertical="center"/>
    </xf>
    <xf numFmtId="0" fontId="40" fillId="0" borderId="7" xfId="1" applyNumberFormat="1" applyFont="1" applyFill="1" applyBorder="1" applyAlignment="1">
      <alignment horizontal="center" vertical="center"/>
    </xf>
    <xf numFmtId="43" fontId="36" fillId="0" borderId="55" xfId="1" applyNumberFormat="1" applyFont="1" applyFill="1" applyBorder="1" applyAlignment="1">
      <alignment horizontal="center" vertical="center"/>
    </xf>
    <xf numFmtId="0" fontId="36" fillId="0" borderId="43" xfId="0" applyFont="1" applyFill="1" applyBorder="1" applyAlignment="1">
      <alignment horizontal="center" vertical="center"/>
    </xf>
    <xf numFmtId="43" fontId="38" fillId="0" borderId="68" xfId="1" applyFont="1" applyFill="1" applyBorder="1" applyAlignment="1">
      <alignment horizontal="center" vertical="center" wrapText="1"/>
    </xf>
    <xf numFmtId="0" fontId="36" fillId="0" borderId="69" xfId="0" applyFont="1" applyFill="1" applyBorder="1" applyAlignment="1">
      <alignment horizontal="center" vertical="center"/>
    </xf>
    <xf numFmtId="0" fontId="36" fillId="0" borderId="70" xfId="1" applyNumberFormat="1" applyFont="1" applyFill="1" applyBorder="1" applyAlignment="1">
      <alignment horizontal="center" vertical="center"/>
    </xf>
    <xf numFmtId="0" fontId="36" fillId="0" borderId="71" xfId="1" applyNumberFormat="1" applyFont="1" applyFill="1" applyBorder="1" applyAlignment="1">
      <alignment horizontal="center" vertical="center"/>
    </xf>
    <xf numFmtId="43" fontId="36" fillId="0" borderId="75" xfId="1" applyNumberFormat="1" applyFont="1" applyFill="1" applyBorder="1" applyAlignment="1">
      <alignment horizontal="center" vertical="center"/>
    </xf>
    <xf numFmtId="43" fontId="36" fillId="0" borderId="61" xfId="1" applyNumberFormat="1"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22" fontId="0" fillId="0" borderId="0" xfId="0" applyNumberFormat="1"/>
    <xf numFmtId="44" fontId="0" fillId="0" borderId="0" xfId="2" applyFont="1"/>
    <xf numFmtId="14" fontId="0" fillId="0" borderId="0" xfId="0" applyNumberFormat="1"/>
    <xf numFmtId="0" fontId="0" fillId="0" borderId="0" xfId="0" applyAlignment="1">
      <alignment wrapText="1"/>
    </xf>
    <xf numFmtId="0" fontId="30" fillId="0" borderId="1" xfId="0" applyFont="1" applyBorder="1"/>
    <xf numFmtId="44" fontId="30" fillId="0" borderId="1" xfId="2" applyFont="1" applyBorder="1"/>
    <xf numFmtId="44" fontId="29" fillId="0" borderId="1" xfId="2" applyFont="1" applyBorder="1"/>
    <xf numFmtId="0" fontId="29" fillId="0" borderId="1" xfId="0" applyFont="1" applyBorder="1"/>
    <xf numFmtId="0" fontId="30" fillId="0" borderId="0" xfId="0" applyFont="1" applyBorder="1"/>
    <xf numFmtId="44" fontId="30" fillId="0" borderId="0" xfId="2" applyFont="1" applyBorder="1"/>
    <xf numFmtId="44" fontId="21" fillId="0" borderId="0" xfId="2" applyFont="1" applyAlignment="1">
      <alignment horizontal="center" vertical="center"/>
    </xf>
    <xf numFmtId="0" fontId="21" fillId="0" borderId="0" xfId="0" applyFont="1" applyFill="1" applyBorder="1" applyAlignment="1">
      <alignment horizontal="center" vertical="center"/>
    </xf>
    <xf numFmtId="0" fontId="23" fillId="0" borderId="0" xfId="0" applyFont="1" applyFill="1" applyBorder="1" applyAlignment="1">
      <alignment horizontal="center" vertical="center"/>
    </xf>
    <xf numFmtId="0" fontId="21" fillId="10" borderId="0" xfId="0" applyFont="1" applyFill="1" applyBorder="1" applyAlignment="1">
      <alignment horizontal="center" vertical="center"/>
    </xf>
    <xf numFmtId="14" fontId="21" fillId="0" borderId="0" xfId="0" applyNumberFormat="1" applyFont="1" applyAlignment="1">
      <alignment horizontal="center" vertical="center"/>
    </xf>
    <xf numFmtId="43" fontId="21" fillId="0" borderId="0" xfId="1" applyNumberFormat="1" applyFont="1" applyAlignment="1">
      <alignment horizontal="center" vertical="center"/>
    </xf>
    <xf numFmtId="0" fontId="24" fillId="0" borderId="0" xfId="0" applyFont="1" applyAlignment="1">
      <alignment horizontal="center" vertical="center"/>
    </xf>
    <xf numFmtId="0" fontId="21" fillId="0" borderId="2" xfId="0" applyFont="1" applyFill="1" applyBorder="1" applyAlignment="1">
      <alignment horizontal="center" vertical="center"/>
    </xf>
    <xf numFmtId="0" fontId="21" fillId="0" borderId="14"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0" xfId="0" applyNumberFormat="1" applyFont="1" applyBorder="1" applyAlignment="1">
      <alignment horizontal="center" vertical="center"/>
    </xf>
    <xf numFmtId="49" fontId="21" fillId="0" borderId="0" xfId="0" applyNumberFormat="1" applyFont="1" applyBorder="1" applyAlignment="1">
      <alignment horizontal="justify" vertical="center"/>
    </xf>
    <xf numFmtId="0" fontId="22" fillId="0" borderId="0" xfId="0" applyFont="1" applyBorder="1" applyAlignment="1">
      <alignment horizontal="center"/>
    </xf>
    <xf numFmtId="0" fontId="25" fillId="0" borderId="1" xfId="0" applyFont="1" applyBorder="1" applyAlignment="1">
      <alignment horizontal="center" vertical="center" wrapText="1"/>
    </xf>
    <xf numFmtId="44" fontId="21" fillId="0" borderId="0" xfId="2" applyFont="1" applyFill="1" applyBorder="1" applyAlignment="1">
      <alignment horizontal="center" vertical="center"/>
    </xf>
    <xf numFmtId="44" fontId="41" fillId="0" borderId="0" xfId="2" applyFont="1" applyFill="1" applyBorder="1" applyAlignment="1">
      <alignment horizontal="center" vertical="center"/>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49" fontId="42" fillId="0" borderId="1" xfId="0" applyNumberFormat="1" applyFont="1" applyFill="1" applyBorder="1" applyAlignment="1">
      <alignment horizontal="center" vertical="center" wrapText="1"/>
    </xf>
    <xf numFmtId="0" fontId="42" fillId="0" borderId="3" xfId="0" applyFont="1" applyFill="1" applyBorder="1" applyAlignment="1">
      <alignment horizontal="center" vertical="center" wrapText="1"/>
    </xf>
    <xf numFmtId="44" fontId="42" fillId="0" borderId="1" xfId="2" applyFont="1" applyFill="1" applyBorder="1" applyAlignment="1">
      <alignment horizontal="center" vertical="center" wrapText="1"/>
    </xf>
    <xf numFmtId="43" fontId="42" fillId="0" borderId="1" xfId="1" applyNumberFormat="1" applyFont="1" applyFill="1" applyBorder="1" applyAlignment="1">
      <alignment horizontal="center" vertical="center"/>
    </xf>
    <xf numFmtId="44" fontId="42" fillId="0" borderId="1" xfId="2" applyNumberFormat="1" applyFont="1" applyFill="1" applyBorder="1" applyAlignment="1">
      <alignment horizontal="center" vertical="center"/>
    </xf>
    <xf numFmtId="14" fontId="42" fillId="0" borderId="1" xfId="0" applyNumberFormat="1" applyFont="1" applyFill="1" applyBorder="1" applyAlignment="1">
      <alignment horizontal="center" vertical="center" wrapText="1"/>
    </xf>
    <xf numFmtId="49" fontId="25" fillId="0" borderId="1" xfId="2" applyNumberFormat="1"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3" applyFont="1" applyFill="1" applyBorder="1" applyAlignment="1">
      <alignment horizontal="center" vertical="center"/>
    </xf>
    <xf numFmtId="0" fontId="21"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justify" vertical="center" wrapText="1"/>
    </xf>
    <xf numFmtId="14" fontId="20" fillId="0" borderId="3" xfId="0" applyNumberFormat="1" applyFont="1" applyFill="1" applyBorder="1" applyAlignment="1">
      <alignment horizontal="center" vertical="center" wrapText="1"/>
    </xf>
    <xf numFmtId="0" fontId="43" fillId="0" borderId="1" xfId="0" applyFont="1" applyFill="1" applyBorder="1" applyAlignment="1">
      <alignment horizontal="center" vertical="center" wrapText="1"/>
    </xf>
    <xf numFmtId="0" fontId="20" fillId="10" borderId="1" xfId="0" applyNumberFormat="1" applyFont="1" applyFill="1" applyBorder="1" applyAlignment="1">
      <alignment horizontal="center" vertical="center" wrapText="1"/>
    </xf>
    <xf numFmtId="44" fontId="20" fillId="10" borderId="1" xfId="2" applyFont="1" applyFill="1" applyBorder="1" applyAlignment="1">
      <alignment horizontal="center" vertical="center" wrapText="1"/>
    </xf>
    <xf numFmtId="44" fontId="21" fillId="0" borderId="1" xfId="2" applyNumberFormat="1" applyFont="1" applyFill="1" applyBorder="1" applyAlignment="1">
      <alignment horizontal="center" vertical="center"/>
    </xf>
    <xf numFmtId="44" fontId="43" fillId="0" borderId="1" xfId="2" applyFont="1" applyFill="1" applyBorder="1" applyAlignment="1">
      <alignment horizontal="center" vertical="center"/>
    </xf>
    <xf numFmtId="14" fontId="21" fillId="10" borderId="1" xfId="0" applyNumberFormat="1" applyFont="1" applyFill="1" applyBorder="1" applyAlignment="1">
      <alignment horizontal="center" vertical="center" wrapText="1"/>
    </xf>
    <xf numFmtId="49" fontId="24" fillId="10" borderId="1" xfId="0" applyNumberFormat="1" applyFont="1" applyFill="1" applyBorder="1" applyAlignment="1">
      <alignment horizontal="center" vertical="center" wrapText="1"/>
    </xf>
    <xf numFmtId="14" fontId="21" fillId="10" borderId="1" xfId="0" applyNumberFormat="1" applyFont="1" applyFill="1" applyBorder="1" applyAlignment="1">
      <alignment horizontal="center" vertical="center"/>
    </xf>
    <xf numFmtId="0" fontId="21" fillId="10" borderId="1"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10" borderId="1" xfId="0" applyNumberFormat="1"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10" borderId="1" xfId="2" applyNumberFormat="1" applyFont="1" applyFill="1" applyBorder="1" applyAlignment="1">
      <alignment horizontal="center" vertical="center" wrapText="1"/>
    </xf>
    <xf numFmtId="0" fontId="21" fillId="0" borderId="1" xfId="2" applyNumberFormat="1" applyFont="1" applyFill="1" applyBorder="1" applyAlignment="1">
      <alignment horizontal="center" vertical="center" wrapText="1"/>
    </xf>
    <xf numFmtId="44" fontId="21" fillId="0" borderId="1" xfId="2" applyFont="1" applyFill="1" applyBorder="1" applyAlignment="1">
      <alignment horizontal="center" vertical="center" wrapText="1"/>
    </xf>
    <xf numFmtId="44" fontId="21" fillId="0" borderId="1" xfId="0" applyNumberFormat="1" applyFont="1" applyFill="1" applyBorder="1" applyAlignment="1">
      <alignment horizontal="center" vertical="center" wrapText="1"/>
    </xf>
    <xf numFmtId="0" fontId="24" fillId="10" borderId="1" xfId="0" applyFont="1" applyFill="1" applyBorder="1" applyAlignment="1">
      <alignment horizontal="center" vertical="center"/>
    </xf>
    <xf numFmtId="0" fontId="21" fillId="10" borderId="1" xfId="0" applyFont="1" applyFill="1" applyBorder="1" applyAlignment="1">
      <alignment horizontal="center" vertical="center"/>
    </xf>
    <xf numFmtId="49" fontId="20" fillId="0" borderId="1" xfId="0" applyNumberFormat="1" applyFont="1" applyFill="1" applyBorder="1" applyAlignment="1">
      <alignment horizontal="justify" vertical="center"/>
    </xf>
    <xf numFmtId="0" fontId="21" fillId="0" borderId="3" xfId="0" applyFont="1" applyBorder="1" applyAlignment="1">
      <alignment horizontal="center" vertical="center"/>
    </xf>
    <xf numFmtId="0" fontId="22" fillId="0" borderId="1" xfId="0" applyFont="1" applyBorder="1" applyAlignment="1">
      <alignment horizontal="center" vertical="center" wrapText="1"/>
    </xf>
    <xf numFmtId="0" fontId="21" fillId="0" borderId="2" xfId="0" applyFont="1" applyBorder="1" applyAlignment="1">
      <alignment horizontal="center" vertical="center"/>
    </xf>
    <xf numFmtId="0" fontId="22" fillId="0" borderId="1" xfId="0" applyFont="1" applyBorder="1" applyAlignment="1">
      <alignment horizontal="justify" vertical="center" wrapText="1"/>
    </xf>
    <xf numFmtId="0" fontId="22" fillId="0" borderId="3" xfId="0" applyFont="1" applyBorder="1" applyAlignment="1">
      <alignment horizontal="center" vertical="center"/>
    </xf>
    <xf numFmtId="0" fontId="21" fillId="0" borderId="1" xfId="0" applyNumberFormat="1" applyFont="1" applyBorder="1" applyAlignment="1">
      <alignment horizontal="center" vertical="center"/>
    </xf>
    <xf numFmtId="14" fontId="21" fillId="0" borderId="1" xfId="0" applyNumberFormat="1" applyFont="1" applyBorder="1" applyAlignment="1">
      <alignment horizontal="center" vertical="center"/>
    </xf>
    <xf numFmtId="0" fontId="22" fillId="0" borderId="0" xfId="0" applyFont="1" applyBorder="1" applyAlignment="1">
      <alignment horizontal="center" vertical="center"/>
    </xf>
    <xf numFmtId="0" fontId="21" fillId="0" borderId="1" xfId="0" applyFont="1" applyBorder="1" applyAlignment="1">
      <alignment horizontal="center" vertical="center" wrapText="1"/>
    </xf>
    <xf numFmtId="0" fontId="22" fillId="10" borderId="1" xfId="0" applyFont="1" applyFill="1" applyBorder="1" applyAlignment="1">
      <alignment horizontal="center" vertical="center" wrapText="1"/>
    </xf>
    <xf numFmtId="0" fontId="21" fillId="10" borderId="2" xfId="0" applyFont="1" applyFill="1" applyBorder="1" applyAlignment="1">
      <alignment horizontal="center" vertical="center"/>
    </xf>
    <xf numFmtId="0" fontId="21" fillId="0" borderId="1" xfId="0" applyNumberFormat="1" applyFont="1" applyFill="1" applyBorder="1" applyAlignment="1">
      <alignment horizontal="center" vertical="center"/>
    </xf>
    <xf numFmtId="0" fontId="21" fillId="10" borderId="3" xfId="0" applyFont="1" applyFill="1" applyBorder="1" applyAlignment="1">
      <alignment horizontal="center" vertical="center" wrapText="1"/>
    </xf>
    <xf numFmtId="0" fontId="43" fillId="10" borderId="1" xfId="1" applyNumberFormat="1" applyFont="1" applyFill="1" applyBorder="1" applyAlignment="1">
      <alignment horizontal="center" vertical="center"/>
    </xf>
    <xf numFmtId="44" fontId="43" fillId="10" borderId="1" xfId="2" applyFont="1" applyFill="1" applyBorder="1" applyAlignment="1">
      <alignment horizontal="center" vertical="center"/>
    </xf>
    <xf numFmtId="44" fontId="21" fillId="10" borderId="1" xfId="2" applyNumberFormat="1" applyFont="1" applyFill="1" applyBorder="1" applyAlignment="1">
      <alignment horizontal="center" vertical="center"/>
    </xf>
    <xf numFmtId="4" fontId="43" fillId="10" borderId="1" xfId="0" applyNumberFormat="1" applyFont="1" applyFill="1" applyBorder="1" applyAlignment="1">
      <alignment horizontal="center" vertical="center"/>
    </xf>
    <xf numFmtId="0" fontId="24" fillId="10" borderId="1" xfId="3" applyFont="1" applyFill="1" applyBorder="1" applyAlignment="1">
      <alignment horizontal="center" vertical="center"/>
    </xf>
    <xf numFmtId="49" fontId="20" fillId="10" borderId="1" xfId="0" applyNumberFormat="1" applyFont="1" applyFill="1" applyBorder="1" applyAlignment="1">
      <alignment horizontal="justify" vertical="center" wrapText="1"/>
    </xf>
    <xf numFmtId="0" fontId="22" fillId="0" borderId="1" xfId="0" applyFont="1" applyBorder="1" applyAlignment="1">
      <alignment horizontal="justify" vertical="center"/>
    </xf>
    <xf numFmtId="0" fontId="22" fillId="0" borderId="1" xfId="0" applyFont="1" applyBorder="1" applyAlignment="1">
      <alignment vertical="center" wrapText="1"/>
    </xf>
    <xf numFmtId="0" fontId="22" fillId="0" borderId="3" xfId="0" applyFont="1" applyBorder="1" applyAlignment="1">
      <alignment horizontal="center" vertical="center" wrapText="1"/>
    </xf>
    <xf numFmtId="0" fontId="20" fillId="0" borderId="1" xfId="0" applyNumberFormat="1" applyFont="1" applyFill="1" applyBorder="1" applyAlignment="1">
      <alignment horizontal="center" vertical="center" wrapText="1"/>
    </xf>
    <xf numFmtId="44" fontId="20" fillId="0" borderId="1" xfId="2" applyFont="1" applyFill="1" applyBorder="1" applyAlignment="1">
      <alignment horizontal="center" vertical="center" wrapText="1"/>
    </xf>
    <xf numFmtId="49" fontId="24" fillId="10" borderId="1" xfId="2" applyNumberFormat="1" applyFont="1" applyFill="1" applyBorder="1" applyAlignment="1">
      <alignment horizontal="center" vertical="center" wrapText="1"/>
    </xf>
    <xf numFmtId="0" fontId="21" fillId="0" borderId="1" xfId="0" applyFont="1" applyBorder="1" applyAlignment="1">
      <alignment horizontal="justify" vertical="center" wrapText="1"/>
    </xf>
    <xf numFmtId="0" fontId="21" fillId="0" borderId="3" xfId="0" applyFont="1" applyBorder="1" applyAlignment="1">
      <alignment horizontal="center" vertical="center" wrapText="1"/>
    </xf>
    <xf numFmtId="0" fontId="21" fillId="10" borderId="1" xfId="2" applyNumberFormat="1" applyFont="1" applyFill="1" applyBorder="1" applyAlignment="1">
      <alignment horizontal="center" vertical="center"/>
    </xf>
    <xf numFmtId="14" fontId="20" fillId="10" borderId="1" xfId="0" applyNumberFormat="1" applyFont="1" applyFill="1" applyBorder="1" applyAlignment="1">
      <alignment horizontal="center" vertical="center" wrapText="1"/>
    </xf>
    <xf numFmtId="0" fontId="21" fillId="10" borderId="1" xfId="0" applyNumberFormat="1" applyFont="1" applyFill="1" applyBorder="1" applyAlignment="1">
      <alignment horizontal="center" vertical="center"/>
    </xf>
    <xf numFmtId="0" fontId="43" fillId="10" borderId="1" xfId="0" applyFont="1" applyFill="1" applyBorder="1" applyAlignment="1">
      <alignment horizontal="center" vertical="center" wrapText="1"/>
    </xf>
    <xf numFmtId="44" fontId="43" fillId="10" borderId="1" xfId="2" applyNumberFormat="1" applyFont="1" applyFill="1" applyBorder="1" applyAlignment="1">
      <alignment horizontal="center" vertical="center"/>
    </xf>
    <xf numFmtId="49" fontId="21" fillId="0" borderId="1" xfId="0" applyNumberFormat="1" applyFont="1" applyBorder="1" applyAlignment="1">
      <alignment horizontal="justify" vertical="center" wrapText="1"/>
    </xf>
    <xf numFmtId="44" fontId="21" fillId="10" borderId="1" xfId="2" applyFont="1" applyFill="1" applyBorder="1" applyAlignment="1">
      <alignment horizontal="center" vertical="center"/>
    </xf>
    <xf numFmtId="44" fontId="21" fillId="10" borderId="1" xfId="0" applyNumberFormat="1" applyFont="1" applyFill="1" applyBorder="1" applyAlignment="1">
      <alignment horizontal="center" vertical="center"/>
    </xf>
    <xf numFmtId="0" fontId="21" fillId="0" borderId="1" xfId="0" applyNumberFormat="1" applyFont="1" applyBorder="1" applyAlignment="1">
      <alignment horizontal="center" vertical="center" wrapText="1"/>
    </xf>
    <xf numFmtId="44" fontId="21" fillId="0" borderId="1" xfId="2" applyFont="1" applyBorder="1" applyAlignment="1">
      <alignment horizontal="center" vertical="center" wrapText="1"/>
    </xf>
    <xf numFmtId="0" fontId="24" fillId="10" borderId="1" xfId="0" applyFont="1" applyFill="1" applyBorder="1" applyAlignment="1">
      <alignment horizontal="center" vertical="center" wrapText="1"/>
    </xf>
    <xf numFmtId="0" fontId="20" fillId="10" borderId="1" xfId="0" applyFont="1" applyFill="1" applyBorder="1" applyAlignment="1">
      <alignment horizontal="center" vertical="center"/>
    </xf>
    <xf numFmtId="0" fontId="20" fillId="10" borderId="2" xfId="0" applyFont="1" applyFill="1" applyBorder="1" applyAlignment="1">
      <alignment horizontal="center" vertical="center" wrapText="1"/>
    </xf>
    <xf numFmtId="0" fontId="20" fillId="10" borderId="1" xfId="0" applyFont="1" applyFill="1" applyBorder="1" applyAlignment="1">
      <alignment horizontal="justify" vertical="center" wrapText="1"/>
    </xf>
    <xf numFmtId="0" fontId="20" fillId="10" borderId="3" xfId="0" applyFont="1" applyFill="1" applyBorder="1" applyAlignment="1">
      <alignment horizontal="center" vertical="center"/>
    </xf>
    <xf numFmtId="0" fontId="20" fillId="10" borderId="1" xfId="2" applyNumberFormat="1" applyFont="1" applyFill="1" applyBorder="1" applyAlignment="1">
      <alignment horizontal="center" vertical="center" wrapText="1"/>
    </xf>
    <xf numFmtId="44" fontId="20" fillId="10" borderId="1" xfId="2" applyNumberFormat="1" applyFont="1" applyFill="1" applyBorder="1" applyAlignment="1">
      <alignment horizontal="center" vertical="center"/>
    </xf>
    <xf numFmtId="44" fontId="20" fillId="10" borderId="1" xfId="0" applyNumberFormat="1" applyFont="1" applyFill="1" applyBorder="1" applyAlignment="1">
      <alignment horizontal="center" vertical="center" wrapText="1"/>
    </xf>
    <xf numFmtId="14" fontId="20" fillId="10" borderId="1" xfId="0" applyNumberFormat="1" applyFont="1" applyFill="1" applyBorder="1" applyAlignment="1">
      <alignment horizontal="center" vertical="center"/>
    </xf>
    <xf numFmtId="0" fontId="20" fillId="10" borderId="1" xfId="0" applyFont="1" applyFill="1" applyBorder="1" applyAlignment="1">
      <alignment horizontal="justify" vertical="center"/>
    </xf>
    <xf numFmtId="0" fontId="20" fillId="10" borderId="1" xfId="3" applyFont="1" applyFill="1" applyBorder="1" applyAlignment="1">
      <alignment horizontal="center" vertical="center"/>
    </xf>
    <xf numFmtId="0" fontId="21" fillId="10" borderId="2" xfId="0" applyFont="1" applyFill="1" applyBorder="1" applyAlignment="1">
      <alignment horizontal="center" vertical="center" wrapText="1"/>
    </xf>
    <xf numFmtId="0" fontId="21" fillId="10" borderId="1" xfId="0" applyFont="1" applyFill="1" applyBorder="1" applyAlignment="1">
      <alignment horizontal="justify" vertical="center" wrapText="1"/>
    </xf>
    <xf numFmtId="0" fontId="21" fillId="10" borderId="3" xfId="0" applyFont="1" applyFill="1" applyBorder="1" applyAlignment="1">
      <alignment horizontal="center" vertical="center"/>
    </xf>
    <xf numFmtId="44" fontId="21" fillId="10" borderId="1" xfId="2" applyFont="1" applyFill="1" applyBorder="1" applyAlignment="1">
      <alignment horizontal="center" vertical="center" wrapText="1"/>
    </xf>
    <xf numFmtId="44" fontId="21" fillId="10" borderId="1" xfId="0" applyNumberFormat="1" applyFont="1" applyFill="1" applyBorder="1" applyAlignment="1">
      <alignment horizontal="center" vertical="center" wrapText="1"/>
    </xf>
    <xf numFmtId="0" fontId="21" fillId="0" borderId="1" xfId="0" applyFont="1" applyBorder="1" applyAlignment="1">
      <alignment horizontal="justify" vertical="center"/>
    </xf>
    <xf numFmtId="44" fontId="21" fillId="0" borderId="1" xfId="2" applyNumberFormat="1" applyFont="1" applyFill="1" applyBorder="1" applyAlignment="1">
      <alignment horizontal="right" vertical="center" wrapText="1"/>
    </xf>
    <xf numFmtId="44" fontId="25" fillId="0" borderId="14" xfId="0" applyNumberFormat="1" applyFont="1" applyFill="1" applyBorder="1" applyAlignment="1">
      <alignment horizontal="center" vertical="center"/>
    </xf>
    <xf numFmtId="0" fontId="22" fillId="0" borderId="1" xfId="0" applyFont="1" applyBorder="1" applyAlignment="1">
      <alignment horizontal="center" vertical="center"/>
    </xf>
    <xf numFmtId="0" fontId="21" fillId="0" borderId="1" xfId="0" applyFont="1" applyFill="1" applyBorder="1" applyAlignment="1">
      <alignment horizontal="justify" vertical="center" wrapText="1"/>
    </xf>
    <xf numFmtId="0" fontId="11" fillId="3" borderId="4"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6" xfId="4" applyFont="1" applyFill="1" applyBorder="1" applyAlignment="1">
      <alignment horizontal="center" vertical="center" wrapText="1"/>
    </xf>
    <xf numFmtId="44" fontId="12" fillId="3" borderId="1" xfId="5" applyFont="1" applyFill="1" applyBorder="1" applyAlignment="1">
      <alignment horizontal="center" vertical="center" wrapText="1"/>
    </xf>
    <xf numFmtId="44" fontId="12" fillId="3" borderId="5" xfId="5" applyFont="1" applyFill="1" applyBorder="1" applyAlignment="1">
      <alignment horizontal="center" vertical="center" wrapText="1"/>
    </xf>
    <xf numFmtId="44" fontId="12" fillId="3" borderId="6" xfId="5" applyFont="1" applyFill="1" applyBorder="1" applyAlignment="1">
      <alignment horizontal="center" vertical="center" wrapText="1"/>
    </xf>
    <xf numFmtId="0" fontId="25" fillId="0" borderId="0" xfId="0" applyFont="1" applyBorder="1" applyAlignment="1">
      <alignment horizontal="center" vertical="center" wrapText="1"/>
    </xf>
    <xf numFmtId="0" fontId="21" fillId="0" borderId="8"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4" xfId="0" applyFont="1" applyBorder="1" applyAlignment="1">
      <alignment horizontal="center" vertical="center" wrapText="1"/>
    </xf>
    <xf numFmtId="0" fontId="29" fillId="0" borderId="1" xfId="0" applyFont="1" applyBorder="1" applyAlignment="1">
      <alignment horizont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2" fillId="0" borderId="12" xfId="0" applyFont="1" applyBorder="1" applyAlignment="1">
      <alignment horizontal="center" vertical="center"/>
    </xf>
    <xf numFmtId="0" fontId="3" fillId="0" borderId="4" xfId="0" applyFont="1" applyBorder="1" applyAlignment="1">
      <alignment vertical="center"/>
    </xf>
    <xf numFmtId="0" fontId="3" fillId="0" borderId="13" xfId="0" applyFont="1" applyBorder="1" applyAlignment="1">
      <alignment vertical="center"/>
    </xf>
    <xf numFmtId="0" fontId="25" fillId="0" borderId="1" xfId="0" applyFont="1" applyBorder="1" applyAlignment="1">
      <alignment horizontal="center" vertical="center" wrapText="1"/>
    </xf>
    <xf numFmtId="9" fontId="27" fillId="0" borderId="1" xfId="6" applyFont="1" applyBorder="1" applyAlignment="1">
      <alignment horizontal="center" vertical="center"/>
    </xf>
    <xf numFmtId="0" fontId="27" fillId="0" borderId="1" xfId="0" applyFont="1" applyBorder="1" applyAlignment="1">
      <alignment horizontal="center" vertical="center"/>
    </xf>
    <xf numFmtId="44" fontId="27" fillId="0" borderId="1" xfId="2" applyFont="1" applyBorder="1" applyAlignment="1">
      <alignment horizontal="center" vertical="center"/>
    </xf>
    <xf numFmtId="0" fontId="27" fillId="0" borderId="1" xfId="0" applyFont="1" applyBorder="1" applyAlignment="1">
      <alignment horizontal="left" vertical="center"/>
    </xf>
    <xf numFmtId="0" fontId="20" fillId="6" borderId="1" xfId="0" applyFont="1" applyFill="1" applyBorder="1" applyAlignment="1">
      <alignment horizontal="center" vertical="center"/>
    </xf>
    <xf numFmtId="0" fontId="27" fillId="7" borderId="1" xfId="0" applyFont="1" applyFill="1" applyBorder="1" applyAlignment="1">
      <alignment horizontal="center" vertical="center" wrapText="1"/>
    </xf>
    <xf numFmtId="9" fontId="27" fillId="0" borderId="1" xfId="6" applyFont="1" applyFill="1" applyBorder="1" applyAlignment="1">
      <alignment horizontal="center" vertical="center"/>
    </xf>
    <xf numFmtId="0" fontId="27" fillId="0" borderId="1" xfId="0" applyFont="1" applyFill="1" applyBorder="1" applyAlignment="1">
      <alignment horizontal="center" vertical="center"/>
    </xf>
    <xf numFmtId="44" fontId="27" fillId="0" borderId="1" xfId="2" applyFont="1" applyFill="1" applyBorder="1" applyAlignment="1">
      <alignment horizontal="center" vertical="center"/>
    </xf>
    <xf numFmtId="0" fontId="27" fillId="0" borderId="1" xfId="0" applyFont="1" applyFill="1" applyBorder="1" applyAlignment="1">
      <alignment horizontal="left" vertical="center"/>
    </xf>
    <xf numFmtId="0" fontId="27" fillId="7" borderId="2" xfId="0" applyFont="1" applyFill="1" applyBorder="1" applyAlignment="1">
      <alignment horizontal="center" vertical="center" wrapText="1"/>
    </xf>
    <xf numFmtId="0" fontId="27" fillId="7" borderId="14" xfId="0" applyFont="1" applyFill="1" applyBorder="1" applyAlignment="1">
      <alignment horizontal="center" vertical="center" wrapText="1"/>
    </xf>
    <xf numFmtId="0" fontId="27" fillId="7" borderId="3" xfId="0" applyFont="1" applyFill="1" applyBorder="1" applyAlignment="1">
      <alignment horizontal="center" vertical="center" wrapText="1"/>
    </xf>
    <xf numFmtId="0" fontId="28" fillId="6" borderId="2" xfId="0" applyFont="1" applyFill="1" applyBorder="1" applyAlignment="1">
      <alignment horizontal="center" vertical="center"/>
    </xf>
    <xf numFmtId="0" fontId="28" fillId="6" borderId="14"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9" fontId="27" fillId="0" borderId="1" xfId="0" applyNumberFormat="1" applyFont="1" applyBorder="1" applyAlignment="1">
      <alignment horizontal="center" vertical="center"/>
    </xf>
    <xf numFmtId="0" fontId="28" fillId="0" borderId="0" xfId="0" applyFont="1" applyFill="1" applyBorder="1" applyAlignment="1">
      <alignment horizontal="center" vertical="center"/>
    </xf>
    <xf numFmtId="0" fontId="27" fillId="6" borderId="2" xfId="0" applyFont="1" applyFill="1" applyBorder="1" applyAlignment="1">
      <alignment horizontal="center" vertical="center"/>
    </xf>
    <xf numFmtId="0" fontId="27" fillId="6" borderId="14" xfId="0" applyFont="1" applyFill="1" applyBorder="1" applyAlignment="1">
      <alignment horizontal="center" vertical="center"/>
    </xf>
    <xf numFmtId="0" fontId="2" fillId="7" borderId="1" xfId="0" applyFont="1" applyFill="1" applyBorder="1" applyAlignment="1">
      <alignment horizontal="center" vertical="center" wrapText="1"/>
    </xf>
    <xf numFmtId="0" fontId="27" fillId="6" borderId="3" xfId="0" applyFont="1" applyFill="1" applyBorder="1" applyAlignment="1">
      <alignment horizontal="center" vertical="center"/>
    </xf>
    <xf numFmtId="0" fontId="27" fillId="0" borderId="7" xfId="0" applyFont="1" applyBorder="1" applyAlignment="1">
      <alignment horizontal="center" vertical="center"/>
    </xf>
    <xf numFmtId="0" fontId="27" fillId="0" borderId="8" xfId="0" applyFont="1" applyBorder="1" applyAlignment="1">
      <alignment horizontal="center" vertical="center"/>
    </xf>
    <xf numFmtId="0" fontId="27" fillId="0" borderId="9" xfId="0" applyFont="1" applyBorder="1" applyAlignment="1">
      <alignment horizontal="center" vertical="center"/>
    </xf>
    <xf numFmtId="0" fontId="27" fillId="0" borderId="12" xfId="0" applyFont="1" applyBorder="1" applyAlignment="1">
      <alignment horizontal="center" vertical="center"/>
    </xf>
    <xf numFmtId="0" fontId="27" fillId="0" borderId="4" xfId="0" applyFont="1" applyBorder="1" applyAlignment="1">
      <alignment horizontal="center" vertical="center"/>
    </xf>
    <xf numFmtId="0" fontId="27" fillId="0" borderId="13" xfId="0" applyFont="1" applyBorder="1" applyAlignment="1">
      <alignment horizontal="center" vertical="center"/>
    </xf>
    <xf numFmtId="9" fontId="27" fillId="0" borderId="5" xfId="0" applyNumberFormat="1" applyFont="1" applyBorder="1" applyAlignment="1">
      <alignment horizontal="center" vertical="center"/>
    </xf>
    <xf numFmtId="9" fontId="27" fillId="0" borderId="15" xfId="0" applyNumberFormat="1" applyFont="1" applyBorder="1" applyAlignment="1">
      <alignment horizontal="center" vertical="center"/>
    </xf>
    <xf numFmtId="9" fontId="27" fillId="0" borderId="6" xfId="0" applyNumberFormat="1" applyFont="1" applyBorder="1" applyAlignment="1">
      <alignment horizontal="center" vertical="center"/>
    </xf>
    <xf numFmtId="0" fontId="27" fillId="0" borderId="2" xfId="0" applyFont="1" applyBorder="1" applyAlignment="1">
      <alignment horizontal="center" vertical="center"/>
    </xf>
    <xf numFmtId="0" fontId="27" fillId="0" borderId="14" xfId="0" applyFont="1" applyBorder="1" applyAlignment="1">
      <alignment horizontal="center" vertical="center"/>
    </xf>
    <xf numFmtId="0" fontId="27" fillId="0" borderId="3" xfId="0" applyFont="1" applyBorder="1" applyAlignment="1">
      <alignment horizontal="center" vertical="center"/>
    </xf>
    <xf numFmtId="0" fontId="27" fillId="6" borderId="1" xfId="0" applyFont="1" applyFill="1" applyBorder="1" applyAlignment="1">
      <alignment horizontal="center" vertical="center"/>
    </xf>
    <xf numFmtId="43" fontId="36" fillId="0" borderId="53" xfId="0" applyNumberFormat="1" applyFont="1" applyFill="1" applyBorder="1" applyAlignment="1">
      <alignment horizontal="center" vertical="center"/>
    </xf>
    <xf numFmtId="43" fontId="36" fillId="0" borderId="54" xfId="0" applyNumberFormat="1" applyFont="1" applyFill="1" applyBorder="1" applyAlignment="1">
      <alignment horizontal="center" vertical="center"/>
    </xf>
    <xf numFmtId="43" fontId="36" fillId="0" borderId="55" xfId="0" applyNumberFormat="1" applyFont="1" applyFill="1" applyBorder="1" applyAlignment="1">
      <alignment horizontal="center" vertical="center"/>
    </xf>
    <xf numFmtId="0" fontId="38" fillId="0" borderId="70" xfId="1" applyNumberFormat="1" applyFont="1" applyFill="1" applyBorder="1" applyAlignment="1">
      <alignment horizontal="center" vertical="center"/>
    </xf>
    <xf numFmtId="0" fontId="38" fillId="0" borderId="2" xfId="1" applyNumberFormat="1" applyFont="1" applyFill="1" applyBorder="1" applyAlignment="1">
      <alignment horizontal="center" vertical="center"/>
    </xf>
    <xf numFmtId="43" fontId="38" fillId="0" borderId="64" xfId="1" applyNumberFormat="1" applyFont="1" applyFill="1" applyBorder="1" applyAlignment="1">
      <alignment horizontal="center" vertical="center" wrapText="1"/>
    </xf>
    <xf numFmtId="43" fontId="38" fillId="0" borderId="33" xfId="1" applyNumberFormat="1" applyFont="1" applyFill="1" applyBorder="1" applyAlignment="1">
      <alignment horizontal="center" vertical="center" wrapText="1"/>
    </xf>
    <xf numFmtId="43" fontId="38" fillId="0" borderId="66" xfId="1" applyNumberFormat="1" applyFont="1" applyFill="1" applyBorder="1" applyAlignment="1">
      <alignment horizontal="center" vertical="center" wrapText="1"/>
    </xf>
    <xf numFmtId="0" fontId="36" fillId="0" borderId="23"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7" xfId="0" applyFont="1" applyBorder="1" applyAlignment="1">
      <alignment horizontal="center" vertical="center" wrapText="1"/>
    </xf>
    <xf numFmtId="8" fontId="35" fillId="0" borderId="24" xfId="0" applyNumberFormat="1" applyFont="1" applyBorder="1" applyAlignment="1">
      <alignment horizontal="center" vertical="center" wrapText="1"/>
    </xf>
    <xf numFmtId="8" fontId="35" fillId="0" borderId="26" xfId="0" applyNumberFormat="1" applyFont="1" applyBorder="1" applyAlignment="1">
      <alignment horizontal="center" vertical="center" wrapText="1"/>
    </xf>
    <xf numFmtId="8" fontId="35" fillId="0" borderId="28" xfId="0" applyNumberFormat="1" applyFont="1" applyBorder="1" applyAlignment="1">
      <alignment horizontal="center" vertical="center" wrapText="1"/>
    </xf>
    <xf numFmtId="4" fontId="38" fillId="0" borderId="23" xfId="0" applyNumberFormat="1" applyFont="1" applyFill="1" applyBorder="1" applyAlignment="1">
      <alignment horizontal="center" vertical="center" wrapText="1"/>
    </xf>
    <xf numFmtId="4" fontId="38" fillId="0" borderId="25" xfId="0" applyNumberFormat="1" applyFont="1" applyFill="1" applyBorder="1" applyAlignment="1">
      <alignment horizontal="center" vertical="center" wrapText="1"/>
    </xf>
    <xf numFmtId="4" fontId="38" fillId="0" borderId="27" xfId="0" applyNumberFormat="1" applyFont="1" applyFill="1" applyBorder="1" applyAlignment="1">
      <alignment horizontal="center" vertical="center" wrapText="1"/>
    </xf>
    <xf numFmtId="0" fontId="34" fillId="0" borderId="0" xfId="0" applyFont="1" applyAlignment="1">
      <alignment horizontal="center"/>
    </xf>
    <xf numFmtId="0" fontId="35" fillId="0" borderId="0" xfId="0" applyFont="1" applyAlignment="1">
      <alignment horizontal="center"/>
    </xf>
    <xf numFmtId="0" fontId="37" fillId="9" borderId="16" xfId="0" applyFont="1" applyFill="1" applyBorder="1" applyAlignment="1">
      <alignment horizontal="center" vertical="center"/>
    </xf>
    <xf numFmtId="0" fontId="37" fillId="9" borderId="17" xfId="0" applyFont="1" applyFill="1" applyBorder="1" applyAlignment="1">
      <alignment horizontal="center" vertical="center"/>
    </xf>
    <xf numFmtId="0" fontId="37" fillId="9" borderId="18" xfId="0" applyFont="1" applyFill="1" applyBorder="1" applyAlignment="1">
      <alignment horizontal="center" vertical="center"/>
    </xf>
    <xf numFmtId="0" fontId="37" fillId="9" borderId="16" xfId="0" applyFont="1" applyFill="1" applyBorder="1" applyAlignment="1">
      <alignment horizontal="center" vertical="center" wrapText="1"/>
    </xf>
    <xf numFmtId="0" fontId="37" fillId="9" borderId="17" xfId="0" applyFont="1" applyFill="1" applyBorder="1" applyAlignment="1">
      <alignment horizontal="center" vertical="center" wrapText="1"/>
    </xf>
    <xf numFmtId="0" fontId="36" fillId="0" borderId="30" xfId="0" applyFont="1" applyFill="1" applyBorder="1" applyAlignment="1">
      <alignment horizontal="left" vertical="center" wrapText="1"/>
    </xf>
    <xf numFmtId="0" fontId="36" fillId="0" borderId="34" xfId="0" applyFont="1" applyFill="1" applyBorder="1" applyAlignment="1">
      <alignment horizontal="left" vertical="center" wrapText="1"/>
    </xf>
    <xf numFmtId="0" fontId="36" fillId="0" borderId="37" xfId="0" applyFont="1" applyFill="1" applyBorder="1" applyAlignment="1">
      <alignment horizontal="left" vertical="center" wrapText="1"/>
    </xf>
    <xf numFmtId="0" fontId="36" fillId="0" borderId="40" xfId="0" applyFont="1" applyFill="1" applyBorder="1" applyAlignment="1">
      <alignment horizontal="left" vertical="center" wrapText="1"/>
    </xf>
    <xf numFmtId="0" fontId="35" fillId="0" borderId="63" xfId="1" applyNumberFormat="1" applyFont="1" applyFill="1" applyBorder="1" applyAlignment="1">
      <alignment horizontal="center"/>
    </xf>
    <xf numFmtId="0" fontId="35" fillId="0" borderId="64" xfId="1" applyNumberFormat="1" applyFont="1" applyFill="1" applyBorder="1" applyAlignment="1">
      <alignment horizontal="center"/>
    </xf>
    <xf numFmtId="8" fontId="35" fillId="0" borderId="65" xfId="1" applyNumberFormat="1" applyFont="1" applyFill="1" applyBorder="1" applyAlignment="1">
      <alignment horizontal="center"/>
    </xf>
    <xf numFmtId="8" fontId="35" fillId="0" borderId="66" xfId="1" applyNumberFormat="1" applyFont="1" applyFill="1" applyBorder="1" applyAlignment="1">
      <alignment horizontal="center"/>
    </xf>
    <xf numFmtId="8" fontId="36" fillId="0" borderId="31" xfId="0" applyNumberFormat="1" applyFont="1" applyFill="1" applyBorder="1" applyAlignment="1">
      <alignment horizontal="right" vertical="center" wrapText="1"/>
    </xf>
    <xf numFmtId="8" fontId="36" fillId="0" borderId="35" xfId="0" applyNumberFormat="1" applyFont="1" applyFill="1" applyBorder="1" applyAlignment="1">
      <alignment horizontal="right" vertical="center" wrapText="1"/>
    </xf>
    <xf numFmtId="8" fontId="36" fillId="0" borderId="38" xfId="0" applyNumberFormat="1" applyFont="1" applyFill="1" applyBorder="1" applyAlignment="1">
      <alignment horizontal="right" vertical="center" wrapText="1"/>
    </xf>
    <xf numFmtId="0" fontId="36" fillId="0" borderId="41" xfId="0" applyFont="1" applyFill="1" applyBorder="1" applyAlignment="1">
      <alignment horizontal="right"/>
    </xf>
    <xf numFmtId="8" fontId="36" fillId="0" borderId="54" xfId="0" applyNumberFormat="1" applyFont="1" applyFill="1" applyBorder="1" applyAlignment="1">
      <alignment horizontal="right" vertical="center"/>
    </xf>
    <xf numFmtId="0" fontId="36" fillId="0" borderId="25" xfId="0" applyFont="1" applyBorder="1" applyAlignment="1">
      <alignment horizontal="left" vertical="center" wrapText="1"/>
    </xf>
    <xf numFmtId="8" fontId="36" fillId="0" borderId="26" xfId="0" applyNumberFormat="1" applyFont="1" applyBorder="1" applyAlignment="1">
      <alignment horizontal="right" vertical="center" wrapText="1"/>
    </xf>
    <xf numFmtId="8" fontId="36" fillId="0" borderId="64" xfId="0" applyNumberFormat="1" applyFont="1" applyFill="1" applyBorder="1" applyAlignment="1">
      <alignment horizontal="right" vertical="center"/>
    </xf>
    <xf numFmtId="8" fontId="36" fillId="0" borderId="33" xfId="0" applyNumberFormat="1" applyFont="1" applyFill="1" applyBorder="1" applyAlignment="1">
      <alignment horizontal="right" vertical="center"/>
    </xf>
    <xf numFmtId="8" fontId="36" fillId="0" borderId="66" xfId="0" applyNumberFormat="1" applyFont="1" applyFill="1" applyBorder="1" applyAlignment="1">
      <alignment horizontal="right" vertical="center"/>
    </xf>
    <xf numFmtId="8" fontId="36" fillId="0" borderId="53" xfId="0" applyNumberFormat="1" applyFont="1" applyFill="1" applyBorder="1" applyAlignment="1">
      <alignment horizontal="right" vertical="center"/>
    </xf>
    <xf numFmtId="0" fontId="36" fillId="0" borderId="54" xfId="0" applyFont="1" applyFill="1" applyBorder="1" applyAlignment="1">
      <alignment horizontal="right" vertical="center"/>
    </xf>
    <xf numFmtId="0" fontId="36" fillId="0" borderId="55" xfId="0" applyFont="1" applyFill="1" applyBorder="1" applyAlignment="1">
      <alignment horizontal="right" vertical="center"/>
    </xf>
    <xf numFmtId="8" fontId="36" fillId="0" borderId="64" xfId="0" applyNumberFormat="1" applyFont="1" applyFill="1" applyBorder="1" applyAlignment="1">
      <alignment horizontal="center" vertical="center"/>
    </xf>
    <xf numFmtId="8" fontId="36" fillId="0" borderId="66" xfId="0" applyNumberFormat="1" applyFont="1" applyFill="1" applyBorder="1" applyAlignment="1">
      <alignment horizontal="center" vertical="center"/>
    </xf>
    <xf numFmtId="8" fontId="36" fillId="0" borderId="24" xfId="0" applyNumberFormat="1" applyFont="1" applyBorder="1" applyAlignment="1">
      <alignment horizontal="center" vertical="center" wrapText="1"/>
    </xf>
    <xf numFmtId="8" fontId="36" fillId="0" borderId="28" xfId="0" applyNumberFormat="1" applyFont="1" applyBorder="1" applyAlignment="1">
      <alignment horizontal="center" vertical="center" wrapText="1"/>
    </xf>
    <xf numFmtId="0" fontId="36" fillId="0" borderId="23" xfId="0" applyFont="1" applyBorder="1" applyAlignment="1">
      <alignment horizontal="left" vertical="center" wrapText="1"/>
    </xf>
    <xf numFmtId="0" fontId="36" fillId="0" borderId="27" xfId="0" applyFont="1" applyBorder="1" applyAlignment="1">
      <alignment horizontal="left" vertical="center" wrapText="1"/>
    </xf>
    <xf numFmtId="0" fontId="36" fillId="0" borderId="54" xfId="0" applyFont="1" applyFill="1" applyBorder="1" applyAlignment="1">
      <alignment horizontal="center" vertical="center"/>
    </xf>
    <xf numFmtId="0" fontId="36" fillId="0" borderId="55" xfId="0" applyFont="1" applyFill="1" applyBorder="1" applyAlignment="1">
      <alignment horizontal="center" vertical="center"/>
    </xf>
    <xf numFmtId="8" fontId="35" fillId="0" borderId="24" xfId="0" applyNumberFormat="1" applyFont="1" applyBorder="1" applyAlignment="1">
      <alignment horizontal="right" vertical="center" wrapText="1"/>
    </xf>
    <xf numFmtId="8" fontId="35" fillId="0" borderId="26" xfId="0" applyNumberFormat="1" applyFont="1" applyBorder="1" applyAlignment="1">
      <alignment horizontal="right" vertical="center" wrapText="1"/>
    </xf>
    <xf numFmtId="8" fontId="35" fillId="0" borderId="28" xfId="0" applyNumberFormat="1" applyFont="1" applyBorder="1" applyAlignment="1">
      <alignment horizontal="right" vertical="center" wrapText="1"/>
    </xf>
    <xf numFmtId="0" fontId="38" fillId="0" borderId="56" xfId="1" applyNumberFormat="1" applyFont="1" applyFill="1" applyBorder="1" applyAlignment="1">
      <alignment horizontal="center" vertical="center"/>
    </xf>
    <xf numFmtId="0" fontId="38" fillId="0" borderId="10" xfId="1" applyNumberFormat="1" applyFont="1" applyFill="1" applyBorder="1" applyAlignment="1">
      <alignment horizontal="center" vertical="center"/>
    </xf>
    <xf numFmtId="0" fontId="38" fillId="0" borderId="57" xfId="1" applyNumberFormat="1" applyFont="1" applyFill="1" applyBorder="1" applyAlignment="1">
      <alignment horizontal="center" vertical="center"/>
    </xf>
    <xf numFmtId="43" fontId="36" fillId="0" borderId="53" xfId="0" applyNumberFormat="1" applyFont="1" applyBorder="1" applyAlignment="1">
      <alignment horizontal="center" vertical="center"/>
    </xf>
    <xf numFmtId="43" fontId="36" fillId="0" borderId="54" xfId="0" applyNumberFormat="1" applyFont="1" applyBorder="1" applyAlignment="1">
      <alignment horizontal="center" vertical="center"/>
    </xf>
    <xf numFmtId="43" fontId="36" fillId="0" borderId="55" xfId="0" applyNumberFormat="1" applyFont="1" applyBorder="1" applyAlignment="1">
      <alignment horizontal="center" vertical="center"/>
    </xf>
  </cellXfs>
  <cellStyles count="11">
    <cellStyle name="Hiperlink" xfId="3" builtinId="8"/>
    <cellStyle name="Moeda" xfId="2" builtinId="4"/>
    <cellStyle name="Moeda 2" xfId="5"/>
    <cellStyle name="Moeda 3" xfId="8"/>
    <cellStyle name="Normal" xfId="0" builtinId="0"/>
    <cellStyle name="Normal 2" xfId="4"/>
    <cellStyle name="Normal 3" xfId="7"/>
    <cellStyle name="Porcentagem" xfId="6" builtinId="5"/>
    <cellStyle name="Porcentagem 2" xfId="10"/>
    <cellStyle name="Vírgula" xfId="1" builtinId="3"/>
    <cellStyle name="Vírgula 2" xfId="9"/>
  </cellStyles>
  <dxfs count="4">
    <dxf>
      <numFmt numFmtId="35" formatCode="_-* #,##0.00_-;\-* #,##0.00_-;_-* &quot;-&quot;??_-;_-@_-"/>
    </dxf>
    <dxf>
      <numFmt numFmtId="19" formatCode="dd/mm/yyyy"/>
    </dxf>
    <dxf>
      <numFmt numFmtId="19" formatCode="dd/mm/yyyy"/>
    </dxf>
    <dxf>
      <alignment horizontal="general" vertical="bottom" textRotation="0" wrapText="1" indent="0" justifyLastLine="0" shrinkToFit="0" readingOrder="0"/>
    </dxf>
  </dxfs>
  <tableStyles count="0" defaultTableStyle="TableStyleMedium9" defaultPivotStyle="PivotStyleLight16"/>
  <colors>
    <mruColors>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517072</xdr:colOff>
      <xdr:row>0</xdr:row>
      <xdr:rowOff>108857</xdr:rowOff>
    </xdr:from>
    <xdr:to>
      <xdr:col>7</xdr:col>
      <xdr:colOff>1691054</xdr:colOff>
      <xdr:row>2</xdr:row>
      <xdr:rowOff>95250</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12069536" y="108857"/>
          <a:ext cx="1173982"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95250</xdr:colOff>
      <xdr:row>0</xdr:row>
      <xdr:rowOff>104775</xdr:rowOff>
    </xdr:from>
    <xdr:to>
      <xdr:col>13</xdr:col>
      <xdr:colOff>497707</xdr:colOff>
      <xdr:row>1</xdr:row>
      <xdr:rowOff>180976</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9258300" y="104775"/>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133349</xdr:colOff>
      <xdr:row>0</xdr:row>
      <xdr:rowOff>76199</xdr:rowOff>
    </xdr:from>
    <xdr:to>
      <xdr:col>12</xdr:col>
      <xdr:colOff>535806</xdr:colOff>
      <xdr:row>1</xdr:row>
      <xdr:rowOff>142875</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0163174" y="76199"/>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D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o Plácido da Rocha Sobral" refreshedDate="44328.362497106478" createdVersion="5" refreshedVersion="5" minRefreshableVersion="3" recordCount="282">
  <cacheSource type="worksheet">
    <worksheetSource ref="A7:O55" sheet="BANCO DE DADOS"/>
  </cacheSource>
  <cacheFields count="17">
    <cacheField name="ITEM" numFmtId="0">
      <sharedItems containsSemiMixedTypes="0" containsString="0" containsNumber="1" containsInteger="1" minValue="1" maxValue="285"/>
    </cacheField>
    <cacheField name="Nº DO PROCESSO" numFmtId="0">
      <sharedItems count="65">
        <s v="017303.000039/2021"/>
        <s v="017303.000083/2021"/>
        <s v="017303.000080/2021"/>
        <s v="017303.000090/2021"/>
        <s v="017303.000062/2021"/>
        <s v="017303.000104/2021"/>
        <s v="017303.000109/2021"/>
        <s v="017303.000115/2021"/>
        <s v="017303.000156/2021"/>
        <s v="017303.000180/2021"/>
        <s v="017303.000196/2021"/>
        <s v="017303.000415/2020"/>
        <s v="017303.0001002/2018"/>
        <s v="017303.000124/2019"/>
        <s v="017303.000394/2020"/>
        <s v="017303.001023/2020"/>
        <s v="017303.000486/2020"/>
        <s v="017303.000401/2020"/>
        <s v="017303.001107/2020"/>
        <s v="017303.000116/2020"/>
        <s v="017303.000031/2021"/>
        <s v="017303.000036/2021"/>
        <s v="017303.000124/2021"/>
        <s v="017303.000154/2021"/>
        <s v="017303.000181/2021"/>
        <s v="017303.000248/2021"/>
        <s v="017303.000031/2020"/>
        <s v="017303.000339/2019"/>
        <s v="017303.000371/2020"/>
        <s v="017303.000098/2020"/>
        <s v="017303.000262/2020"/>
        <s v="017303.000218/2020"/>
        <s v="017303.001166/2020"/>
        <s v="017303.001170/2020"/>
        <s v="017303.000260/2020"/>
        <s v="017303.000011/2020"/>
        <s v="017303.001222/2020"/>
        <s v="017303.001227/2020"/>
        <s v="017303.000388/2020"/>
        <s v="017303.000239/2020"/>
        <s v="017303.000100/2020_x000a_"/>
        <s v="017303.000511/2020"/>
        <s v="017303.001168/2020"/>
        <s v="017303.000617/2020"/>
        <s v="017303.000053/2021"/>
        <s v="017303.001061/2020"/>
        <s v="017303.000153/2021"/>
        <s v="017303.000178/2021"/>
        <s v="017303.000602/2020"/>
        <s v="017303.000155/2021"/>
        <s v="017303.000179/2021"/>
        <s v="017303.000269/2021"/>
        <s v="017303.000259/2021"/>
        <s v="017303.000237/2021"/>
        <s v="017303.000279/2021"/>
        <s v="017303.000286/2021"/>
        <s v="017303.000295/2021"/>
        <s v="017303.000436/2020"/>
        <s v="017303.000254/2021_x000a_"/>
        <s v="017303.000327/2021_x000a_"/>
        <s v="017303.000338/2021_x000a_"/>
        <s v="017303.000339/2021_x000a_"/>
        <s v="017303.000337/2021"/>
        <s v="017303.000343/2021"/>
        <s v="017303.000387/2021"/>
      </sharedItems>
    </cacheField>
    <cacheField name="MODALIDADE" numFmtId="0">
      <sharedItems/>
    </cacheField>
    <cacheField name="INFORMAÇÕES_x000a_PE/ATA/CEL" numFmtId="0">
      <sharedItems containsBlank="1"/>
    </cacheField>
    <cacheField name="DATA_x000a_ABERTURA" numFmtId="0">
      <sharedItems containsDate="1" containsBlank="1" containsMixedTypes="1" minDate="2020-08-04T00:00:00" maxDate="2021-01-29T00:00:00" longText="1"/>
    </cacheField>
    <cacheField name="DESCRIÇÃO/SERVIÇO/CONSUMO (ID)" numFmtId="0">
      <sharedItems longText="1"/>
    </cacheField>
    <cacheField name="NATUREZA DESPESA" numFmtId="0">
      <sharedItems containsBlank="1"/>
    </cacheField>
    <cacheField name="SETOR" numFmtId="0">
      <sharedItems/>
    </cacheField>
    <cacheField name="FORNECEDOR" numFmtId="0">
      <sharedItems containsBlank="1"/>
    </cacheField>
    <cacheField name="QUANTIDADE" numFmtId="0">
      <sharedItems containsBlank="1" containsMixedTypes="1" containsNumber="1" minValue="1" maxValue="3575000"/>
    </cacheField>
    <cacheField name="VALOR UNITÁRIO" numFmtId="0">
      <sharedItems containsBlank="1" containsMixedTypes="1" containsNumber="1" minValue="0" maxValue="101223.12"/>
    </cacheField>
    <cacheField name="VALOR TOTAL" numFmtId="0">
      <sharedItems containsSemiMixedTypes="0" containsString="0" containsNumber="1" minValue="0" maxValue="719999.99999785004"/>
    </cacheField>
    <cacheField name="TIPO" numFmtId="0">
      <sharedItems containsBlank="1"/>
    </cacheField>
    <cacheField name="DATA EMPENHO" numFmtId="0">
      <sharedItems containsDate="1" containsBlank="1" containsMixedTypes="1" minDate="2021-01-04T00:00:00" maxDate="2021-05-04T00:00:00"/>
    </cacheField>
    <cacheField name="Nº NOTA DE EMPENHO" numFmtId="0">
      <sharedItems containsBlank="1"/>
    </cacheField>
    <cacheField name="DATA_x000a_ENVIO" numFmtId="0">
      <sharedItems containsDate="1" containsBlank="1" containsMixedTypes="1" minDate="2021-02-02T00:00:00" maxDate="2021-05-07T00:00:00"/>
    </cacheField>
    <cacheField name="FONTE DE RECURSO" numFmtId="0">
      <sharedItems containsBlank="1" count="15">
        <s v="PROCESSO ARQUIVADO"/>
        <m/>
        <s v="0431 - Transferência Fundo a Fundo de Recursos do SUS"/>
        <s v="0100 - RECURSOS ORDINÁRIOS"/>
        <s v="RECURSOS ORDINÁRIOS - 100"/>
        <s v="ATA SUSPENSA"/>
        <s v="TRANSF. FUNDO DE RECURSOS DO SUS - 0431"/>
        <s v="TRANSFERÊNCIA FUNDO A FUNDO DE RECURSOS DO SUS - BLOCO DE CUSTEIO DAS AÇÕES E SERVIÇOS PÚBLICOS -  231"/>
        <s v="ATA SEM SALDO"/>
        <s v="TRANSFERÊNCIA FUNDO A FUNDO DE RECURSOS DO SUS - BLOCO DE CUSTEIO DAS AÇÕES E SERVIÇOS PÚBLICOS -  _x000a_431 _x000a_EMENDA PARLAMENTAR JOÃO BOSCO SARAIVA "/>
        <s v="ATA INVÁLIDA"/>
        <s v="PEDIDO CANCELADO "/>
        <s v="SEM SALDO ATA"/>
        <s v="PRODUTO EM ATA_x000a_ADQUIRIR EM OUTRO PROCESO"/>
        <s v="0231 - Transferência Fundo a Fundo de Recursos do SU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2">
  <r>
    <n v="1"/>
    <x v="0"/>
    <s v="CEL"/>
    <m/>
    <d v="2021-01-21T00:00:00"/>
    <s v="117655 - SERVIÇOS DE MANUTENÇÃO EM APARELHOS 9.000 a 18.000"/>
    <s v="SERVIÇOS DE MANUTENÇÃO EM APARELHOS DE AR CONDICIONADOS"/>
    <s v="SUBSAT"/>
    <s v="-"/>
    <n v="420"/>
    <n v="0"/>
    <n v="0"/>
    <s v="SERVIÇO"/>
    <s v="-"/>
    <s v="-"/>
    <s v="-"/>
    <x v="0"/>
  </r>
  <r>
    <n v="2"/>
    <x v="0"/>
    <s v="CEL"/>
    <m/>
    <d v="2021-01-21T00:00:00"/>
    <s v="97036 - SERVIÇOS DE MANUTENÇÃO EM APARELHOS DE AR CONDICIONADO 19.000 a 30.000"/>
    <s v="SERVIÇOS DE MANUTENÇÃO EM APARELHOS DE AR CONDICIONADOS"/>
    <s v="SUBSAT"/>
    <s v="-"/>
    <n v="100"/>
    <n v="0"/>
    <n v="0"/>
    <s v="SERVIÇO"/>
    <s v="-"/>
    <s v="-"/>
    <s v="-"/>
    <x v="0"/>
  </r>
  <r>
    <n v="3"/>
    <x v="0"/>
    <s v="CEL"/>
    <m/>
    <d v="2021-01-21T00:00:00"/>
    <s v="113986 - SERVIÇOS DE MANUTENÇÃO EM APARELHOS DE AR CONDICIONADO 19.000 a 30.000"/>
    <s v="SERVIÇOS DE MANUTENÇÃO EM APARELHOS DE AR CONDICIONADOS"/>
    <s v="SUBSAT"/>
    <s v="-"/>
    <n v="80"/>
    <n v="0"/>
    <n v="0"/>
    <s v="SERVIÇO"/>
    <s v="-"/>
    <s v="-"/>
    <s v="-"/>
    <x v="0"/>
  </r>
  <r>
    <n v="4"/>
    <x v="0"/>
    <s v="CEL"/>
    <m/>
    <d v="2021-01-21T00:00:00"/>
    <s v="113987 - SERVIÇOS DE MANUTENÇÃO EM APARELHOS DE AR CONDICIONADO 49.000 a 60.000"/>
    <s v="SERVIÇOS DE MANUTENÇÃO EM APARELHOS DE AR CONDICIONADOS"/>
    <s v="SUBSAT"/>
    <s v="-"/>
    <n v="60"/>
    <n v="0"/>
    <n v="0"/>
    <s v="SERVIÇO"/>
    <s v="-"/>
    <s v="-"/>
    <s v="-"/>
    <x v="0"/>
  </r>
  <r>
    <n v="5"/>
    <x v="0"/>
    <s v="CEL"/>
    <m/>
    <d v="2021-01-21T00:00:00"/>
    <s v="124166 - SERVIÇOS DE MANUTENÇÃO EM BEBEDOURO "/>
    <s v="SERVIÇOS DE MANUTENÇÃO EM APARELHOS DE AR CONDICIONADOS"/>
    <s v="SUBSAT"/>
    <s v="-"/>
    <n v="10"/>
    <n v="0"/>
    <n v="0"/>
    <s v="SERVIÇO"/>
    <s v="-"/>
    <s v="-"/>
    <s v="-"/>
    <x v="0"/>
  </r>
  <r>
    <n v="6"/>
    <x v="0"/>
    <s v="CEL"/>
    <m/>
    <d v="2021-01-21T00:00:00"/>
    <s v="117446 - SERVIÇO DE MANUTENÇÃO DE GELADEIRA/FREEZER "/>
    <s v="SERVIÇOS DE MANUTENÇÃO EM APARELHOS DE AR CONDICIONADOS"/>
    <s v="SUBSAT"/>
    <s v="-"/>
    <n v="100"/>
    <n v="0"/>
    <n v="0"/>
    <s v="SERVIÇO"/>
    <s v="-"/>
    <s v="-"/>
    <s v="-"/>
    <x v="0"/>
  </r>
  <r>
    <n v="7"/>
    <x v="0"/>
    <s v="CEL"/>
    <m/>
    <d v="2021-01-21T00:00:00"/>
    <s v="113989 - SERVIÇO DE INSTALAÇÃO APARELHOS AR CONDICIONADO TIPO SPLIT"/>
    <s v="SERVIÇOS DE MANUTENÇÃO EM APARELHOS DE AR CONDICIONADOS"/>
    <s v="SUBSAT"/>
    <s v="-"/>
    <n v="20"/>
    <n v="0"/>
    <n v="0"/>
    <s v="SERVIÇO"/>
    <s v="-"/>
    <s v="-"/>
    <s v="-"/>
    <x v="0"/>
  </r>
  <r>
    <n v="8"/>
    <x v="1"/>
    <s v="PE"/>
    <m/>
    <m/>
    <s v="(ID - 39309) SERVIÇOS DE MANUTENÇÃO DE EQUIPAMENTOS HOSPITALARES, Descrição: contratação de empresa especializada na prestação de serviços de manutenção preventiva e/ou corretiva de equipamentos médico-hospitalares, "/>
    <s v="MANUTENÇÃO PREVENTIVA E CORRETIVA DE EQUIPAMENTOS HOSPITALARES E LABORATORIAIS"/>
    <s v="SUBSAT"/>
    <m/>
    <m/>
    <m/>
    <n v="0"/>
    <s v="SERVIÇO"/>
    <m/>
    <m/>
    <m/>
    <x v="1"/>
  </r>
  <r>
    <n v="9"/>
    <x v="2"/>
    <s v="PE"/>
    <m/>
    <m/>
    <s v="(ID-92069) CREOSOTO DE FAIA (PS), Aplicação: reagente líquido para uso laboratorial, Forma De Apresentação: frasco de 500 ml"/>
    <s v="Aquisição de Produtos Químicos"/>
    <s v="SUBCAF"/>
    <m/>
    <n v="1"/>
    <m/>
    <n v="0"/>
    <s v="CONSUMO"/>
    <m/>
    <m/>
    <m/>
    <x v="1"/>
  </r>
  <r>
    <n v="10"/>
    <x v="2"/>
    <s v="PE"/>
    <m/>
    <m/>
    <s v="(ID-89320) HEMATOXILINA, Aplicação: uso laboratorial.Fórmula: C16H14O6. Peso Molecular: 302,29. Embalagem com_x000a_25g"/>
    <s v="Aquisição de Produtos Químicos"/>
    <s v="SUBCAF"/>
    <m/>
    <s v="1"/>
    <m/>
    <n v="0"/>
    <s v="CONSUMO"/>
    <m/>
    <m/>
    <m/>
    <x v="1"/>
  </r>
  <r>
    <n v="11"/>
    <x v="2"/>
    <s v="PE"/>
    <m/>
    <m/>
    <s v="(ID-115331) NITRATO DE PRATA, Aplicação: para análise (PA), Concentração mínima 99,8%; Unidade de Fornecimento:_x000a_frasco com 100 gramas."/>
    <s v="Aquisição de Produtos Químicos"/>
    <s v="SUBCAF"/>
    <m/>
    <n v="1"/>
    <m/>
    <n v="0"/>
    <s v="CONSUMO"/>
    <m/>
    <m/>
    <m/>
    <x v="1"/>
  </r>
  <r>
    <n v="12"/>
    <x v="2"/>
    <s v="PE"/>
    <m/>
    <m/>
    <s v="(ID-110234) AZUL DE ALCIAN RA, corante em pó, acondicionado em frasco âmbar com tampa rosqueavel e lacre de_x000a_segurança. Frasco com 10g."/>
    <s v="Aquisição de Produtos Químicos"/>
    <s v="SUBCAF"/>
    <m/>
    <n v="1"/>
    <m/>
    <n v="0"/>
    <s v="CONSUMO"/>
    <m/>
    <m/>
    <m/>
    <x v="1"/>
  </r>
  <r>
    <n v="13"/>
    <x v="2"/>
    <s v="PE"/>
    <m/>
    <m/>
    <s v="(ID-50593) CROMOTROP 2R, Aplicação: uso laboratorial, Forma De Apresentação: frasco de 25g, Conformidade: ANVISA "/>
    <s v="Aquisição de Produtos Químicos"/>
    <s v="SUBCAF"/>
    <m/>
    <n v="1"/>
    <m/>
    <n v="0"/>
    <s v="CONSUMO"/>
    <m/>
    <m/>
    <m/>
    <x v="1"/>
  </r>
  <r>
    <n v="14"/>
    <x v="2"/>
    <s v="PE"/>
    <m/>
    <m/>
    <s v="(ID-44808) PARAFINA GRANULADA, Aplicação: uso laboratorial, Tipo: contém DMSO de metil sufoxido, Material/Composição: parafina,  amanho/Capacidade: pacote com 2,5kg, Características Adicionais: purificada em escamas, rápida infiltração residual"/>
    <s v="Aquisição de Produtos Químicos"/>
    <s v="SUBCAF"/>
    <m/>
    <n v="30"/>
    <m/>
    <n v="0"/>
    <s v="CONSUMO"/>
    <m/>
    <m/>
    <m/>
    <x v="1"/>
  </r>
  <r>
    <n v="15"/>
    <x v="2"/>
    <s v="PE"/>
    <m/>
    <m/>
    <s v="(ID-31902) SAFRANINA, Aplicação: uso laboratorial, Forma De Apresentação: frasco com 500 ml, Características Adicionais: solução corante de lâminas"/>
    <s v="Aquisição de Produtos Químicos"/>
    <s v="SUBCAF"/>
    <m/>
    <n v="6"/>
    <m/>
    <n v="0"/>
    <s v="CONSUMO"/>
    <m/>
    <m/>
    <m/>
    <x v="1"/>
  </r>
  <r>
    <n v="16"/>
    <x v="2"/>
    <s v="PE"/>
    <m/>
    <m/>
    <s v="(ID-114427) MEIO PARA MONTAGEM DE LÂMINAS, Aplicação: microscopia; Unidade de Fornecimento: frasco com 100ml."/>
    <s v="Aquisição de Produtos Químicos"/>
    <s v="SUBCAF"/>
    <m/>
    <n v="60"/>
    <m/>
    <n v="0"/>
    <s v="CONSUMO"/>
    <m/>
    <m/>
    <m/>
    <x v="1"/>
  </r>
  <r>
    <n v="17"/>
    <x v="2"/>
    <s v="PE"/>
    <m/>
    <m/>
    <s v="(ID -119839) TIRA PARA UROANÁLISE, Tira reativa para exame químico da urina, com no mínimo 11 parâmetros, incluindo densidade; Unidade de Fornecimento:frasco com 100"/>
    <s v="Aquisição de Produtos Químicos"/>
    <s v="SUBCAF"/>
    <m/>
    <n v="84"/>
    <m/>
    <n v="0"/>
    <s v="CONSUMO"/>
    <m/>
    <m/>
    <m/>
    <x v="1"/>
  </r>
  <r>
    <n v="18"/>
    <x v="2"/>
    <s v="PE"/>
    <m/>
    <m/>
    <s v="(ID -45064) XILOL XILENO PA(REAGENTE), Aplicação: uso laboratorial/reagente analítico para coloração, Forma De Apresentação: frasco de 1000ml"/>
    <s v="Aquisição de Produtos Químicos"/>
    <s v="SUBCAF"/>
    <m/>
    <n v="84"/>
    <m/>
    <n v="0"/>
    <s v="CONSUMO"/>
    <m/>
    <m/>
    <m/>
    <x v="1"/>
  </r>
  <r>
    <n v="19"/>
    <x v="2"/>
    <s v="PE"/>
    <m/>
    <m/>
    <s v="(ID -52990) GLICERINA P.A, Aplicação: análise laboratorial, Características Adicionais: aspecto físico denso, fórmula_x000a_molecular C3H8O3, peso molecular 92,09"/>
    <s v="Aquisição de Produtos Químicos"/>
    <s v="SUBCAF"/>
    <m/>
    <n v="2"/>
    <m/>
    <n v="0"/>
    <s v="CONSUMO"/>
    <m/>
    <m/>
    <m/>
    <x v="1"/>
  </r>
  <r>
    <n v="20"/>
    <x v="2"/>
    <s v="PE"/>
    <m/>
    <m/>
    <s v="(ID -41310) GLUCOSE PA, Aplicação: análise laboratorial microbiológica, Características Físico-Químicas: pó, Forma De Apresentação: frasco de 500 gramas"/>
    <s v="Aquisição de Produtos Químicos"/>
    <s v="SUBCAF"/>
    <m/>
    <n v="1"/>
    <m/>
    <n v="0"/>
    <s v="CONSUMO"/>
    <m/>
    <m/>
    <m/>
    <x v="1"/>
  </r>
  <r>
    <n v="21"/>
    <x v="3"/>
    <s v="PE"/>
    <m/>
    <m/>
    <s v="(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
    <s v="PRODUTOS PARA SAÚDE"/>
    <s v="SUBCAF"/>
    <m/>
    <n v="2"/>
    <m/>
    <n v="0"/>
    <s v="CONSUMO"/>
    <m/>
    <m/>
    <m/>
    <x v="1"/>
  </r>
  <r>
    <n v="22"/>
    <x v="3"/>
    <s v="PE"/>
    <m/>
    <m/>
    <s v="(ID-116083) LUVA , Tipo: de procedimento, não estéril, em látex natural, formato anatômico, ambidestra, resistente, com pó bioabsorvível; Tamanho: P; Unidade de Fornecimento: caixa com 100 unidade"/>
    <s v="PRODUTOS PARA SAÚDE"/>
    <s v="SUBCAF"/>
    <m/>
    <n v="310"/>
    <m/>
    <n v="0"/>
    <s v="CONSUMO"/>
    <m/>
    <m/>
    <m/>
    <x v="1"/>
  </r>
  <r>
    <n v="23"/>
    <x v="3"/>
    <s v="PE"/>
    <m/>
    <m/>
    <s v="(ID-116082) LUVA , Tipo: de procedimento, não estéril, em látex natural, formato anatômico, ambidestra, resistente, com pó bioabsorvível; Tamanho: M; Unidade de Fornecimento: caixa com 100 unidades."/>
    <s v="PRODUTOS PARA SAÚDE"/>
    <s v="SUBCAF"/>
    <m/>
    <n v="890"/>
    <m/>
    <n v="0"/>
    <s v="CONSUMO"/>
    <m/>
    <m/>
    <m/>
    <x v="1"/>
  </r>
  <r>
    <n v="24"/>
    <x v="3"/>
    <s v="PE"/>
    <m/>
    <m/>
    <s v="(ID-116085) LUVA , Tipo: de procedimento, não estéril, em látex natural, formato anatômico, ambidestra, resistente, com pó bioabsorvível; Tamanho: G; Unidade de Fornecimento: caixa com 100 unidades."/>
    <s v="PRODUTOS PARA SAÚDE"/>
    <s v="SUBCAF"/>
    <m/>
    <n v="270"/>
    <m/>
    <n v="0"/>
    <s v="CONSUMO"/>
    <m/>
    <m/>
    <m/>
    <x v="1"/>
  </r>
  <r>
    <n v="25"/>
    <x v="3"/>
    <s v="PE"/>
    <m/>
    <m/>
    <s v="(ID-117722) MÁSCARA, Tipo: descartável; Material: não tecido; 3 camadas (interna, externa e filtro); 3 pregas longitudinais; Com dispositivo para ajuste nasal fixado no corpo da máscara; Atóxica, hipoalérgica e inodora; Forma de Apresentação: embalagem com 100 unidades."/>
    <s v="PRODUTOS PARA SAÚDE"/>
    <s v="SUBCAF"/>
    <m/>
    <n v="31000"/>
    <m/>
    <n v="0"/>
    <s v="CONSUMO"/>
    <m/>
    <m/>
    <m/>
    <x v="1"/>
  </r>
  <r>
    <n v="26"/>
    <x v="3"/>
    <s v="PE"/>
    <m/>
    <m/>
    <s v="(ID-113094) TIRA REAGENTE PARA DETERMINAÇÃO DE GLICEMIA, Aplicação: dosagem de glicemia capilar em equipamento digital com intervalo de leitura de 20 a 500mg/dl e faixa de hematócrito de_x000a_20 a 60%, com aparelho em regime de comodato."/>
    <s v="PRODUTOS PARA SAÚDE"/>
    <s v="SUBCAF"/>
    <m/>
    <n v="8400"/>
    <m/>
    <n v="0"/>
    <s v="CONSUMO"/>
    <m/>
    <m/>
    <m/>
    <x v="1"/>
  </r>
  <r>
    <n v="27"/>
    <x v="4"/>
    <s v="PE"/>
    <s v="1351/2018"/>
    <m/>
    <s v="17713 - SERVIÇOS DE MANUTENÇÃO PREVENTIVA E/OU CORRETIVA EM GRUPO GERADOR,"/>
    <s v="Manutenção e conservação de maquinas e equipamentos"/>
    <s v="SUBSAT"/>
    <s v="INVICTA INSTALAÇOES E MANUTENÇOES LTA ME"/>
    <m/>
    <m/>
    <n v="0"/>
    <s v="SERVIÇO"/>
    <m/>
    <m/>
    <m/>
    <x v="1"/>
  </r>
  <r>
    <n v="28"/>
    <x v="5"/>
    <s v="PE"/>
    <m/>
    <m/>
    <s v="ID - 118817 - SERVIÇO DE PASSAGEM AÉREA. Descrição: Aquisição de Passagens Aéreas, Nacional, Internacional_x000a_e Intermunicipal, conforme Projeto Básico"/>
    <m/>
    <s v="GL"/>
    <m/>
    <n v="180"/>
    <m/>
    <n v="0"/>
    <s v="SERVIÇO"/>
    <m/>
    <m/>
    <m/>
    <x v="1"/>
  </r>
  <r>
    <n v="29"/>
    <x v="5"/>
    <s v="PE"/>
    <m/>
    <m/>
    <s v="ID - 119509 - SERVIÇO DE PASSAGEM AÉREA, Descrição: contratação de empresa especializada na prestação de serviço em Agenciamento de Viagens para Aquisição de Passagens Aéreas, conforme Projeto Básico."/>
    <m/>
    <s v="GL"/>
    <m/>
    <n v="180"/>
    <m/>
    <n v="0"/>
    <s v="SERVIÇO"/>
    <m/>
    <m/>
    <m/>
    <x v="1"/>
  </r>
  <r>
    <n v="30"/>
    <x v="5"/>
    <s v="PE"/>
    <m/>
    <m/>
    <s v="ID 118823 - SERVIÇO DE PASSAGEM FLUVIAL, Descrição: Prestação de Serviço de Agenciamento de Passagens Fluviais_x000a_(reserva, marcação, emissão, remarcação e cancelamento), conforme Projeto Básico"/>
    <m/>
    <s v="GL"/>
    <m/>
    <n v="50"/>
    <m/>
    <n v="0"/>
    <s v="SERVIÇO"/>
    <m/>
    <m/>
    <m/>
    <x v="1"/>
  </r>
  <r>
    <n v="31"/>
    <x v="5"/>
    <s v="PE"/>
    <m/>
    <m/>
    <s v="ID - 118822 - SERVIÇO DE PASSAGEM FLUVIAL, Descrição: Prestação de Serviço de Agenciamento de Passagens Fluviais_x000a_(reserva, marcação, emissão, remarcação e cancelamento), conforme Projeto Básico."/>
    <m/>
    <s v="GL"/>
    <m/>
    <n v="50"/>
    <m/>
    <n v="0"/>
    <s v="SERVIÇO"/>
    <m/>
    <m/>
    <m/>
    <x v="1"/>
  </r>
  <r>
    <n v="32"/>
    <x v="5"/>
    <s v="PE"/>
    <m/>
    <m/>
    <s v="ID 118842 - SERVIÇO DE PASSAGEM TERRESTRE, Descrição: Aquisição de Passagens Terrestres, conforme Projeto_x000a_Básico"/>
    <m/>
    <s v="GL"/>
    <m/>
    <n v="60"/>
    <m/>
    <n v="0"/>
    <s v="SERVIÇO"/>
    <m/>
    <m/>
    <m/>
    <x v="1"/>
  </r>
  <r>
    <n v="33"/>
    <x v="5"/>
    <s v="PE"/>
    <m/>
    <m/>
    <s v="ID 118843 - SERVIÇO DE PASSAGEM TERRESTRE, Descrição: Prestação de Serviço de Agenciamento de Passagens_x000a_Terrestres (reserva, marcação, emissão, remarcação e cancelamento), conforme Projeto Básico"/>
    <m/>
    <s v="GL"/>
    <m/>
    <n v="60"/>
    <m/>
    <n v="0"/>
    <s v="SERVIÇO"/>
    <m/>
    <m/>
    <m/>
    <x v="1"/>
  </r>
  <r>
    <n v="34"/>
    <x v="6"/>
    <s v="CEL"/>
    <m/>
    <m/>
    <s v="(ID-93139) BANHO MARIA, Tipo: Histológico, com controlador de temperatura digital; chave liga e desliga com iluminador; base em liga de alumínio; formato redondo; carenagem externa em resina resistente; cuba interna em alumínio repuxado com pintura eletrostática na cor preta"/>
    <m/>
    <s v="GELAB"/>
    <m/>
    <n v="1"/>
    <m/>
    <n v="0"/>
    <s v="CONSUMO"/>
    <m/>
    <m/>
    <m/>
    <x v="1"/>
  </r>
  <r>
    <n v="35"/>
    <x v="7"/>
    <s v="ATA"/>
    <s v="PE 831/20"/>
    <m/>
    <s v="(ID-114774) ÁGUA DESTILADA,Forma De Apresentação: ampola 10ml."/>
    <s v="Aquisição de Produtos Farmacológicos"/>
    <s v="SUBCAF"/>
    <s v="DL DISTRIBUIDORA DE"/>
    <n v="4400"/>
    <n v="0.3"/>
    <n v="1320"/>
    <s v="CONSUMO"/>
    <d v="2021-04-13T00:00:00"/>
    <s v="NE0000123/2021"/>
    <d v="2021-04-16T00:00:00"/>
    <x v="2"/>
  </r>
  <r>
    <n v="36"/>
    <x v="7"/>
    <s v="ATA"/>
    <s v="PE 277/20"/>
    <m/>
    <s v="(ID-116224) ALBENDAZOL, Forma Farmacêutica: suspenção oral; Concentração: 40mg/ml; Forma De Apresentação: frasco com 10ml."/>
    <s v="Aquisição de Produtos Farmacológicos"/>
    <s v="SUBCAF"/>
    <s v="ARAUJO COMERCIO DE P"/>
    <n v="360"/>
    <n v="1.4"/>
    <n v="503.99999999999994"/>
    <s v="CONSUMO"/>
    <d v="2021-04-13T00:00:00"/>
    <s v="NE0000114/2021"/>
    <d v="2021-04-16T00:00:00"/>
    <x v="2"/>
  </r>
  <r>
    <n v="37"/>
    <x v="7"/>
    <s v="ATA"/>
    <s v="PE 475/20"/>
    <m/>
    <s v="(ID-115920) AMOXICILINA, Forma Farmacêutica: cápsula; Concentração: 500mg"/>
    <s v="Aquisição de Produtos Farmacológicos"/>
    <s v="SUBCAF"/>
    <s v=" DIMASTER COMERCIO DE PRODUTOS HOSPITALARES LTDA"/>
    <n v="7800"/>
    <n v="0.2"/>
    <n v="1560"/>
    <s v="CONSUMO"/>
    <d v="2021-04-13T00:00:00"/>
    <s v="NE0000121/2021"/>
    <d v="2021-04-16T00:00:00"/>
    <x v="2"/>
  </r>
  <r>
    <n v="38"/>
    <x v="7"/>
    <s v="ATA"/>
    <s v="PE 146/20"/>
    <m/>
    <s v="(ID-114788) AMOXICILINA, Forma Farmacêutica: pó para suspensão oral; Concentração: 250mg/5ml; Forma De Apresentação: frasco com 150ml."/>
    <s v="Aquisição de Produtos Farmacológicos"/>
    <s v="SUBCAF"/>
    <s v="PRO-SAUDE DISTRIBUIDORA DE MEDICAMENTOS EIRELI"/>
    <n v="100"/>
    <n v="5.68"/>
    <n v="568"/>
    <s v="CONSUMO"/>
    <d v="2021-04-13T00:00:00"/>
    <s v="NE0000122/2021"/>
    <d v="2021-04-16T00:00:00"/>
    <x v="2"/>
  </r>
  <r>
    <n v="39"/>
    <x v="7"/>
    <s v="ATA"/>
    <s v="PE 486/20"/>
    <m/>
    <s v="(ID-53080) CEFALEXINA, Forma Farmacêutica: suspensão oral, Concentração: 250mg/5ml, Forma De Apresentação: frasco com 100ml"/>
    <s v="Aquisição de Produtos Farmacológicos"/>
    <s v="SUBCAF"/>
    <s v="ULTRAFARMA COMERCIO DE PRODUTOS FARMACEUTICOS LTDA"/>
    <n v="700"/>
    <n v="7.71"/>
    <n v="5397"/>
    <s v="CONSUMO"/>
    <d v="2021-04-13T00:00:00"/>
    <s v="NE0000118/2021"/>
    <d v="2021-04-16T00:00:00"/>
    <x v="2"/>
  </r>
  <r>
    <n v="40"/>
    <x v="7"/>
    <s v="ATA"/>
    <s v="PE 387/20"/>
    <m/>
    <s v="(ID-114723) CEFTRIAXONA, Forma Farmacêutica: pó para solução injetável; Concentração: 1g; Forma De Apresentação: frasco ampola."/>
    <s v="Aquisição de Produtos Farmacológicos"/>
    <s v="SUBCAF"/>
    <s v="ANTIBIÓTICOS DO BRASIL LTDA - FILIAL"/>
    <n v="80"/>
    <n v="7.84"/>
    <n v="627.20000000000005"/>
    <s v="CONSUMO"/>
    <d v="2021-04-13T00:00:00"/>
    <s v="NE0000124/2021"/>
    <d v="2021-04-16T00:00:00"/>
    <x v="2"/>
  </r>
  <r>
    <n v="41"/>
    <x v="7"/>
    <s v="ATA"/>
    <s v="PE 006/20"/>
    <m/>
    <s v="(ID-116529) CICLOSPORINA, Forma Farmacêutica: cápsula; Concentração: 50mg."/>
    <s v="Aquisição de Produtos Farmacológicos"/>
    <s v="SUBCAF"/>
    <s v=" J I D DISTRIBUIDORA DE MEDICAMENTOS LTDA"/>
    <n v="1800"/>
    <n v="2.4"/>
    <n v="4320"/>
    <s v="CONSUMO"/>
    <d v="2021-04-13T00:00:00"/>
    <s v="NE0000126/2021"/>
    <d v="2021-04-16T00:00:00"/>
    <x v="2"/>
  </r>
  <r>
    <n v="42"/>
    <x v="7"/>
    <s v="ATA"/>
    <s v="PE 083/20"/>
    <m/>
    <s v="ID -116532) CICLOSPORINA, Forma Farmacêutica: cápsula; Concentração: 25mg."/>
    <s v="Aquisição de Produtos Farmacológicos"/>
    <s v="SUBCAF"/>
    <s v=" J I D DISTRIBUIDORA DE MEDICAMENTOS LTDA"/>
    <n v="3600"/>
    <n v="1.1200000000000001"/>
    <n v="4032.0000000000005"/>
    <s v="CONSUMO"/>
    <d v="2021-04-13T00:00:00"/>
    <s v="NE0000126/2021"/>
    <d v="2021-04-16T00:00:00"/>
    <x v="2"/>
  </r>
  <r>
    <n v="43"/>
    <x v="7"/>
    <s v="ATA"/>
    <s v="PE 146/20"/>
    <m/>
    <s v="(ID -115933) CLORETO DE SÓDIO, Forma Farmacêutica: solução injetável; Concentração: 10%; Forma De Apresentação: ampola com 10ml."/>
    <s v="Aquisição de Produtos Farmacológicos"/>
    <s v="SUBCAF"/>
    <s v=" FARMACE - INDUSTRIA QUIMICO-FARMACEUTICA CEARENSE LTDA"/>
    <n v="600"/>
    <n v="0.43"/>
    <n v="258"/>
    <s v="CONSUMO"/>
    <d v="2021-04-13T00:00:00"/>
    <s v="NE0000127/2021"/>
    <d v="2021-04-16T00:00:00"/>
    <x v="2"/>
  </r>
  <r>
    <n v="44"/>
    <x v="7"/>
    <s v="ATA"/>
    <s v="PE 146/20"/>
    <m/>
    <s v="(ID -108272) CLORETO DE SÓDIO, Forma Farmacêutica: solução injetável, Concentração: 0,9%, Forma De Apresentação: embalagem sistema fechado com 500ml."/>
    <s v="Aquisição de Produtos Farmacológicos"/>
    <s v="SUBCAF"/>
    <s v="MAPEMI - BRASIL MATERIAIS MÉDICOS E ODONTOLÓGICOS LTDA"/>
    <n v="2400"/>
    <n v="2.59"/>
    <n v="6216"/>
    <s v="CONSUMO"/>
    <d v="2021-04-13T00:00:00"/>
    <s v="NE0000117/2021"/>
    <d v="2021-04-16T00:00:00"/>
    <x v="2"/>
  </r>
  <r>
    <n v="45"/>
    <x v="7"/>
    <s v="ATA"/>
    <s v="PE 006/20"/>
    <m/>
    <s v="(ID -115984) HIDROXIZINA, Forma Farmacêutica: comprimido; Concentração: 25mg.( blister)"/>
    <s v="Aquisição de Produtos Farmacológicos"/>
    <s v="SUBCAF"/>
    <s v=" M BRAZAO DA SILVA"/>
    <n v="58500"/>
    <n v="0.38"/>
    <n v="22230"/>
    <s v="CONSUMO"/>
    <m/>
    <m/>
    <m/>
    <x v="1"/>
  </r>
  <r>
    <n v="46"/>
    <x v="7"/>
    <s v="ATA"/>
    <s v="PE 791/20"/>
    <m/>
    <s v="(ID-115700) HIDROXIZINA, Forma Farmacêutica: solução oral; Concentração: 10mg/5ml; Forma De Apresentação: frasco de 100ml a 120ml"/>
    <s v="Aquisição de Produtos Farmacológicos"/>
    <s v="SUBCAF"/>
    <s v="INOVAMED COMERCIO DE MEDICAMENTOS LTDA"/>
    <n v="1250"/>
    <n v="3.65"/>
    <n v="4562.5"/>
    <s v="CONSUMO"/>
    <d v="2021-04-13T00:00:00"/>
    <s v="NE0000125/2021"/>
    <d v="2021-04-16T00:00:00"/>
    <x v="2"/>
  </r>
  <r>
    <n v="47"/>
    <x v="7"/>
    <s v="ATA"/>
    <s v="PE 863/20"/>
    <m/>
    <s v="(ID-89715) ITRACONAZOL, Forma Farmacêutica: cápsula, Concentração : 100 mg"/>
    <s v="Aquisição de Produtos Farmacológicos"/>
    <s v="SUBCAF"/>
    <s v="INOVAMED COMERCIO DE MEDICAMENTOS LTDA"/>
    <n v="10400"/>
    <n v="0.9"/>
    <n v="9360"/>
    <s v="CONSUMO"/>
    <d v="2021-04-13T00:00:00"/>
    <s v="NE0000120/2021"/>
    <d v="2021-04-16T00:00:00"/>
    <x v="2"/>
  </r>
  <r>
    <n v="48"/>
    <x v="7"/>
    <s v="ATA"/>
    <s v="PE 530/20"/>
    <m/>
    <s v="(ID-37127) LIDOCAÍNA + EPINEFRINA, Forma Farmacêutica: solução injetável, Concentração: 2% de lidocaína + 1:200.000 de epinefrina, Forma De Apresentação: frasco-ampola de 20 ml"/>
    <s v="Aquisição de Produtos Farmacológicos"/>
    <s v="SUBCAF"/>
    <s v="COMERCIAL CIRURGICA RIOCLARENSE LTDA - FILIAL"/>
    <n v="1800"/>
    <n v="3"/>
    <n v="5400"/>
    <s v="CONSUMO"/>
    <d v="2021-04-13T00:00:00"/>
    <s v="NE0000115/2021"/>
    <d v="2021-04-16T00:00:00"/>
    <x v="2"/>
  </r>
  <r>
    <n v="49"/>
    <x v="7"/>
    <s v="ATA"/>
    <s v="PE 277/20"/>
    <m/>
    <s v="(ID-114745) LORATADINA, Forma Farmacêutica: xarope; Concentração: 1mg/ml; Forma De Apresentação: frasco_x000a_com 100ml"/>
    <s v="Aquisição de Produtos Farmacológicos"/>
    <s v="SUBCAF"/>
    <s v="ARAUJO COMERCIO DE PRODUTOS"/>
    <n v="700"/>
    <n v="3.51"/>
    <n v="2457"/>
    <s v="CONSUMO"/>
    <d v="2021-04-13T00:00:00"/>
    <s v="NE0000114/2021"/>
    <d v="2021-04-16T00:00:00"/>
    <x v="2"/>
  </r>
  <r>
    <n v="50"/>
    <x v="7"/>
    <s v="ATA"/>
    <s v="PE 863/20"/>
    <m/>
    <s v="(ID-109172) MELOXICAM, Forma Farmcêutica: comprimido, Concentração: 7,5 mg"/>
    <s v="Aquisição de Produtos Farmacológicos"/>
    <s v="SUBCAF"/>
    <s v="M BRAZAO DA SILVA"/>
    <n v="7000"/>
    <n v="0.5"/>
    <n v="3500"/>
    <s v="CONSUMO"/>
    <d v="2021-04-13T00:00:00"/>
    <s v="NE0000129/2021"/>
    <d v="2021-04-16T00:00:00"/>
    <x v="2"/>
  </r>
  <r>
    <n v="51"/>
    <x v="7"/>
    <s v="ATA"/>
    <s v="PE 433/20"/>
    <m/>
    <s v="(ID-115048) MICONAZOL, Forma Farmacêutica: creme dermatológico; Concentração: 20mg/g; Forma De Apresentação: bisnaga com 28g."/>
    <s v="Aquisição de Produtos Farmacológicos"/>
    <s v="SUBCAF"/>
    <s v="COMERCIAL CIRURGICA RIOCLARENSE LTDA - FILIAL"/>
    <n v="2400"/>
    <n v="2.0499999999999998"/>
    <n v="4920"/>
    <s v="CONSUMO"/>
    <d v="2021-04-13T00:00:00"/>
    <s v="NE0000116/2021"/>
    <d v="2021-04-16T00:00:00"/>
    <x v="2"/>
  </r>
  <r>
    <n v="52"/>
    <x v="7"/>
    <s v="ATA"/>
    <s v="PE 146/20"/>
    <m/>
    <s v="(ID-115241) PREDNISOLONA, Forma Farmacêutica: solução oral; Concentração: 3mg/ml; Forma De Apresentação: frasco com 60ml."/>
    <s v="Aquisição de Produtos Farmacológicos"/>
    <s v="SUBCAF"/>
    <s v="COMERCIAL CIRURGICA"/>
    <n v="780"/>
    <n v="3.25"/>
    <n v="2535"/>
    <s v="CONSUMO"/>
    <d v="2021-04-13T00:00:00"/>
    <s v="NE0000115/2021"/>
    <d v="2021-04-16T00:00:00"/>
    <x v="2"/>
  </r>
  <r>
    <n v="53"/>
    <x v="7"/>
    <s v="ATA"/>
    <s v="PE 016/20"/>
    <m/>
    <s v="(ID-116047) RINGER COM LACTATO, Forma Farmacêutica: solução injetável; Forma De Apresentação: frasco ou bolsa em sistema fechado com 250ml."/>
    <s v="Aquisição de Produtos Farmacológicos"/>
    <s v="SUBCAF"/>
    <s v="PRO-SAUDE DISTRIBUIDORA DE MEDICAMENTOS EIRELI"/>
    <n v="100"/>
    <n v="2.59"/>
    <n v="259"/>
    <s v="CONSUMO"/>
    <m/>
    <m/>
    <m/>
    <x v="1"/>
  </r>
  <r>
    <n v="54"/>
    <x v="7"/>
    <s v="ATA"/>
    <s v="PE 408/20"/>
    <m/>
    <s v="ID-116150) SULFATO FERROSO, Forma Farmacêutica: drágea; Concentração: 40mg"/>
    <s v="Aquisição de Produtos Farmacológicos"/>
    <s v="SUBCAF"/>
    <s v="SOLUMED DISTRIBUIDORA DE MEDICAMENTOS E PRODUTOS"/>
    <n v="5900"/>
    <n v="0.04"/>
    <n v="236"/>
    <s v="CONSUMO"/>
    <d v="2021-04-22T00:00:00"/>
    <s v="NE0000169/2021"/>
    <d v="2021-05-04T00:00:00"/>
    <x v="2"/>
  </r>
  <r>
    <n v="55"/>
    <x v="7"/>
    <s v="ATA"/>
    <s v="PE 387/20"/>
    <m/>
    <s v="(ID-114958) SULFAMETOXAZOL + TRIMETOPRIMA, Forma Farmacêutica: suspensão oral; Concentração: 200 + 40mg/5ml; Forma De Apresentação: frasco com 100ml."/>
    <s v="Aquisição de Produtos Farmacológicos"/>
    <s v="SUBCAF"/>
    <s v="ESPIRITO SANTO DISTRIBUIDORA DE PROD. HOSPITALARES EIRELI"/>
    <n v="50"/>
    <n v="6.06"/>
    <n v="303"/>
    <s v="CONSUMO"/>
    <d v="2021-04-13T00:00:00"/>
    <s v="NE0000119/2021"/>
    <d v="2021-04-16T00:00:00"/>
    <x v="2"/>
  </r>
  <r>
    <n v="56"/>
    <x v="7"/>
    <s v="ATA"/>
    <s v="PE 666/20"/>
    <m/>
    <s v="(ID-115108) TENOXICAM, Forma Farmacêutica: pó liofilizado para solução injetável; Concentração: 20mg; Forma De Apresentação: frasco ampola."/>
    <s v="Aquisição de Produtos Farmacológicos"/>
    <s v="SUBCAF"/>
    <s v=" UNIÂO QUIMICA FARMACEUTICA"/>
    <n v="50"/>
    <n v="6.39"/>
    <n v="319.5"/>
    <s v="CONSUMO"/>
    <d v="2021-04-13T00:00:00"/>
    <s v="NE0000128/2021"/>
    <d v="2021-04-16T00:00:00"/>
    <x v="2"/>
  </r>
  <r>
    <n v="57"/>
    <x v="8"/>
    <s v="ATA"/>
    <s v="PE 198/20"/>
    <m/>
    <s v="(ID-401) PASTA AZ (REGISTRADOR), Material Capas: papel prensado, Tipo Lombada: larga, Cor: variadas, Tamanho: ofício, Material Fixador: "/>
    <s v="Material de Expediente"/>
    <s v="SUBALMOX"/>
    <s v="RR COMERCIO DE PRODUTOS FARMACEUTICOS E HOSPITALARES LTDA"/>
    <n v="600"/>
    <n v="6.3"/>
    <n v="3780"/>
    <s v="CONSUMO"/>
    <d v="2021-03-23T00:00:00"/>
    <s v="NE0000073/2021"/>
    <d v="2021-04-07T00:00:00"/>
    <x v="3"/>
  </r>
  <r>
    <n v="58"/>
    <x v="8"/>
    <s v="ATA"/>
    <s v="PE 114/20"/>
    <m/>
    <s v="(ID-73430) CANETA MARCA TEXTO, Material Corpo: plástico. Observação: Cor: Amarelo."/>
    <s v="Material de Expediente"/>
    <s v="SUBALMOX"/>
    <s v="LEONORA COMERCIO INTERNACIONAL LTDA"/>
    <n v="120"/>
    <n v="0.57999999999999996"/>
    <n v="69.599999999999994"/>
    <s v="CONSUMO"/>
    <d v="2021-03-23T00:00:00"/>
    <s v="NE0000072/2021"/>
    <d v="2021-04-07T00:00:00"/>
    <x v="3"/>
  </r>
  <r>
    <n v="59"/>
    <x v="8"/>
    <s v="ATA"/>
    <s v="PE 237/20"/>
    <m/>
    <s v="(ID-5465) LÁPIS DE COR, Material: madeira, Tamanho: grande, Cor: cores variadas, Unidade de Fornecimento: caixa com 12 unidades "/>
    <s v="Material de Expediente"/>
    <s v="SUBALMOX"/>
    <s v="LEONORA COMERCIO INTERNACIONAL LTDA"/>
    <n v="120"/>
    <n v="1.89"/>
    <n v="226.79999999999998"/>
    <s v="CONSUMO"/>
    <d v="2021-03-23T00:00:00"/>
    <s v="NE0000072/2021"/>
    <d v="2021-04-07T00:00:00"/>
    <x v="3"/>
  </r>
  <r>
    <n v="60"/>
    <x v="8"/>
    <s v="ATA"/>
    <s v="PE 059/20"/>
    <m/>
    <s v="(ID-5596) GIZÃO, Material: cera, Cor: diversas, Unidade de Fornecimento: caixa com 12 unidades "/>
    <s v="Material de Expediente"/>
    <s v="SUBALMOX"/>
    <s v="M C COMÉRCIO E REPRESENTAÇÕES LTDA"/>
    <n v="60"/>
    <n v="1.66"/>
    <n v="99.6"/>
    <s v="CONSUMO"/>
    <d v="2021-03-23T00:00:00"/>
    <s v="NE0000074/2021"/>
    <d v="2021-04-07T00:00:00"/>
    <x v="3"/>
  </r>
  <r>
    <n v="61"/>
    <x v="9"/>
    <s v="ATA"/>
    <s v="PE 890/20"/>
    <m/>
    <s v="(ID-108324) CABO PAR TRANÇADO, Categoria: 6, Cor: cinza (cabo de rede), Quantidade Pares: 4 pares (305 metros) "/>
    <s v="MATERIAL DE INFORMATICA"/>
    <s v="GSTI"/>
    <s v="WILLIAM L. J. SOBRINHO"/>
    <n v="5"/>
    <n v="659"/>
    <n v="3295"/>
    <s v="CONSUMO"/>
    <m/>
    <m/>
    <m/>
    <x v="1"/>
  </r>
  <r>
    <n v="62"/>
    <x v="10"/>
    <s v="CEL"/>
    <m/>
    <m/>
    <s v="(ID-115331) NITRATO DE PRATA, Aplicação: para análise (PA), Concentração mínima 99,8%; Unidade de Fornecimento: frasco com 100 gramas."/>
    <s v="Aquisição de Produtos Químicos"/>
    <s v="SUBCAF"/>
    <m/>
    <n v="1"/>
    <m/>
    <n v="0"/>
    <s v="CONSUMO"/>
    <m/>
    <m/>
    <m/>
    <x v="1"/>
  </r>
  <r>
    <n v="63"/>
    <x v="10"/>
    <s v="CEL"/>
    <m/>
    <m/>
    <s v="(ID-114427) MEIO PARA MONTAGEM DE LÂMINAS, Aplicação: microscopia; Unidade de Fornecimento: frasco com 100ml."/>
    <s v="Aquisição de Produtos Químicos"/>
    <s v="SUBCAF"/>
    <m/>
    <n v="15"/>
    <m/>
    <n v="0"/>
    <s v="CONSUMO"/>
    <m/>
    <m/>
    <m/>
    <x v="1"/>
  </r>
  <r>
    <n v="64"/>
    <x v="10"/>
    <s v="CEL"/>
    <m/>
    <m/>
    <s v="(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
    <s v="Aquisição de Produtos Químicos"/>
    <s v="SUBCAF"/>
    <m/>
    <n v="21"/>
    <m/>
    <n v="0"/>
    <s v="CONSUMO"/>
    <m/>
    <m/>
    <m/>
    <x v="1"/>
  </r>
  <r>
    <n v="65"/>
    <x v="10"/>
    <s v="CEL"/>
    <m/>
    <m/>
    <s v="(ID-52990) GLICERINA P.A, Aplicação: análise laboratorial, Características Adicionais: aspecto físico denso, fórmula molecular C3H8O3, peso molecular 92,09 gramas/mol, Forma De Apresentação: frasco de 1000 ml"/>
    <s v="Aquisição de Produtos Químicos"/>
    <s v="SUBCAF"/>
    <m/>
    <n v="6"/>
    <m/>
    <n v="0"/>
    <s v="CONSUMO"/>
    <m/>
    <m/>
    <m/>
    <x v="1"/>
  </r>
  <r>
    <n v="66"/>
    <x v="10"/>
    <s v="CEL"/>
    <m/>
    <m/>
    <s v="(ID-119839) TIRA PARA UROANÁLISE, Tira reativa para exame químico da urina, com no mínimo 11 parâmetros, incluindo densidade; Unidade de Fornecimento: frasco com 100"/>
    <s v="Aquisição de Produtos Químicos"/>
    <s v="SUBCAF"/>
    <m/>
    <n v="21"/>
    <m/>
    <n v="0"/>
    <s v="CONSUMO"/>
    <m/>
    <m/>
    <m/>
    <x v="1"/>
  </r>
  <r>
    <n v="67"/>
    <x v="11"/>
    <s v="ATA"/>
    <s v="PE 135/2020"/>
    <m/>
    <s v="(ID - 72031) FORNECIMENTO DE TICKET REFEIÇÃO/ALIMENTAÇÃO, Descrição: contratação de empresa especializada para confecção, fornecimento e administração de cartão eletrônico refeição e/ou alimentação (por menor taxa de administração)"/>
    <s v="VALE ALIMENTAÇÃO"/>
    <s v="GL"/>
    <s v=" TRIVALE ADMINISTRACAO LTDA"/>
    <n v="320"/>
    <n v="484.5"/>
    <n v="155040"/>
    <s v="SERVIÇO"/>
    <d v="2021-03-24T00:00:00"/>
    <s v="NE0000087/2021"/>
    <d v="2021-04-07T00:00:00"/>
    <x v="3"/>
  </r>
  <r>
    <n v="68"/>
    <x v="12"/>
    <s v="RECONHECIMENTO DIVIDA"/>
    <s v="RD 051/2019"/>
    <m/>
    <s v="PRESTAÇÃO  DE  SERVIÇOS  DE  APOIO ADMINISTRATIVO. REFERENTE AO MÊS DE NOVEMBRO/2018"/>
    <s v="LOCAÇÃO DE MAO DE OBRA"/>
    <s v="SUBSAT"/>
    <s v="NORTE SERVIÇOS MEDICOS LTDA"/>
    <n v="1"/>
    <n v="16320.11"/>
    <n v="16320.11"/>
    <s v="SERVIÇO"/>
    <d v="2021-03-29T00:00:00"/>
    <s v="NE0000092/2021"/>
    <d v="2021-04-07T00:00:00"/>
    <x v="3"/>
  </r>
  <r>
    <n v="69"/>
    <x v="13"/>
    <s v="RECONHECIMENTO DIVIDA"/>
    <s v="RD 056/2019"/>
    <m/>
    <s v="PRESTAÇÃO  DE  SERVIÇOS  DE  APOIO ADMINISTRATIVO. REFERENTE AO MÊS DE DEZEMBRO/2018"/>
    <s v="LOCAÇÃO DE MAO DE OBRA"/>
    <s v="SUBSAT"/>
    <s v="NORTE SERVIÇOS MEDICOS LTDA"/>
    <n v="1"/>
    <n v="16320.11"/>
    <n v="16320.11"/>
    <s v="SERVIÇO"/>
    <d v="2021-03-29T00:00:00"/>
    <s v="NE0000093/2021"/>
    <d v="2021-04-07T00:00:00"/>
    <x v="3"/>
  </r>
  <r>
    <n v="70"/>
    <x v="14"/>
    <s v="RDL"/>
    <s v="001/20019"/>
    <m/>
    <s v="119596 - SERVIÇOS DE VIGILÂNCIA, Descrição: contratação de empresa para prestação de serviço de vigilante patrimonial ARMADO - NOTURNO_x000a_119601 - SERVIÇOS DE VIGILÂNCIA, Descrição: contratação de empresa para prestação de serviço de vigilante patrimonial DESARMADO - DIURNO_x000a_119596 - SERVIÇOS DE VIGILÂNCIA, Descrição: contratação de empresa para prestação de serviço de vigilante patrimonial ARMADO - NOTURNO"/>
    <s v="Vigilância Ostensiva"/>
    <s v="SUBSAT"/>
    <s v="PROBANK SEGURANÇA DE BENS E VALORES EIRELI"/>
    <n v="1"/>
    <n v="46433.279999999999"/>
    <n v="46433.279999999999"/>
    <s v="SERVIÇO"/>
    <d v="2021-04-05T00:00:00"/>
    <s v="NE0000095/2021"/>
    <d v="2021-04-07T00:00:00"/>
    <x v="3"/>
  </r>
  <r>
    <n v="71"/>
    <x v="15"/>
    <s v="CEL"/>
    <s v="025/2020"/>
    <m/>
    <s v="NOTA DE REFORÇO - CONTRATAÇÃO  DE  EMPRESA  PARA  PRESTAÇÃO  DE  SERVIÇOS  DE  DEDETIZAÇÃO, DESRATIZAÇÃO, DESCUPINIZAÇÃO E ASSEMELHADOS"/>
    <s v="Manutencao E Conservacao De Bens Imoveis"/>
    <s v="SUBSAT"/>
    <s v="AC GESTAO EMPRESARIAL EIRELI"/>
    <n v="1"/>
    <n v="1014.26"/>
    <n v="1014.26"/>
    <s v="SERVIÇO"/>
    <d v="2021-04-05T00:00:00"/>
    <s v="NE000096/2021"/>
    <d v="2021-04-07T00:00:00"/>
    <x v="4"/>
  </r>
  <r>
    <n v="72"/>
    <x v="16"/>
    <s v="CEL"/>
    <s v="016/2020"/>
    <m/>
    <s v="13405 -  (ID-13405)  GÁS  LIQUEFEITO  DE  PETRÓLEO-GLP Material:  composição  básica  de  propano  e butano  (gás  de  cozinha),  Unidade  de  Fornecimento:  cilindro  com  45 kg"/>
    <s v="GÁS ENGARRAFADO"/>
    <s v="SUBSAT"/>
    <s v="L A FELIX ME"/>
    <n v="2"/>
    <n v="314.66000000000003"/>
    <n v="629.32000000000005"/>
    <s v="CONSUMO"/>
    <d v="2021-04-05T00:00:00"/>
    <s v="NE000097/2021"/>
    <d v="2021-04-12T00:00:00"/>
    <x v="4"/>
  </r>
  <r>
    <n v="73"/>
    <x v="17"/>
    <s v="PE"/>
    <s v="00798/2019"/>
    <m/>
    <s v="18403 - DESPESA COM AQUISIÇÃO DE PASSAGENS AÉREAS INTERESTADUAIS, Descrição: DESPESA COM AQUISIÇÃO DE PASSAGENS AÉREAS INTERESTADUAIS "/>
    <s v="Passagens Nacionais_x000a_"/>
    <s v="GL"/>
    <s v="OCA VIAGENS E TURISMO DA AMAZONIA LIMITADA"/>
    <n v="1"/>
    <n v="13700"/>
    <n v="13700"/>
    <s v="SERVIÇO"/>
    <d v="2021-04-05T00:00:00"/>
    <s v="NE0000098/2021"/>
    <d v="2021-04-12T00:00:00"/>
    <x v="4"/>
  </r>
  <r>
    <n v="74"/>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5600"/>
    <n v="5600"/>
    <s v="SERVIÇO"/>
    <d v="2021-04-05T00:00:00"/>
    <s v="NE0000099/2021"/>
    <d v="2021-04-12T00:00:00"/>
    <x v="4"/>
  </r>
  <r>
    <n v="75"/>
    <x v="18"/>
    <s v="PE"/>
    <s v="1466/2018"/>
    <m/>
    <s v="122303 - DIAGNÓSTICOS MOLECULARES_x000a_122306 - ANTI LA_x000a_122307 - ANTI DNA DUPLA HÉLICE_x000a_122310 - ANTI RO_x000a_122305 - ANTI RNP_x000a_122309 - ANTI SCLERO 70_x000a_122308 - ANTI SM_x000a_122304 - FAN HEP-2"/>
    <s v="EXAMES LABORATORIAIS"/>
    <s v="GELAB"/>
    <s v="MICRO-LAB LTDA"/>
    <n v="1"/>
    <n v="2355"/>
    <n v="2355"/>
    <s v="SERVIÇO"/>
    <d v="2021-04-05T00:00:00"/>
    <s v="NE0000100/2021"/>
    <d v="2021-04-12T00:00:00"/>
    <x v="4"/>
  </r>
  <r>
    <n v="76"/>
    <x v="19"/>
    <s v="PE"/>
    <s v="1351/2018"/>
    <m/>
    <s v="17713 - SERVIÇOS DE MANUTENÇÃO PREVENTIVA E/OU CORRETIVA EM GRUPO GERADOR, Descrição: contratação de empresa para prestação de serviços de manutenção preventiva e/ou corretiva em grupo gerador de energia, com reposição de peças"/>
    <s v="MANUTENÇÃO DE MAQ. E EQUIPAMENTO"/>
    <s v="SUBSAT"/>
    <s v="INVICTA INSTALAÇOES E MANUTENÇOES LTA ME"/>
    <n v="1"/>
    <n v="3890"/>
    <n v="3890"/>
    <s v="SERVIÇO"/>
    <d v="2021-04-05T00:00:00"/>
    <s v="NE0000101/2021"/>
    <d v="2021-04-12T00:00:00"/>
    <x v="4"/>
  </r>
  <r>
    <n v="77"/>
    <x v="19"/>
    <s v="PE"/>
    <s v="1511/2015"/>
    <m/>
    <s v="112868 - LOCAÇÃO DE VEÍCULOS TIPO UTILITÁRIO, Descrição: LOCAÇÃO DE VEÍCULOS TIPO_x000a_UTILITÁRIO,"/>
    <s v="Locação de Veículos"/>
    <s v="SUBSAT"/>
    <s v=" COUTO SERVICOS DE TRANSPORTE E LOCACAO DE VEICULOS LTDA"/>
    <n v="1"/>
    <n v="4655"/>
    <n v="4655"/>
    <s v="SERVIÇO"/>
    <d v="2021-04-06T00:00:00"/>
    <s v="NE0000102/2021"/>
    <d v="2021-04-12T00:00:00"/>
    <x v="4"/>
  </r>
  <r>
    <n v="78"/>
    <x v="20"/>
    <s v="PE"/>
    <s v="1284/2017"/>
    <m/>
    <s v="117912 - LOCAÇÃO DE EQUIPAMENTOS LABORATORIAIS"/>
    <s v="Locação de Maquinas e Equipamentos"/>
    <s v="GELAB"/>
    <s v="LABINBRAZ COMERCIAL LTDA"/>
    <n v="1"/>
    <n v="10600"/>
    <n v="10600"/>
    <s v="SERVIÇO"/>
    <d v="2021-04-06T00:00:00"/>
    <s v="NE0000103/2021"/>
    <d v="2021-04-12T00:00:00"/>
    <x v="4"/>
  </r>
  <r>
    <n v="79"/>
    <x v="21"/>
    <s v="INEX"/>
    <s v="002/2021"/>
    <m/>
    <s v="ID - 100780 - SERVIÇOS DE CORREIOS E_x000a_TELÉGRAFOS SERVIÇOS DE CORREIOS E_x000a_TELÉGRAFOS"/>
    <s v="Serviço de comunicação geral"/>
    <s v="GL"/>
    <s v="EMPRESA BRASILEIRA DE CORREIOS E TELÉGRAFOS_x000a_"/>
    <n v="1"/>
    <n v="500"/>
    <n v="500"/>
    <s v="SERVIÇO"/>
    <d v="2021-04-07T00:00:00"/>
    <s v="NE0000104/2021"/>
    <d v="2021-04-12T00:00:00"/>
    <x v="4"/>
  </r>
  <r>
    <n v="80"/>
    <x v="22"/>
    <s v="PE"/>
    <s v="97/2018"/>
    <m/>
    <s v="SERVIÇOS DE LIMPEZA E CONSERVAÇÃO, Descrição: SERVIÇOS DE LIMPEZA ÁREA CRÍTICA"/>
    <s v="LOCAÇÃO DE MÃO-DE-OBRA"/>
    <s v="SUBSAT"/>
    <s v=" BETA BRASIL SERVIÇOS DE CONSEVAÇÃO E LIMPEZA LTDA"/>
    <m/>
    <m/>
    <n v="0"/>
    <s v="SERVIÇO"/>
    <m/>
    <m/>
    <m/>
    <x v="1"/>
  </r>
  <r>
    <n v="81"/>
    <x v="22"/>
    <s v="PE"/>
    <s v="97/2018"/>
    <m/>
    <s v="SERVIÇOS DE LIMPEZA E CONSERVAÇÃO, Descrição: SERVIÇOS DE LIMPEZA ÁREA SEMICRÍTICA"/>
    <s v="LOCAÇÃO DE MÃO-DE-OBRA"/>
    <s v="SUBSAT"/>
    <s v=" BETA BRASIL SERVIÇOS DE CONSEVAÇÃO E LIMPEZA LTDA"/>
    <m/>
    <m/>
    <n v="0"/>
    <s v="SERVIÇO"/>
    <m/>
    <m/>
    <m/>
    <x v="1"/>
  </r>
  <r>
    <n v="82"/>
    <x v="22"/>
    <s v="PE"/>
    <s v="97/2018"/>
    <m/>
    <s v="SERVIÇOS DE LIMPEZA E CONSERVAÇÃO, Descrição: SERVIÇOS DE LIMPEZA FACE EXTERNA, SEM EXPOSIÇÃO À SITUAÇÃO DE RISCO,"/>
    <s v="LOCAÇÃO DE MÃO-DE-OBRA"/>
    <s v="SUBSAT"/>
    <s v=" BETA BRASIL SERVIÇOS DE CONSEVAÇÃO E LIMPEZA LTDA"/>
    <m/>
    <m/>
    <n v="0"/>
    <s v="SERVIÇO"/>
    <m/>
    <m/>
    <m/>
    <x v="1"/>
  </r>
  <r>
    <n v="83"/>
    <x v="22"/>
    <s v="PE"/>
    <s v="97/2018"/>
    <m/>
    <s v="SERVIÇOS DE LIMPEZA E CONSERVAÇÃO, Descrição: SERVIÇOS DE LIMPEZA  ÁREA EXTERNA"/>
    <s v="LOCAÇÃO DE MÃO-DE-OBRA"/>
    <s v="SUBSAT"/>
    <s v=" BETA BRASIL SERVIÇOS DE CONSEVAÇÃO E LIMPEZA LTDA"/>
    <m/>
    <m/>
    <n v="0"/>
    <s v="SERVIÇO"/>
    <m/>
    <m/>
    <m/>
    <x v="1"/>
  </r>
  <r>
    <n v="84"/>
    <x v="22"/>
    <s v="PE"/>
    <s v="97/2018"/>
    <m/>
    <s v="SERVIÇOS DE LIMPEZA E CONSERVAÇÃO, Descrição: SERVIÇOS DE LIMPEZA  ÁREA NÃO-CRÍTICA / ADMINISTRATIVA"/>
    <s v="LOCAÇÃO DE MÃO-DE-OBRA"/>
    <s v="SUBSAT"/>
    <s v=" BETA BRASIL SERVIÇOS DE CONSEVAÇÃO E LIMPEZA LTDA"/>
    <m/>
    <m/>
    <n v="0"/>
    <s v="SERVIÇO"/>
    <m/>
    <m/>
    <m/>
    <x v="1"/>
  </r>
  <r>
    <n v="85"/>
    <x v="23"/>
    <s v="CEL"/>
    <s v="001/2021"/>
    <m/>
    <s v="(97035) SERVIÇOS DE MANUTENÇÃO EM APARELHOS DE AR CONDICIONADO 7.000 a 18.000 BTU´s"/>
    <s v="OUTROS SERVIÇOS DE TERCEIROS"/>
    <s v="SUBSAT"/>
    <s v="A J L SERVIÇOS LTDA EPP"/>
    <n v="250"/>
    <n v="35"/>
    <n v="8750"/>
    <s v="SERVIÇO"/>
    <s v="29/04/2021"/>
    <s v="NE0000175/2021"/>
    <d v="2021-05-04T00:00:00"/>
    <x v="4"/>
  </r>
  <r>
    <n v="86"/>
    <x v="23"/>
    <s v="CEL"/>
    <s v="001/2021"/>
    <m/>
    <s v="(94565) SERVIÇOS DE MANUTENÇÃO EM APARELHOS DE AR CONDICIONADO  19.000 a 30.000 BTU´s"/>
    <s v="OUTROS SERVIÇOS DE TERCEIROS"/>
    <s v="SUBSAT"/>
    <s v="A J L SERVIÇOS LTDA EPP"/>
    <n v="60"/>
    <n v="35"/>
    <n v="2100"/>
    <s v="SERVIÇO"/>
    <s v="29/04/2021"/>
    <s v="NE0000175/2021"/>
    <d v="2021-05-04T00:00:00"/>
    <x v="4"/>
  </r>
  <r>
    <n v="87"/>
    <x v="23"/>
    <s v="CEL"/>
    <s v="001/2021"/>
    <m/>
    <s v="(113986) SERVIÇOS DE MANUTENÇÃO EM APARELHOS DE AR CONDICIONADO 31.000 a 48.000 BTU´s"/>
    <s v="OUTROS SERVIÇOS DE TERCEIROS"/>
    <s v="SUBSAT"/>
    <s v="A J L SERVIÇOS LTDA EPP"/>
    <n v="60"/>
    <n v="46"/>
    <n v="2760"/>
    <s v="SERVIÇO"/>
    <s v="29/04/2021"/>
    <s v="NE0000175/2021"/>
    <d v="2021-05-04T00:00:00"/>
    <x v="4"/>
  </r>
  <r>
    <n v="88"/>
    <x v="23"/>
    <s v="CEL"/>
    <s v="001/2021"/>
    <m/>
    <s v="(113987) SERVIÇOS DE MANUTENÇÃO EM APARELHOS DE AR CONDICIONADO  49.000 a 60.000 BTU´s"/>
    <s v="OUTROS SERVIÇOS DE TERCEIROS"/>
    <s v="SUBSAT"/>
    <s v="A J L SERVIÇOS LTDA EPP"/>
    <n v="60"/>
    <n v="46"/>
    <n v="2760"/>
    <s v="SERVIÇO"/>
    <s v="29/04/2021"/>
    <s v="NE0000175/2021"/>
    <d v="2021-05-04T00:00:00"/>
    <x v="4"/>
  </r>
  <r>
    <n v="89"/>
    <x v="24"/>
    <s v="ATA"/>
    <s v="PE 548/2020"/>
    <m/>
    <s v="(ID-117696) ABAIXADOR DE LÍNGUA, Material: madeira; Formato: arredondado sem rebarbas, superfícies e bordas devidamente acabadas; Tamanho: 14x1,4cm"/>
    <s v="PRODUTOS PARA SAÚDE"/>
    <s v="SUBCAF"/>
    <s v="ANDREI CARLOS BARROS"/>
    <n v="60"/>
    <n v="3.3"/>
    <n v="198"/>
    <s v="CONSUMO"/>
    <d v="2021-04-15T00:00:00"/>
    <s v="NE0000136/2021"/>
    <d v="2021-04-22T00:00:00"/>
    <x v="2"/>
  </r>
  <r>
    <n v="90"/>
    <x v="24"/>
    <s v="ATA"/>
    <s v="PE 332/2020"/>
    <m/>
    <s v="(ID-114651) ALGODÃO ORTOPÉDICO, Tamanho: 20cm (±5%) de largura; Material: 100% fibra de_x000a_algodão cru; Uniforme"/>
    <s v="PRODUTOS PARA SAÚDE"/>
    <s v="SUBCAF"/>
    <s v="ARAUJO COMERCIO DE PRODUTOS"/>
    <n v="60"/>
    <n v="6.06"/>
    <n v="363.59999999999997"/>
    <s v="CONSUMO"/>
    <d v="2021-04-15T00:00:00"/>
    <s v="NE0000134/2021"/>
    <d v="2021-04-22T00:00:00"/>
    <x v="2"/>
  </r>
  <r>
    <n v="91"/>
    <x v="24"/>
    <s v="ATA"/>
    <s v="PE 332/2020"/>
    <m/>
    <s v="(ID-114645) ALGODÃO HIDRÓFILO, Aspecto homogêneo e macio, boa absorvência, inodoro, ausência de grumos e impurezas "/>
    <s v="PRODUTOS PARA SAÚDE"/>
    <s v="SUBCAF"/>
    <s v="ARAUJO COMERCIO DE PRODUTOS"/>
    <n v="150"/>
    <n v="8.7799999999999994"/>
    <n v="1317"/>
    <s v="CONSUMO"/>
    <d v="2021-04-15T00:00:00"/>
    <s v="NE0000134/2021"/>
    <d v="2021-04-22T00:00:00"/>
    <x v="2"/>
  </r>
  <r>
    <n v="92"/>
    <x v="24"/>
    <s v="ATA"/>
    <s v="PE 737/2020"/>
    <m/>
    <s v="ID-113085) AVENTAL DESCARTÁVEL, Modelo: cirúrgico; confeccionado em não tecido amaciado"/>
    <s v="PRODUTOS PARA SAÚDE"/>
    <s v="SUBCAF"/>
    <s v="MEDHAUS COMERCIO PRODUTOS"/>
    <n v="14000"/>
    <n v="2.39"/>
    <n v="33460"/>
    <s v="CONSUMO"/>
    <d v="2021-04-16T00:00:00"/>
    <s v="NE0000146/2021"/>
    <d v="2021-04-22T00:00:00"/>
    <x v="2"/>
  </r>
  <r>
    <n v="93"/>
    <x v="24"/>
    <s v="ATA"/>
    <s v="PE 332/2020"/>
    <m/>
    <s v="(ID-114647) COMPRESSA DE GAZE, Tamanho: 7,5 x 7,5cm (dobrada), 15 x 30cm (aberta); Com 8 camadas e 5 dobras; 13 fios/cm²; Material: 100%"/>
    <s v="PRODUTOS PARA SAÚDE"/>
    <s v="SUBCAF"/>
    <s v="ARAUJO COMERCIO DE PRODUTOS"/>
    <n v="1160"/>
    <n v="19.66"/>
    <n v="22805.599999999999"/>
    <s v="CONSUMO"/>
    <d v="2021-04-15T00:00:00"/>
    <s v="NE0000134/2021"/>
    <d v="2021-04-22T00:00:00"/>
    <x v="2"/>
  </r>
  <r>
    <n v="94"/>
    <x v="24"/>
    <s v="ATA"/>
    <s v="PE 352/2020"/>
    <m/>
    <s v="(ID-119736) ESPARADRAPO, Dimensões: 10cm x 4,5m; Material: composto de tecido 100% algodão; Hipoalérgico"/>
    <s v="PRODUTOS PARA SAÚDE"/>
    <s v="SUBCAF"/>
    <s v="ARAUJO COMERCIO DE PRODUTOS"/>
    <n v="120"/>
    <n v="5.44"/>
    <n v="652.80000000000007"/>
    <s v="CONSUMO"/>
    <d v="2021-04-15T00:00:00"/>
    <s v="NE0000134/2021"/>
    <d v="2021-04-22T00:00:00"/>
    <x v="2"/>
  </r>
  <r>
    <n v="95"/>
    <x v="24"/>
    <s v="ATA"/>
    <s v="PE 007/2020"/>
    <m/>
    <s v="(ID-115898) ALMOTOLIA, Aplicação: para soluções fotossensíveis; Material: confeccionada em plástico transparente; Tamanho/Capacidade: 250ml;"/>
    <s v="PRODUTOS PARA SAÚDE"/>
    <s v="SUBCAF"/>
    <s v="MEDHAUS COMERCIO PRODUTOS"/>
    <n v="240"/>
    <n v="3.19"/>
    <n v="765.6"/>
    <s v="CONSUMO"/>
    <m/>
    <m/>
    <m/>
    <x v="5"/>
  </r>
  <r>
    <n v="96"/>
    <x v="24"/>
    <s v="ATA"/>
    <s v="PE 531/2020"/>
    <m/>
    <s v="(ID-115694) COLETOR UNIVERSAL, Material: plástico opaco; Descartável; Com tampa rosqueável;"/>
    <s v="PRODUTOS PARA SAÚDE"/>
    <s v="SUBCAF"/>
    <s v="SALDANHA RODRIGUES LTDA"/>
    <n v="12480"/>
    <n v="0.18"/>
    <n v="2246.4"/>
    <s v="CONSUMO"/>
    <d v="2021-04-15T00:00:00"/>
    <s v="NE0000144/2021"/>
    <d v="2021-04-22T00:00:00"/>
    <x v="2"/>
  </r>
  <r>
    <n v="97"/>
    <x v="24"/>
    <s v="ATA"/>
    <s v="PE 388/2020"/>
    <m/>
    <s v="(ID-118839) EQUIPO MULTIVIAS, Aplicação: multiplicar o acesso venoso; Conexão padrão em forma de Y, com pinça e tampa protetora em cada uma das extremidades; "/>
    <s v="PRODUTOS PARA SAÚDE"/>
    <s v="SUBCAF"/>
    <s v="ARAUJO COMERCIO DE PRODUTOS"/>
    <n v="120"/>
    <n v="0.7"/>
    <n v="84"/>
    <s v="CONSUMO"/>
    <d v="2021-04-15T00:00:00"/>
    <s v="NE0000135/2021"/>
    <d v="2021-04-22T00:00:00"/>
    <x v="2"/>
  </r>
  <r>
    <n v="98"/>
    <x v="24"/>
    <s v="ATA"/>
    <s v="PE 402/2020"/>
    <m/>
    <s v="(ID-111677) CURATIVO, Descrição: Curativo de  idrogel com alginato, não estéril. Apresentação:"/>
    <s v="PRODUTOS PARA SAÚDE"/>
    <s v="SUBCAF"/>
    <s v="LM FARMA INDUSTRIA "/>
    <n v="200"/>
    <n v="23.3"/>
    <n v="4660"/>
    <s v="CONSUMO"/>
    <d v="2021-04-15T00:00:00"/>
    <s v="NE0000145/2021"/>
    <d v="2021-04-22T00:00:00"/>
    <x v="2"/>
  </r>
  <r>
    <n v="99"/>
    <x v="24"/>
    <s v="ATA"/>
    <s v="PE 008/2020"/>
    <m/>
    <s v="(ID-115798) CURATIVO Descrição: Curativo composto por fibras de alginato de cálcio que absorve o exsudato da ferida formando uma camada de gel. "/>
    <s v="PRODUTOS PARA SAÚDE"/>
    <s v="SUBCAF"/>
    <s v="COLOPAST DO BRASIL"/>
    <n v="280"/>
    <n v="7"/>
    <n v="1960"/>
    <s v="CONSUMO"/>
    <d v="2021-05-03T00:00:00"/>
    <s v="NE0000176/2021"/>
    <d v="2021-05-06T00:00:00"/>
    <x v="2"/>
  </r>
  <r>
    <n v="100"/>
    <x v="24"/>
    <s v="ATA"/>
    <s v="PE 189/2020"/>
    <m/>
    <s v="(ID-102250) FIO DE SUTURA CATGUT SIMPLES, Aplicação: Aparelho digestivo; Tamanho: 70cm; Diâmetro: 4-0; Agulha: 22mm, 1/2"/>
    <s v="PRODUTOS PARA SAÚDE"/>
    <s v="SUBCAF"/>
    <s v="BIOTARGETING REPESENTAÇÕES"/>
    <n v="576"/>
    <n v="8.36"/>
    <n v="4815.3599999999997"/>
    <s v="CONSUMO"/>
    <d v="2021-04-15T00:00:00"/>
    <s v="NE0000142/2021"/>
    <d v="2021-04-22T00:00:00"/>
    <x v="2"/>
  </r>
  <r>
    <n v="101"/>
    <x v="24"/>
    <s v="ATA"/>
    <s v="PE 232/2020"/>
    <m/>
    <s v="(ID-102234) FIO DE SUTURA CATGUT SIMPLES, Aplicação: Aparelho digestivo; Tamanho: 70cm; Diâmetro: 0; Agulha: 36,4mm, 1/2"/>
    <s v="PRODUTOS PARA SAÚDE"/>
    <s v="SUBCAF"/>
    <s v="ARAUJO COMERCIO DE PRODUTOS"/>
    <n v="252"/>
    <n v="4.9800000000000004"/>
    <n v="1254.96"/>
    <s v="CONSUMO"/>
    <d v="2021-04-15T00:00:00"/>
    <s v="NE0000135/2021"/>
    <d v="2021-04-22T00:00:00"/>
    <x v="2"/>
  </r>
  <r>
    <n v="102"/>
    <x v="24"/>
    <s v="ATA"/>
    <s v="PE 186/2020"/>
    <m/>
    <s v="(ID-102369) FIO DE SUTURA NYLON, Aplicação: Cuticular; Tamanho: 45cm; Diâmetro: 6-0; Agulha: "/>
    <s v="PRODUTOS PARA SAÚDE"/>
    <s v="SUBCAF"/>
    <s v="ARAUJO COMERCIO DE PRODUTOS"/>
    <s v="288"/>
    <s v="4,95"/>
    <n v="1425.6000000000001"/>
    <s v="CONSUMO"/>
    <d v="2021-04-15T00:00:00"/>
    <s v="NE0000135/2021"/>
    <d v="2021-04-22T00:00:00"/>
    <x v="2"/>
  </r>
  <r>
    <n v="103"/>
    <x v="24"/>
    <s v="ATA"/>
    <s v="PE 548/2020"/>
    <m/>
    <s v="(ID-26912) GARROTE, Aplicação: uso hospitalar, Tamanho/Capacidade: 30 cm,"/>
    <s v="PRODUTOS PARA SAÚDE"/>
    <s v="SUBCAF"/>
    <s v="ANDREI CARLOS BARROS"/>
    <n v="24"/>
    <n v="6.84"/>
    <n v="164.16"/>
    <s v="CONSUMO"/>
    <d v="2021-04-15T00:00:00"/>
    <s v="NE0000136/2021"/>
    <d v="2021-04-22T00:00:00"/>
    <x v="2"/>
  </r>
  <r>
    <n v="104"/>
    <x v="24"/>
    <s v="ATA"/>
    <s v="PE 846/2020"/>
    <m/>
    <s v="(ID-114748) GAZE EM ROLO, Tamanho: 91cm x 91m; Com 8 camadas e 3 dobras; 13 fios/cm²"/>
    <s v="PRODUTOS PARA SAÚDE"/>
    <s v="SUBCAF"/>
    <s v="ARAUJO COMERCIO DE PRODUTOS"/>
    <n v="276"/>
    <n v="78.3"/>
    <n v="21610.799999999999"/>
    <s v="CONSUMO"/>
    <d v="2021-04-15T00:00:00"/>
    <s v="NE0000134/2021"/>
    <d v="2021-04-22T00:00:00"/>
    <x v="2"/>
  </r>
  <r>
    <n v="105"/>
    <x v="24"/>
    <s v="ATA"/>
    <s v="PE 341/2020"/>
    <m/>
    <s v="(ID-115990) LUVA CIRÚRGICA ESTÉRIL, Tamanho/Capacidade: nº 7,0; Material: látex natural; Lubrificada com pó bioabsorvível; Anatômica "/>
    <s v="PRODUTOS PARA SAÚDE"/>
    <s v="SUBCAF"/>
    <s v="DECARES COMERCIO LTDA"/>
    <n v="9100"/>
    <n v="1.3"/>
    <n v="11830"/>
    <s v="CONSUMO"/>
    <d v="2021-04-15T00:00:00"/>
    <s v="NE0000140/2021"/>
    <d v="2021-04-22T00:00:00"/>
    <x v="2"/>
  </r>
  <r>
    <n v="106"/>
    <x v="24"/>
    <s v="ATA"/>
    <s v="PE 550/2020"/>
    <m/>
    <s v="(ID-84728) LÂMINA PARA BISTURI, Tipo: nº 11; Material: aço inox ou aço carbono; Estéril, afiada e polida"/>
    <s v="PRODUTOS PARA SAÚDE"/>
    <s v="SUBCAF"/>
    <s v="MEDLEVENSOHN COMERCIO E REPRESENTAÇÕES DE PRODUTOS HOSPITALAR"/>
    <n v="8000"/>
    <n v="0.23"/>
    <n v="1840"/>
    <s v="CONSUMO"/>
    <d v="2021-04-15T00:00:00"/>
    <s v="NE0000137/2021"/>
    <d v="2021-04-22T00:00:00"/>
    <x v="2"/>
  </r>
  <r>
    <n v="107"/>
    <x v="24"/>
    <s v="ATA"/>
    <s v="PE 550/2020"/>
    <m/>
    <s v="(ID-84727) LÂMINA PARA BISTURI, Tipo: nº 15; Material: aço inox ou aço carbono; Estéril, afiada e polida"/>
    <s v="PRODUTOS PARA SAÚDE"/>
    <s v="SUBCAF"/>
    <s v="MEDLEVENSOHN COMERCIO E REPRESENTAÇÕES DE PRODUTOS HOSPITALAR"/>
    <n v="14400"/>
    <n v="0.22"/>
    <n v="3168"/>
    <s v="CONSUMO"/>
    <d v="2021-04-15T00:00:00"/>
    <s v="NE0000137/2021"/>
    <d v="2021-04-22T00:00:00"/>
    <x v="2"/>
  </r>
  <r>
    <n v="108"/>
    <x v="24"/>
    <s v="ATA"/>
    <s v="PE 550/2020"/>
    <m/>
    <s v="(ID-114562) LÂMINA PARA BISTURI, Tipo: nº 20; Material: aço inox ou aço carbono; Estéril, afiada e polida."/>
    <s v="PRODUTOS PARA SAÚDE"/>
    <s v="SUBCAF"/>
    <s v="MEDLEVENSOHN COMERCIO E REPRESENTAÇÕES DE PRODUTOS HOSPITALAR"/>
    <n v="3600"/>
    <n v="0.23"/>
    <n v="828"/>
    <s v="CONSUMO"/>
    <d v="2021-04-15T00:00:00"/>
    <s v="NE0000137/2021"/>
    <d v="2021-04-22T00:00:00"/>
    <x v="2"/>
  </r>
  <r>
    <n v="109"/>
    <x v="24"/>
    <s v="ATA"/>
    <s v="PE 550/2020"/>
    <m/>
    <s v="(ID-84726) LÂMINA PARA BISTURI, Tipo: nº 22; Material: aço inox ou aço carbono; Estéril, afiada e polida"/>
    <s v="PRODUTOS PARA SAÚDE"/>
    <s v="SUBCAF"/>
    <s v="MEDLEVENSOHN COMERCIO E REPRESENTAÇÕES DE PRODUTOS HOSPITALAR"/>
    <n v="16500"/>
    <n v="0.21"/>
    <n v="3465"/>
    <s v="CONSUMO"/>
    <d v="2021-04-15T00:00:00"/>
    <s v="NE0000137/2021"/>
    <d v="2021-04-22T00:00:00"/>
    <x v="2"/>
  </r>
  <r>
    <n v="110"/>
    <x v="24"/>
    <s v="ATA"/>
    <s v="PE 357/2020"/>
    <m/>
    <s v="(ID-114717) LENÇOL DESCARTÁVEL, Tamanho: 70cm x 50m; Material: 100% celulose virgem; Forma de Apresentação: rolo tipo bobina; Isento de substâncias alergênicas"/>
    <s v="PRODUTOS PARA SAÚDE"/>
    <s v="SUBCAF"/>
    <s v="ANDREI CARLOS BARROS"/>
    <n v="900"/>
    <n v="7.92"/>
    <n v="7128"/>
    <s v="CONSUMO"/>
    <d v="2021-04-15T00:00:00"/>
    <s v="NE0000136/2021"/>
    <d v="2021-04-22T00:00:00"/>
    <x v="2"/>
  </r>
  <r>
    <n v="111"/>
    <x v="24"/>
    <s v="ATA"/>
    <s v="PE 357/2020"/>
    <m/>
    <s v="ID-64153) ÓCULOS DE PROTEÇÃO, Aplicação: para uso hospitalar, Material: acrílico transparente, Características Adicionais: "/>
    <s v="PRODUTOS PARA SAÚDE"/>
    <s v="SUBCAF"/>
    <s v="R S HENRIQUES COMERCIO"/>
    <n v="60"/>
    <n v="4"/>
    <n v="240"/>
    <s v="CONSUMO"/>
    <d v="2021-04-15T00:00:00"/>
    <s v="NE0000141/2021"/>
    <d v="2021-04-22T00:00:00"/>
    <x v="2"/>
  </r>
  <r>
    <n v="112"/>
    <x v="24"/>
    <s v="ATA"/>
    <s v="PE 991/2020"/>
    <m/>
    <s v="(ID-114693) PUNCH DESCARTÁVEL, Tamanho/Capacidade: diâmetro 4,0mm; Aplicação: uso em biópsia dermatológica; Estéril; Embalagem individual."/>
    <s v="PRODUTOS PARA SAÚDE"/>
    <s v="SUBCAF"/>
    <s v="FIGUEIREDO FARMA COMERCIO"/>
    <n v="1500"/>
    <n v="14.5"/>
    <n v="21750"/>
    <s v="CONSUMO"/>
    <d v="2021-04-15T00:00:00"/>
    <s v="NE0000138/2021"/>
    <d v="2021-04-22T00:00:00"/>
    <x v="2"/>
  </r>
  <r>
    <n v="113"/>
    <x v="24"/>
    <s v="ATA"/>
    <s v="PE 1104/2020"/>
    <m/>
    <s v="ID-114689) PUNCH DESCARTÁVEL, Tamanho/Capacidade: diâmetro 2,0mm; Aplicação: uso em biópsia dermatológica; Estéril; Embalagem individual."/>
    <s v="PRODUTOS PARA SAÚDE"/>
    <s v="SUBCAF"/>
    <s v="MEDICNORTE EIRELI"/>
    <n v="80"/>
    <n v="13"/>
    <n v="1040"/>
    <s v="CONSUMO"/>
    <d v="2021-04-15T00:00:00"/>
    <s v="NE0000139/2021"/>
    <d v="2021-04-22T00:00:00"/>
    <x v="2"/>
  </r>
  <r>
    <n v="114"/>
    <x v="24"/>
    <s v="ATA"/>
    <s v="PE 154/2020"/>
    <m/>
    <s v="(ID-114621) SERINGA DESCARTÁVEL, Capacidade: 1ml; Bico: Luer lock; Com dispositivo de segurança; Estéril; Apirogênica; "/>
    <s v="PRODUTOS PARA SAÚDE"/>
    <s v="SUBCAF"/>
    <s v="SALDANHA RODRIGUES LTDA"/>
    <n v="3000"/>
    <n v="0.88"/>
    <n v="2640"/>
    <s v="CONSUMO"/>
    <d v="2021-04-15T00:00:00"/>
    <s v="NE0000144/2021"/>
    <d v="2021-04-22T00:00:00"/>
    <x v="2"/>
  </r>
  <r>
    <n v="115"/>
    <x v="24"/>
    <s v="ATA"/>
    <s v="PE 154/2020"/>
    <m/>
    <s v="(ID-114575) SERINGA DESCARTÁVEL, Capacidade: 5ml; Bico: Luer slip; Estéril; Apirogênica; Graduação nítida permanente;"/>
    <s v="PRODUTOS PARA SAÚDE"/>
    <s v="SUBCAF"/>
    <s v="MEDICNORTE EIRELI"/>
    <n v="3000"/>
    <n v="0.16"/>
    <n v="480"/>
    <s v="CONSUMO"/>
    <d v="2021-04-15T00:00:00"/>
    <s v="NE0000139/2021"/>
    <d v="2021-04-22T00:00:00"/>
    <x v="2"/>
  </r>
  <r>
    <n v="116"/>
    <x v="24"/>
    <s v="ATA"/>
    <s v="PE 393/2020"/>
    <m/>
    <s v="(ID-114976) SERINGA DESCARTÁVEL, Capacidade: 3ml; Bico: Luer lock; Com dispositivo de segurança; Estéril; Apirogênica; "/>
    <s v="PRODUTOS PARA SAÚDE"/>
    <s v="SUBCAF"/>
    <s v="SALDANHA RODRIGUES LTDA"/>
    <n v="2700"/>
    <n v="0.25"/>
    <n v="675"/>
    <s v="CONSUMO"/>
    <d v="2021-04-15T00:00:00"/>
    <s v="NE0000144/2021"/>
    <d v="2021-04-22T00:00:00"/>
    <x v="2"/>
  </r>
  <r>
    <n v="117"/>
    <x v="24"/>
    <s v="ATA"/>
    <s v="PE 373/2020"/>
    <m/>
    <s v="(ID-113420) TERMÔMETRO CLÍNICO, Tipo: Digital; Medição: oral e axilar; Haste flexível;"/>
    <s v="PRODUTOS PARA SAÚDE"/>
    <s v="SUBCAF"/>
    <s v="ANDREI CARLOS BARROS"/>
    <n v="10"/>
    <n v="13.1"/>
    <n v="131"/>
    <s v="CONSUMO"/>
    <d v="2021-04-15T00:00:00"/>
    <s v="NE0000136/2021"/>
    <d v="2021-04-22T00:00:00"/>
    <x v="2"/>
  </r>
  <r>
    <n v="118"/>
    <x v="24"/>
    <s v="ATA"/>
    <s v="PE 353/2020"/>
    <m/>
    <s v="(ID-114658) TOUCA, Aplicação: uso hospitalar; Tipo: turbante / disco / pizza, com elástico; Descartável; Material: Tecido não tecido (TNT) "/>
    <s v="PRODUTOS PARA SAÚDE"/>
    <s v="SUBCAF"/>
    <s v="A G INDUSTRIA E COMERCIO"/>
    <n v="10000"/>
    <n v="0.09"/>
    <n v="900"/>
    <s v="CONSUMO"/>
    <d v="2021-04-15T00:00:00"/>
    <s v="NE0000143/2021"/>
    <d v="2021-04-22T00:00:00"/>
    <x v="2"/>
  </r>
  <r>
    <n v="119"/>
    <x v="24"/>
    <s v="ATA"/>
    <s v="PE 676/2020"/>
    <m/>
    <s v="(ID-113094) TIRA REAGENTE PARA DETERMINAÇÃO DE GLICEMIA, Aplicação: dosagem de glicemia capilar em equipamento digital com intervalo de leitura de 20 a 500mg/dl"/>
    <s v="PRODUTOS PARA SAÚDE"/>
    <s v="SUBCAF"/>
    <s v="INSTRUMENTAL TÉCNICO"/>
    <n v="3000"/>
    <n v="0.3"/>
    <n v="900"/>
    <s v="CONSUMO"/>
    <m/>
    <m/>
    <m/>
    <x v="1"/>
  </r>
  <r>
    <n v="120"/>
    <x v="25"/>
    <s v="ATA"/>
    <s v="218/2020"/>
    <m/>
    <s v="(ID-13044) ÁLCOOL ETÍLICO ABSOLUTO 99,5 GL, Aplicação: fixação de material em lâminas, Características Adicionais: líquido odor agradável inflamável, Tamanho/Capacidade: 1000 ml (1L), Cor: incolor, Forma De Apresentação: frasco , Unidade de Fornecimento"/>
    <s v="MATERIAL LABORATORIAL"/>
    <s v="SUBCAF"/>
    <s v="MEDICNORTE LTDA"/>
    <n v="100"/>
    <n v="9.2200000000000006"/>
    <n v="922.00000000000011"/>
    <s v="CONSUMO"/>
    <m/>
    <m/>
    <m/>
    <x v="1"/>
  </r>
  <r>
    <n v="121"/>
    <x v="25"/>
    <s v="ATA"/>
    <s v="483/2020"/>
    <m/>
    <s v="(ID-115926) CORANTE PANÓTICO, Aplicação: Hematologia; Composto por: - Panótico rápido nº 1 (Ciclohexadienos 0,1%); - Panótico rápido nº 2 (Azobenzenosulfônicos 0,1%); - Panótico rápido nº 3 (Fenotiazinas 0,1%);"/>
    <s v="MATERIAL LABORATORIAL"/>
    <s v="SUBCAF"/>
    <s v="MEDICNORTE LTDA"/>
    <n v="1"/>
    <n v="38.89"/>
    <n v="38.89"/>
    <s v="CONSUMO"/>
    <m/>
    <m/>
    <m/>
    <x v="1"/>
  </r>
  <r>
    <n v="122"/>
    <x v="25"/>
    <s v="ATA"/>
    <s v="258/2020"/>
    <m/>
    <s v="(ID-29120) GRUPO CEMA 0242 - KIT PARA DOSAGEM - , Descrição: CEMA0242.3117 - PCR - Conjunto de diagnóstico in vitro para determinação qualitativa e semi quantitativa, da Proteína C Reativa PCR, no soro humano, pelo método de aglutinação de látex em l"/>
    <s v="MATERIAL LABORATORIAL"/>
    <s v="SUBCAF"/>
    <s v="MEDICNORTE LTDA"/>
    <n v="65"/>
    <n v="26"/>
    <n v="1690"/>
    <s v="CONSUMO"/>
    <m/>
    <m/>
    <m/>
    <x v="1"/>
  </r>
  <r>
    <n v="123"/>
    <x v="25"/>
    <s v="ATA"/>
    <s v="483/2020"/>
    <m/>
    <s v="(ID-121076) ASLO, Reagente para determinação quantitativa in vitro dos Anticorpos Antiestreptolisina O (ASLO) no soro humano não diluído, pelo método de aglutinação em lâmina e/ou em tubo, com capacidade para 100 reações. "/>
    <s v="MATERIAL LABORATORIAL"/>
    <s v="SUBCAF"/>
    <s v="MEDICNORTE LTDA"/>
    <n v="60"/>
    <n v="38.36"/>
    <n v="2301.6"/>
    <s v="CONSUMO"/>
    <m/>
    <m/>
    <m/>
    <x v="1"/>
  </r>
  <r>
    <n v="124"/>
    <x v="25"/>
    <s v="ATA"/>
    <s v="650/2020"/>
    <m/>
    <s v="(ID-122125) TEMPO DE TROMBOPLASTINA PARCIAL ATIVADA (TTPA), Reagente para determinação doTempo de Tromboplastina ativada (TTPA)_x000a_em amostra biológica de sangue."/>
    <s v="MATERIAL LABORATORIAL"/>
    <s v="SUBCAF"/>
    <s v="MEDICNORTE LTDA"/>
    <n v="4000"/>
    <n v="0.87"/>
    <n v="3480"/>
    <s v="CONSUMO"/>
    <m/>
    <m/>
    <m/>
    <x v="1"/>
  </r>
  <r>
    <n v="125"/>
    <x v="25"/>
    <s v="ATA"/>
    <s v="650/2021"/>
    <m/>
    <s v=" (ID-100846) PIPETA PASTEUR, Material: polietileno; Descartável; Graduada; Capacidade: 3ml "/>
    <s v="MATERIAL LABORATORIAL"/>
    <s v="SUBCAF"/>
    <s v="MEDICNORTE LTDA"/>
    <n v="13500"/>
    <n v="0.1"/>
    <n v="1350"/>
    <s v="CONSUMO"/>
    <m/>
    <m/>
    <m/>
    <x v="1"/>
  </r>
  <r>
    <n v="126"/>
    <x v="25"/>
    <s v="ATA"/>
    <s v="531/20"/>
    <m/>
    <s v="(ID-110978) PLACA DE KLINE, Modelo: 12 escavações, Material: vidro."/>
    <s v="MATERIAL LABORATORIAL"/>
    <s v="SUBCAF"/>
    <s v="MEDICNORTE LTDA"/>
    <n v="35"/>
    <n v="45"/>
    <n v="1575"/>
    <s v="CONSUMO"/>
    <m/>
    <m/>
    <m/>
    <x v="1"/>
  </r>
  <r>
    <n v="127"/>
    <x v="25"/>
    <s v="ATA"/>
    <s v="416/20"/>
    <m/>
    <s v="(ID-119462) SORO ANTI-A, Reagente para classificação do Sistema ABO do sangue humano, pelo método de aglutinação em lâmina e/ou em tubo, com capacidade para 200 reações; Unidade de Fornecimento: frasco conta gotas com 10ml. "/>
    <s v="MATERIAL LABORATORIAL"/>
    <s v="SUBCAF"/>
    <s v="MEDICNORTE LTDA"/>
    <n v="12"/>
    <n v="15.72"/>
    <n v="188.64000000000001"/>
    <s v="CONSUMO"/>
    <m/>
    <m/>
    <m/>
    <x v="1"/>
  </r>
  <r>
    <n v="128"/>
    <x v="25"/>
    <s v="ATA"/>
    <s v="585/20"/>
    <m/>
    <s v="(ID-29299) GRUPO CEMA 0244 - SOROS - , Descrição: CEMA0244.3112 - Reagente Anti-B, para classificação do sistema ABO do sangue humano, pelo método de aglutinação em lâmina e/ou em tubo, frasco com tampa conta gotas, com 10 ml, com capacidade para 200"/>
    <s v="MATERIAL LABORATORIAL"/>
    <s v="SUBCAF"/>
    <s v="MEDICNORTE LTDA"/>
    <n v="12"/>
    <n v="15"/>
    <n v="180"/>
    <s v="CONSUMO"/>
    <m/>
    <m/>
    <m/>
    <x v="1"/>
  </r>
  <r>
    <n v="129"/>
    <x v="25"/>
    <s v="ATA"/>
    <s v="264/20"/>
    <m/>
    <s v="(ID-120966) SORO ANTI-D, Reagente para classificação do sistema Rh do sangue humano, pelo método de aglutinação em lâmina e/ou em tubo, com capacidade para 200 reações; Unidade de Fornecimento: frasco conta gotas com 10ml "/>
    <s v="MATERIAL LABORATORIAL"/>
    <s v="SUBCAF"/>
    <s v="MEDICNORTE LTDA"/>
    <n v="12"/>
    <n v="26.99"/>
    <n v="323.88"/>
    <s v="CONSUMO"/>
    <m/>
    <m/>
    <m/>
    <x v="1"/>
  </r>
  <r>
    <n v="130"/>
    <x v="25"/>
    <s v="ATA"/>
    <s v="531/20"/>
    <m/>
    <s v="(ID-102193) TUBO A VÁCUO, Aplicação: Uso laboratorial, Tamanho Capacidade: 13x75mm, aspiração de 4 ml, Características Adicionais: Tubo para coleta de sangue a vácuo plástico P.E.T., incolor, esteril, para uso adulto, com EDTA K2 ou K3 jateado."/>
    <s v="MATERIAL LABORATORIAL"/>
    <s v="SUBCAF"/>
    <s v="MEDICNORTE LTDA"/>
    <n v="17600"/>
    <n v="0.36"/>
    <n v="6336"/>
    <s v="CONSUMO"/>
    <m/>
    <m/>
    <m/>
    <x v="1"/>
  </r>
  <r>
    <n v="131"/>
    <x v="25"/>
    <s v="ATA"/>
    <s v="258/20"/>
    <m/>
    <s v="(ID-109538) TUBO A VÁCUO, Aplicação: Uso laboratorial, Tamanho Capacidade: 16x100mm, aspiração de 10 ml, Características Adicionais: Tubo para coleta de sangue a vácuo plástico P.E.T., incolor, estéril, com ativador de coágulo jateado na_x000a_parede interna TAMPA ROXA."/>
    <s v="MATERIAL LABORATORIAL"/>
    <s v="SUBCAF"/>
    <s v="MEDICNORTE LTDA"/>
    <n v="17600"/>
    <n v="0.72"/>
    <n v="12672"/>
    <s v="CONSUMO"/>
    <m/>
    <m/>
    <m/>
    <x v="1"/>
  </r>
  <r>
    <n v="132"/>
    <x v="26"/>
    <s v="RDL"/>
    <s v="001/2020"/>
    <m/>
    <s v="Serviços De Energia Elétrica"/>
    <s v="CONTRATAÇÃO DE EMPRESA ESPECIALIZADA NO FORNECIMENTO DE ENERGIA ELÉTRICA_x000a_DE ALTA TENSÃO."/>
    <s v="SUBSAT"/>
    <s v="AMAZONAS DISTRIBUIDORA DE ENERGIA S/A"/>
    <n v="1"/>
    <n v="101223.12"/>
    <n v="101223.12"/>
    <s v="SERVIÇO"/>
    <d v="2021-01-04T00:00:00"/>
    <s v="NE000014/2021"/>
    <d v="2021-02-10T00:00:00"/>
    <x v="4"/>
  </r>
  <r>
    <n v="133"/>
    <x v="19"/>
    <s v="PE"/>
    <s v="1351/2018"/>
    <m/>
    <s v="17713 - SERVIÇOS DE MANUTENÇÃO PREVENTIVA E/OU CORRETIVA EM GRUPO GERADOR"/>
    <s v="Manutencao E Conservacao De Maquinas E Equipamentos"/>
    <s v="SUBSAT"/>
    <s v="INVICTA INSTALAÇOES E MANUTENÇOES LTA ME"/>
    <n v="3"/>
    <n v="3890"/>
    <n v="11670"/>
    <s v="SERVIÇO"/>
    <d v="2021-01-04T00:00:00"/>
    <s v="NE000015/2021"/>
    <d v="2021-02-02T00:00:00"/>
    <x v="4"/>
  </r>
  <r>
    <n v="134"/>
    <x v="27"/>
    <s v="PE"/>
    <s v="993/2019"/>
    <m/>
    <s v="126704 - (ID-126704) LOCAÇÃO DE EQUIPAMENTOS LABORATORIAIS"/>
    <s v="Locacao De Maquinas E Equipamentos"/>
    <s v="GELAB"/>
    <s v="DIAGNOCEL COMERCIO E REPRESENTACOES LTDA"/>
    <n v="3"/>
    <n v="8000"/>
    <n v="24000"/>
    <s v="SERVIÇO"/>
    <d v="2021-01-04T00:00:00"/>
    <s v="NE000016/2021"/>
    <d v="2021-02-02T00:00:00"/>
    <x v="4"/>
  </r>
  <r>
    <n v="135"/>
    <x v="28"/>
    <s v="CEL"/>
    <s v="011/2020"/>
    <m/>
    <s v="69133 - (ID-69133) LINHA INDIVIDUAL LOCALIZADA NA CAPITAL"/>
    <s v="Servicos De Telefonia Fixa"/>
    <s v="SUBSAT"/>
    <s v="CLARO S A"/>
    <n v="6000"/>
    <n v="0.1578"/>
    <n v="946.8"/>
    <s v="SERVIÇO"/>
    <d v="2021-01-04T00:00:00"/>
    <s v="NE000017/2021"/>
    <d v="2021-02-02T00:00:00"/>
    <x v="4"/>
  </r>
  <r>
    <n v="136"/>
    <x v="28"/>
    <s v="CEL"/>
    <s v="011/2020"/>
    <m/>
    <s v="98290 - (ID-98290) SERVIÇO DE TELEFONIA FIXA COMUTADA DE LONGA DISTÂNCIA NACIONAL - LDN"/>
    <s v="Servicos De Telefonia Fixa"/>
    <s v="SUBSAT"/>
    <s v="CLARO S A"/>
    <n v="1500"/>
    <n v="0.98419999999999996"/>
    <n v="1476.3"/>
    <s v="SERVIÇO"/>
    <d v="2021-01-04T00:00:00"/>
    <s v="NE000017/2021"/>
    <d v="2021-02-02T00:00:00"/>
    <x v="4"/>
  </r>
  <r>
    <n v="137"/>
    <x v="28"/>
    <s v="CEL"/>
    <s v="011/2020"/>
    <m/>
    <s v="98291 - (ID-98291) SERVIÇO DE TELEFONIA FIXA COMUTADA DE LONGA DISTÂNCIA NACIONAL"/>
    <s v="Servicos De Telefonia Fixa"/>
    <s v="SUBSAT"/>
    <s v="CLARO S A"/>
    <n v="600"/>
    <n v="0.98419999999999996"/>
    <n v="590.52"/>
    <s v="SERVIÇO"/>
    <d v="2021-01-04T00:00:00"/>
    <s v="NE000017/2021"/>
    <d v="2021-02-02T00:00:00"/>
    <x v="4"/>
  </r>
  <r>
    <n v="138"/>
    <x v="28"/>
    <s v="CEL"/>
    <s v="011/2020"/>
    <m/>
    <s v="78852 - (ID-78852) SERVIÇO DE TELEFONIA FIXA COMUTADA VIA CPCT"/>
    <s v="Servicos De Telefonia Fixa"/>
    <s v="SUBSAT"/>
    <s v="CLARO S A"/>
    <n v="3750.05"/>
    <n v="0.35749999999999998"/>
    <n v="1340.642875"/>
    <s v="SERVIÇO"/>
    <d v="2021-01-04T00:00:00"/>
    <s v="NE000017/2021"/>
    <d v="2021-02-02T00:00:00"/>
    <x v="4"/>
  </r>
  <r>
    <n v="139"/>
    <x v="18"/>
    <s v="PE"/>
    <s v="1466/18"/>
    <m/>
    <s v="30122303  DIAGNÓSTICOS MOLECULARES, : DIAGNÓSTICOS MOLECULARES, Serviço de realização de exame laboratorial GLICOSE 6 FOSFATO DESIDROGENASE -G6PD. MARCA: null"/>
    <s v="Servicos Med.Hospitalar, Odont.E Laboratoriais"/>
    <s v="GELAB"/>
    <s v=" MICRO LAB . DE ANAL. E PESQ. CLIN E BIOL LTDA"/>
    <n v="30"/>
    <n v="28"/>
    <n v="840"/>
    <s v="SERVIÇO"/>
    <d v="2021-01-04T00:00:00"/>
    <s v="NE000018/2021"/>
    <d v="2021-02-02T00:00:00"/>
    <x v="4"/>
  </r>
  <r>
    <n v="140"/>
    <x v="18"/>
    <s v="PE"/>
    <s v="1466/18"/>
    <m/>
    <s v="122305  EXAMES LABORATORIAIS, : EXAMES LABORATORIAIS, Serviço de realização de exame laboratorial ANTI RO. MARCA: null "/>
    <s v="Servicos Med.Hospitalar, Odont.E Laboratoriais"/>
    <s v="GELAB"/>
    <s v=" MICRO LAB . DE ANAL. E PESQ. CLIN E BIOL LTDA"/>
    <n v="30"/>
    <n v="32"/>
    <n v="960"/>
    <s v="SERVIÇO"/>
    <d v="2021-01-04T00:00:00"/>
    <s v="NE000018/2021"/>
    <d v="2021-02-02T00:00:00"/>
    <x v="4"/>
  </r>
  <r>
    <n v="141"/>
    <x v="18"/>
    <s v="PE"/>
    <s v="1466/18"/>
    <m/>
    <s v="122310  EXAMES LABORATORIAIS, : EXAMES LABORATORIAIS, Serviço de realização de exame laboratorial ANTI RNP. MARCA: null "/>
    <s v="Servicos Med.Hospitalar, Odont.E Laboratoriais"/>
    <s v="GELAB"/>
    <s v=" MICRO LAB . DE ANAL. E PESQ. CLIN E BIOL LTDA"/>
    <n v="30"/>
    <n v="44.5"/>
    <n v="1335"/>
    <s v="SERVIÇO"/>
    <d v="2021-01-04T00:00:00"/>
    <s v="NE000018/2021"/>
    <d v="2021-02-02T00:00:00"/>
    <x v="4"/>
  </r>
  <r>
    <n v="142"/>
    <x v="18"/>
    <s v="PE"/>
    <s v="1466/18"/>
    <m/>
    <s v="30122307  EXAMES LABORATORIAIS, : EXAMES LABORATORIAIS, Serviço de realização de exame laboratorial ANTI LA. MARCA: null"/>
    <s v="Servicos Med.Hospitalar, Odont.E Laboratoriais"/>
    <s v="GELAB"/>
    <s v=" MICRO LAB . DE ANAL. E PESQ. CLIN E BIOL LTDA"/>
    <n v="30"/>
    <n v="26"/>
    <n v="780"/>
    <s v="SERVIÇO"/>
    <d v="2021-01-04T00:00:00"/>
    <s v="NE000018/2021"/>
    <d v="2021-02-02T00:00:00"/>
    <x v="4"/>
  </r>
  <r>
    <n v="143"/>
    <x v="18"/>
    <s v="PE"/>
    <s v="1466/18"/>
    <m/>
    <s v="30122308  EXAMES LABORATORIAIS, : EXAMES LABORATORIAIS, Serviço de realização de exame laboratorial ANTI SM. MARCA: null"/>
    <s v="Servicos Med.Hospitalar, Odont.E Laboratoriais"/>
    <s v="GELAB"/>
    <s v=" MICRO LAB . DE ANAL. E PESQ. CLIN E BIOL LTDA"/>
    <n v="30"/>
    <n v="25"/>
    <n v="750"/>
    <s v="SERVIÇO"/>
    <d v="2021-01-04T00:00:00"/>
    <s v="NE000018/2021"/>
    <d v="2021-02-02T00:00:00"/>
    <x v="4"/>
  </r>
  <r>
    <n v="144"/>
    <x v="18"/>
    <s v="PE"/>
    <s v="1466/18"/>
    <m/>
    <s v="30122309  EXAMES LABORATORIAIS, : EXAMES LABORATORIAIS, Serviço de realização de exame laboratorial ANTI SCLERO 70. MARCA: null"/>
    <s v="Servicos Med.Hospitalar, Odont.E Laboratoriais"/>
    <s v="GELAB"/>
    <s v=" MICRO LAB . DE ANAL. E PESQ. CLIN E BIOL LTDA"/>
    <n v="30"/>
    <n v="32"/>
    <n v="960"/>
    <s v="SERVIÇO"/>
    <d v="2021-01-04T00:00:00"/>
    <s v="NE000018/2021"/>
    <d v="2021-02-02T00:00:00"/>
    <x v="4"/>
  </r>
  <r>
    <n v="145"/>
    <x v="18"/>
    <s v="PE"/>
    <s v="1466/18"/>
    <m/>
    <s v="122304  EXAMES LABORATORIAIS, : EXAMES LABORATORIAIS, Serviço de realização de exame laboratorial FAN HEP-2. MARCA: null"/>
    <s v="Servicos Med.Hospitalar, Odont.E Laboratoriais"/>
    <s v="GELAB"/>
    <s v=" MICRO LAB . DE ANAL. E PESQ. CLIN E BIOL LTDA"/>
    <n v="30"/>
    <n v="23"/>
    <n v="690"/>
    <s v="SERVIÇO"/>
    <d v="2021-01-04T00:00:00"/>
    <s v="NE000018/2021"/>
    <d v="2021-02-02T00:00:00"/>
    <x v="4"/>
  </r>
  <r>
    <n v="146"/>
    <x v="18"/>
    <s v="PE"/>
    <s v="1466/18"/>
    <m/>
    <s v="30122306  EXAMES LABORATORIAIS, : EXAMES LABORATORIAIS, Serviço de realização de exame laboratorial ANTI DNA DUPLA HÉLICE. MARCA: null"/>
    <s v="Servicos Med.Hospitalar, Odont.E Laboratoriais"/>
    <s v="GELAB"/>
    <s v=" MICRO LAB . DE ANAL. E PESQ. CLIN E BIOL LTDA"/>
    <n v="30"/>
    <n v="25"/>
    <n v="750"/>
    <s v="SERVIÇO"/>
    <d v="2021-01-04T00:00:00"/>
    <s v="NE000018/2021"/>
    <d v="2021-02-02T00:00:00"/>
    <x v="4"/>
  </r>
  <r>
    <n v="147"/>
    <x v="29"/>
    <s v="RDL"/>
    <s v="010/2018"/>
    <m/>
    <s v="113680 - SERVIÇOS DE INFORMÁTICA, Descrição: SERVIÇOS DE INFORMÁTICA, Descrição: contratação de empresa especializada na prestação de serviço de hospedagem para Website, conforme Projeto Básico. MARCA: null"/>
    <s v="Hospedagem de Sistemas"/>
    <s v="GSTI"/>
    <s v="PRODAM PROCESSAMENTO DE DADOS AMAZONAS"/>
    <n v="3"/>
    <n v="1050.1199999999999"/>
    <n v="3150.3599999999997"/>
    <s v="SERVIÇO"/>
    <d v="2021-01-04T00:00:00"/>
    <s v="NE000019/2021"/>
    <d v="2021-02-02T00:00:00"/>
    <x v="4"/>
  </r>
  <r>
    <n v="148"/>
    <x v="30"/>
    <s v="PE"/>
    <s v="1511/2015"/>
    <m/>
    <s v="112868 - LOCAÇÃO DE VEÍCULOS TIPO UTILITÁRIO, Descrição: LOCAÇÃO DE VEÍCULOS TIPO_x000a_UTILITÁRIO,"/>
    <s v="Locação de Veículos"/>
    <s v="SUBSAT"/>
    <s v=" COUTO SERVICOS DE TRANSPORTE E LOCACAO DE VEICULOS LTDA"/>
    <n v="3"/>
    <n v="4655"/>
    <n v="13965"/>
    <s v="SERVIÇO"/>
    <d v="2021-01-04T00:00:00"/>
    <s v="NE000020/2021"/>
    <d v="2021-02-02T00:00:00"/>
    <x v="4"/>
  </r>
  <r>
    <n v="149"/>
    <x v="14"/>
    <s v="RDL"/>
    <s v="001/20019"/>
    <m/>
    <s v="119595 - SERVIÇOS DE VIGILÂNCIA, Descrição: SERVIÇOS DE VIGILÂNCIA, Descrição: contratação de 6 empresa para prestação de serviço de vigilante patrimonial ARMADO - DIURNO, escala 12x36, "/>
    <s v="Vigilância Ostensiva"/>
    <s v="SUBSAT"/>
    <s v="PROBANK SEGURANÇA DE BENS E VALORES EIRELI"/>
    <n v="6"/>
    <n v="9218.7900000000009"/>
    <n v="55312.740000000005"/>
    <s v="SERVIÇO"/>
    <d v="2021-01-04T00:00:00"/>
    <s v="NE000021/2021"/>
    <d v="2021-02-02T00:00:00"/>
    <x v="4"/>
  </r>
  <r>
    <n v="150"/>
    <x v="14"/>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n v="3"/>
    <n v="4861.9799999999996"/>
    <n v="14585.939999999999"/>
    <s v="SERVIÇO"/>
    <d v="2021-01-04T00:00:00"/>
    <s v="NE000021/2021"/>
    <d v="2021-02-02T00:00:00"/>
    <x v="4"/>
  </r>
  <r>
    <n v="151"/>
    <x v="14"/>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n v="6"/>
    <n v="11566.86"/>
    <n v="69401.16"/>
    <s v="SERVIÇO"/>
    <d v="2021-01-04T00:00:00"/>
    <s v="NE000021/2021"/>
    <d v="2021-02-02T00:00:00"/>
    <x v="4"/>
  </r>
  <r>
    <n v="152"/>
    <x v="31"/>
    <s v="RDL"/>
    <s v="004/2018"/>
    <m/>
    <s v="17918 - SERVIÇOS DE PUBLICAÇÃO, Descrição: SERVIÇOS DE PUBLICAÇÃO, Descrição: prestação de_x000a_serviços de publicação de matérias no Diário Oficial do Estado do Amazonas MARCA: null"/>
    <s v="Serviços de Publicações - Diário Oficial"/>
    <s v="GSTI"/>
    <s v="IMPRENSA OFICIAL DO ESTADO DO AMAZONAS"/>
    <n v="3"/>
    <n v="9545"/>
    <n v="28635"/>
    <s v="SERVIÇO"/>
    <d v="2021-01-04T00:00:00"/>
    <s v="NE000022/2021"/>
    <d v="2021-02-02T00:00:00"/>
    <x v="4"/>
  </r>
  <r>
    <n v="153"/>
    <x v="32"/>
    <s v="INEX"/>
    <s v="002/2020"/>
    <m/>
    <s v="98640 - (ID-98640) SERVIÇO DE ESTÁGIO REMUNERADO Descrição: Contratação de Pessoa Jurídica especializada em manutenção de programas de estágio remunerado de Nível Superior e Nível Médio, com TAXA DE ADMINISTRAÇÃO FIXA"/>
    <s v="Contratos para Agenciamento de Estagiários"/>
    <s v="GGP"/>
    <s v="INSTITUTO TRIMONTE DE DESENVOLVIMENTO ITD"/>
    <n v="108"/>
    <n v="17.2"/>
    <n v="1857.6"/>
    <s v="SERVIÇO"/>
    <d v="2021-01-04T00:00:00"/>
    <s v="NE000023/2021"/>
    <d v="2021-02-02T00:00:00"/>
    <x v="4"/>
  </r>
  <r>
    <n v="154"/>
    <x v="32"/>
    <s v="INEX"/>
    <s v="002/2020"/>
    <m/>
    <s v="98636 - (ID-98636) SERVIÇO DE ESTÁGIO REMUNERADO Descrição: Contratação de Pessoa Jurídica 108 especializada em oferta de serviços de programas de estágio remunerado de Nível Superior jornada de 6 (seis) horas"/>
    <s v="Contratos para Agenciamento de Estagiários"/>
    <s v="GGP"/>
    <s v="INSTITUTO TRIMONTE DE DESENVOLVIMENTO ITD"/>
    <n v="108"/>
    <n v="640"/>
    <n v="69120"/>
    <s v="SERVIÇO"/>
    <d v="2021-01-04T00:00:00"/>
    <s v="NE000023/2021"/>
    <d v="2021-02-02T00:00:00"/>
    <x v="4"/>
  </r>
  <r>
    <n v="155"/>
    <x v="32"/>
    <s v="INEX"/>
    <s v="002/2020"/>
    <m/>
    <s v="98642 - (ID-98642) SERVIÇO DE ESTÁGIO REMUNERADO Descrição: : Contratação de Pessoa Jurídica 108 especializada em oferta de programas de estágio remunerado de Nível Superior e/ou Nível Médio, com concessão de VALE TRANSPORTE"/>
    <s v="Contratos para Agenciamento de Estagiários"/>
    <s v="GGP"/>
    <s v="INSTITUTO TRIMONTE DE DESENVOLVIMENTO ITD"/>
    <n v="108"/>
    <n v="167.2"/>
    <n v="18057.599999999999"/>
    <s v="SERVIÇO"/>
    <d v="2021-01-04T00:00:00"/>
    <s v="NE000023/2021"/>
    <d v="2021-02-02T00:00:00"/>
    <x v="4"/>
  </r>
  <r>
    <n v="156"/>
    <x v="33"/>
    <s v="INEX"/>
    <s v="004/2020"/>
    <m/>
    <s v="98640 - (ID-98640) SERVIÇO DE ESTÁGIO REMUNERADO Descrição: Contratação de Pessoa Jurídica 45 especializada em manutenção de programas de estágio remunerado de Nível Superior e Nível Médio, com TAXA DE ADMINISTRAÇÃO FIXA"/>
    <s v="Contratos para Agenciamento de Estagiários"/>
    <s v="GGP"/>
    <s v="INSTITUTO TRIMONTE DE DESENVOLVIMENTO ITD"/>
    <n v="45"/>
    <n v="17.2"/>
    <n v="774"/>
    <s v="SERVIÇO"/>
    <d v="2021-01-04T00:00:00"/>
    <s v="NE000024/2021"/>
    <d v="2021-02-02T00:00:00"/>
    <x v="4"/>
  </r>
  <r>
    <n v="157"/>
    <x v="33"/>
    <s v="INEX"/>
    <s v="004/2020"/>
    <m/>
    <s v="98642 - (ID-98642) SERVIÇO DE ESTÁGIO REMUNERADO Descrição: : Contratação de Pessoa Jurídica 45 especializada em oferta de programas de estágio remunerado de Nível Superior e/ou Nível Médio, com concessão de VALE TRANSPORTE"/>
    <s v="Contratos para Agenciamento de Estagiários"/>
    <s v="GGP"/>
    <s v="INSTITUTO TRIMONTE DE DESENVOLVIMENTO ITD"/>
    <n v="45"/>
    <n v="167.2"/>
    <n v="7523.9999999999991"/>
    <s v="SERVIÇO"/>
    <d v="2021-01-04T00:00:00"/>
    <s v="NE000024/2021"/>
    <d v="2021-02-02T00:00:00"/>
    <x v="4"/>
  </r>
  <r>
    <n v="158"/>
    <x v="33"/>
    <s v="INEX"/>
    <s v="004/2020"/>
    <m/>
    <s v="98634 - (ID-98634) SERVIÇO DE ESTÁGIO REMUNERADO Descrição: Contratação de Pessoa Jurídica 45 especializada em oferta de serviços de programas de estágio remunerado de Nível Médio jornada de 4 (quatro) horas"/>
    <s v="Contratos para Agenciamento de Estagiários"/>
    <s v="GGP"/>
    <s v="INSTITUTO TRIMONTE DE DESENVOLVIMENTO ITD"/>
    <n v="45"/>
    <n v="265"/>
    <n v="11925"/>
    <s v="SERVIÇO"/>
    <d v="2021-01-04T00:00:00"/>
    <s v="NE000024/2021"/>
    <d v="2021-02-02T00:00:00"/>
    <x v="4"/>
  </r>
  <r>
    <n v="159"/>
    <x v="34"/>
    <s v="PE"/>
    <s v="97/2018"/>
    <m/>
    <s v="92883 - SERVIÇOS DE LIMPEZA E CONSERVAÇÃO, Descrição: SERVIÇOS DE LIMPEZA E  ONSERVAÇÃO, Descrição: SERVIÇOS DE LIMPEZA E CONSERVAÇÃO,Descrição: contratação de  empresa especializada na prestação de serviços de limpeza e conservação de ÁREAS HOSPITALARES, _x000a_tipo ÁREA CRÍTICA, jornada de 44h semanais"/>
    <s v="Limpeza E Conservacao"/>
    <s v="SUBSAT"/>
    <s v=" BETA BRASIL SERVIÇOS DE CONSEVAÇÃO E LIMPEZA LTDA"/>
    <n v="2079.46"/>
    <n v="10.29"/>
    <n v="21397.643399999997"/>
    <s v="SERVIÇO"/>
    <d v="2021-01-04T00:00:00"/>
    <s v="NE000027/2021"/>
    <d v="2021-02-04T00:00:00"/>
    <x v="4"/>
  </r>
  <r>
    <n v="160"/>
    <x v="34"/>
    <s v="PE"/>
    <s v="97/2018"/>
    <m/>
    <s v="92884 - SERVIÇOS DE LIMPEZA E CONSERVAÇÃO, Descrição: SERVIÇOS DE LIMPEZA E CONSERVAÇÃO, Descrição: SERVIÇOS DE LIMPEZA E CONSERVAÇÃO,Descrição: contratação de_x000a_empresa especializada na prestação de serviços de limpeza e conservação de ÁREAS HOSPITALARES, _x000a_tipo ÁREA SEMICRÍTICA, jornada de 44h semanais"/>
    <s v="Limpeza E Conservacao"/>
    <s v="SUBSAT"/>
    <s v=" BETA BRASIL SERVIÇOS DE CONSEVAÇÃO E LIMPEZA LTDA"/>
    <n v="2574"/>
    <n v="7.9"/>
    <n v="20334.600000000002"/>
    <s v="SERVIÇO"/>
    <d v="2021-01-04T00:00:00"/>
    <s v="NE000027/2021"/>
    <d v="2021-02-04T00:00:00"/>
    <x v="4"/>
  </r>
  <r>
    <n v="161"/>
    <x v="34"/>
    <s v="PE"/>
    <s v="97/2018"/>
    <m/>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Limpeza E Conservacao"/>
    <s v="SUBSAT"/>
    <s v=" BETA BRASIL SERVIÇOS DE CONSEVAÇÃO E LIMPEZA LTDA"/>
    <n v="5212.8419999999996"/>
    <n v="2.83"/>
    <n v="14752.342859999999"/>
    <s v="SERVIÇO"/>
    <d v="2021-01-04T00:00:00"/>
    <s v="NE000027/2021"/>
    <d v="2021-02-04T00:00:00"/>
    <x v="4"/>
  </r>
  <r>
    <n v="162"/>
    <x v="34"/>
    <s v="PE"/>
    <s v="97/2018"/>
    <m/>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Limpeza E Conservacao"/>
    <s v="SUBSAT"/>
    <s v=" BETA BRASIL SERVIÇOS DE CONSEVAÇÃO E LIMPEZA LTDA"/>
    <n v="3184.84"/>
    <n v="5.66"/>
    <n v="18026.1944"/>
    <s v="SERVIÇO"/>
    <d v="2021-01-04T00:00:00"/>
    <s v="NE000027/2021"/>
    <d v="2021-02-04T00:00:00"/>
    <x v="4"/>
  </r>
  <r>
    <n v="163"/>
    <x v="34"/>
    <s v="PE"/>
    <s v="97/2018"/>
    <m/>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Limpeza E Conservacao"/>
    <s v="SUBSAT"/>
    <s v=" BETA BRASIL SERVIÇOS DE CONSEVAÇÃO E LIMPEZA LTDA"/>
    <n v="940.64"/>
    <n v="0.11"/>
    <n v="103.4704"/>
    <s v="SERVIÇO"/>
    <d v="2021-01-04T00:00:00"/>
    <s v="NE000027/2021"/>
    <d v="2021-02-04T00:00:00"/>
    <x v="4"/>
  </r>
  <r>
    <n v="164"/>
    <x v="17"/>
    <s v="PE"/>
    <s v="00798/2019"/>
    <m/>
    <s v="18403 - DESPESA COM AQUISIÇÃO DE PASSAGENS AÉREAS INTERESTADUAIS, Descrição: DESPESA COM AQUISIÇÃO DE PASSAGENS AÉREAS INTERESTADUAIS "/>
    <s v="Passagens Nacionais_x000a_"/>
    <s v="GL"/>
    <s v="OCA VIAGENS E TURISMO DA AMAZONIA LIMITADA"/>
    <n v="1"/>
    <n v="20550"/>
    <n v="20550"/>
    <s v="SERVIÇO"/>
    <d v="2021-01-04T00:00:00"/>
    <s v="NE0000028/2021"/>
    <d v="2021-02-04T00:00:00"/>
    <x v="4"/>
  </r>
  <r>
    <n v="165"/>
    <x v="17"/>
    <s v="PE"/>
    <s v="00798/2019"/>
    <m/>
    <s v="18428 - DESPESA COM AQUISIÇÃO DE PASSAGENS AÉREAS INTERMUNICIPAIS"/>
    <s v="Passagens Nacionais"/>
    <s v="GL"/>
    <s v="OCA VIAGENS E TURISMO DA AMAZONIA LIMITADA"/>
    <n v="1"/>
    <n v="20550"/>
    <n v="20550"/>
    <s v="SERVIÇO"/>
    <d v="2021-01-04T00:00:00"/>
    <s v="NE0000028/2021"/>
    <d v="2021-02-04T00:00:00"/>
    <x v="4"/>
  </r>
  <r>
    <n v="166"/>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16800"/>
    <n v="16800"/>
    <s v="SERVIÇO"/>
    <d v="2021-01-04T00:00:00"/>
    <s v="NE000029/2021"/>
    <d v="2021-02-04T00:00:00"/>
    <x v="4"/>
  </r>
  <r>
    <n v="167"/>
    <x v="35"/>
    <s v="PE"/>
    <s v="PE 724/2020"/>
    <d v="2020-08-04T00:00:00"/>
    <s v="ID 92311 - SERVIÇO DE DIGITALIZAÇÃO DE DOCUMENTOS"/>
    <s v="Serviços Técnicos profissionais de TIC"/>
    <s v="GSTI"/>
    <s v="WELLINGTON ALVES DA SILVA EIRELI"/>
    <n v="3575000"/>
    <n v="0.201398601398"/>
    <n v="719999.99999785004"/>
    <s v="SERVIÇO"/>
    <d v="2021-03-11T00:00:00"/>
    <s v="NE0000071/2021"/>
    <d v="2021-03-29T00:00:00"/>
    <x v="6"/>
  </r>
  <r>
    <n v="168"/>
    <x v="21"/>
    <s v="INEX"/>
    <s v="002/2021"/>
    <m/>
    <s v="ID - 100780 - SERVIÇOS DE CORREIOS E_x000a_TELÉGRAFOS SERVIÇOS DE CORREIOS E_x000a_TELÉGRAFOS"/>
    <s v="Serviço de comunicação geral"/>
    <s v="SUBSAT"/>
    <s v="EMPRESA BRASILEIRA DE CORREIOS E TELÉGRAFOS_x000a_"/>
    <n v="2.5"/>
    <n v="500"/>
    <n v="1250"/>
    <s v="SERVIÇO"/>
    <d v="2021-02-12T00:00:00"/>
    <s v="NE000047/2021"/>
    <d v="2021-02-16T00:00:00"/>
    <x v="4"/>
  </r>
  <r>
    <n v="169"/>
    <x v="20"/>
    <s v="PE"/>
    <s v="1284/2017"/>
    <m/>
    <s v="117912 - LOCAÇÃO DE EQUIPAMENTOS LABORATORIAIS"/>
    <s v="Locação de Maquinas e Equipamentos"/>
    <s v="GELAB"/>
    <s v="LABINBRAZ COMERCIAL LTDA"/>
    <n v="2.5"/>
    <n v="10.6"/>
    <n v="26.5"/>
    <s v="SERVIÇO"/>
    <d v="2021-01-04T00:00:00"/>
    <s v="NE000035/2021"/>
    <d v="2021-02-04T00:00:00"/>
    <x v="4"/>
  </r>
  <r>
    <n v="170"/>
    <x v="36"/>
    <s v="RDL"/>
    <s v="004/2020"/>
    <m/>
    <s v="118718 - (ID-118718) SERVIÇOS DE ACESSO À INTERNET, Descrição: Contratação de empresa para prestação, de forma dedicada, de serviço de acesso à internet por fibra óptica com garantia de 100% em _x000a_download e upload"/>
    <s v="Comunicação de Dados"/>
    <s v="GSTI"/>
    <s v="PRODAM PROCESSAMENTO DE DADOS AMAZONAS AS"/>
    <n v="2"/>
    <n v="4032.37"/>
    <n v="8064.74"/>
    <s v="SERVIÇO"/>
    <d v="2021-01-04T00:00:00"/>
    <s v="NE000032/2021"/>
    <d v="2021-02-04T00:00:00"/>
    <x v="4"/>
  </r>
  <r>
    <n v="171"/>
    <x v="37"/>
    <s v="RDL"/>
    <s v="006/2020"/>
    <m/>
    <s v="117979 - (ID-117979) SERVIÇOS DE MANUTENÇÃO EM EQUIPAMENTOS DE INFORMÁTICA, Descrição: Contratação de empresa especializada na prestação de serviços técnicos de manutenção preventiva e/ou corretiva em equipamentos de informática"/>
    <s v="Serviços Técnicos profissionais de TIC"/>
    <s v="GSTI"/>
    <s v="PRODAM PROCESSAMENTO DE DADOS AMAZONAS AS"/>
    <n v="60.265099999999997"/>
    <n v="107.54"/>
    <n v="6480.9088540000002"/>
    <s v="SERVIÇO"/>
    <d v="2021-01-04T00:00:00"/>
    <s v="NE000033/2021"/>
    <d v="2021-02-04T00:00:00"/>
    <x v="4"/>
  </r>
  <r>
    <n v="172"/>
    <x v="16"/>
    <s v="CEL"/>
    <s v="016/2020"/>
    <m/>
    <s v="13405 - (ID-13405) GÁS LIQUEFEITO DE PETRÓLEO-GLP, Material: composição básica de propano e butano (gás de cozinha), Unidade de Fornecimento: cilindro com 45 kg, retornável, Aplicação: cozinha industrial MARCA: AMAZONGAS"/>
    <s v="GÁS ENGARRAFADO"/>
    <s v="SUBSAT"/>
    <s v="L A FELIX ME"/>
    <n v="2"/>
    <n v="314.66000000000003"/>
    <n v="629.32000000000005"/>
    <s v="SERVIÇO"/>
    <d v="2021-01-04T00:00:00"/>
    <s v="NE000034/2021"/>
    <d v="2021-02-04T00:00:00"/>
    <x v="4"/>
  </r>
  <r>
    <n v="173"/>
    <x v="15"/>
    <s v="CEL"/>
    <s v="025/2020"/>
    <m/>
    <s v="116492 - (ID-116492) SERVIÇO DE CONTROLE DE PRAGA, Contratação de empresa especializada para prestação de serviço de controle de praga, especificamente REPELÊNCIA A POMBO, com fornecimento de _x000a_mão-de-obra, material e equipamentos necessários para execução do serviço. MARCA: &quot;NT&quot;_x000a_"/>
    <s v="Manutencao E Conservacao De Bens Imoveis"/>
    <s v="SUBSAT"/>
    <s v="AC GESTAO EMPRESARIAL EIRELI"/>
    <n v="1241.97"/>
    <n v="0.6"/>
    <n v="745.18200000000002"/>
    <s v="SERVIÇO"/>
    <d v="2021-01-04T00:00:00"/>
    <s v="NE000040/2021"/>
    <d v="2021-02-04T00:00:00"/>
    <x v="4"/>
  </r>
  <r>
    <n v="174"/>
    <x v="15"/>
    <s v="CEL"/>
    <s v="025/2020"/>
    <m/>
    <s v="115717 - (ID-115717) SERVIÇO DE CONTROLE DE PRAGA, Contratação de empresa especializada para prestação de serviço de controle de praga, especificamente DESINSETIZAÇÃO, com fornecimento de mão_xfffe_de-obra, material e equipamentos necessários para execução do serviço. MARCA: &quot;NT&quot;"/>
    <s v="Manutencao E Conservacao De Bens Imoveis"/>
    <s v="SUBSAT"/>
    <s v="AC GESTAO EMPRESARIAL EIRELI"/>
    <n v="1241.94"/>
    <n v="0.5"/>
    <n v="620.97"/>
    <s v="SERVIÇO"/>
    <d v="2021-01-04T00:00:00"/>
    <s v="NE000040/2021"/>
    <d v="2021-02-04T00:00:00"/>
    <x v="4"/>
  </r>
  <r>
    <n v="175"/>
    <x v="15"/>
    <s v="CEL"/>
    <s v="025/2020"/>
    <m/>
    <s v="115718 - (ID-115718) SERVIÇO DE CONTROLE DE PRAGA, Contratação de empresa especializada para prestação de serviço de controle de praga, especificamente DESRATIZAÇÃO, com fornecimento de mão-de_xfffe_obra, material e equipamentos necessários para execução do serviço. MARCA: &quot;NT&quot;_x000a_"/>
    <s v="Manutencao E Conservacao De Bens Imoveis"/>
    <s v="SUBSAT"/>
    <s v="AC GESTAO EMPRESARIAL EIRELI"/>
    <n v="1241.94"/>
    <n v="0.5"/>
    <n v="620.97"/>
    <s v="SERVIÇO"/>
    <d v="2021-01-04T00:00:00"/>
    <s v="NE000040/2021"/>
    <d v="2021-02-04T00:00:00"/>
    <x v="4"/>
  </r>
  <r>
    <n v="176"/>
    <x v="15"/>
    <s v="CEL"/>
    <s v="025/2020"/>
    <m/>
    <s v="116962 - (ID-116962) SERVIÇO DE CONTROLE DE PRAGA, Contratação de empresa especializada para prestação de serviço de controle de praga, especificamente DESCUPINIZAÇÃO, com fornecimento de mão_xfffe_de-obra, material e equipamentos necessários para execução do serviço. MARCA: &quot;NT&quot;_x000a_"/>
    <s v="Manutencao E Conservacao De Bens Imoveis"/>
    <s v="SUBSAT"/>
    <s v="AC GESTAO EMPRESARIAL EIRELI"/>
    <n v="1241.953"/>
    <n v="0.85"/>
    <n v="1055.66005"/>
    <s v="SERVIÇO"/>
    <d v="2021-01-04T00:00:00"/>
    <s v="NE000040/2021"/>
    <d v="2021-02-04T00:00:00"/>
    <x v="4"/>
  </r>
  <r>
    <n v="177"/>
    <x v="38"/>
    <s v="RDL"/>
    <s v="005/2018"/>
    <m/>
    <s v="119960 - DIAGNÓSTICOS LABORATORIAIS, Descrição: DIAGNÓSTICOS LABORATORIAIS, Descrição: contratação de empresa especializada para realização de exame de Imunofluorescência, conforme projeto _x000a_básico. "/>
    <s v="Servicos Med.Hospitalar, Odont.E Laboratoriais"/>
    <s v="GELAB"/>
    <s v="LABORATORIO DE PATOLOGIA BACCHI LTDA"/>
    <n v="21"/>
    <n v="400"/>
    <n v="8400"/>
    <s v="SERVIÇO"/>
    <d v="2021-01-04T00:00:00"/>
    <s v="NE000041/2021"/>
    <d v="2021-02-04T00:00:00"/>
    <x v="7"/>
  </r>
  <r>
    <n v="178"/>
    <x v="38"/>
    <s v="RDL"/>
    <s v="005/2018"/>
    <m/>
    <s v="59194 - DIAGNÓSTICOS LABORATORIAIS, Descrição: DIAGNÓSTICOS LABORATORIAIS, Descrição: contratação de empresa especializada na realização de exame de imunohistoquímica, conforme _x000a_discriminação em Projeto Básico MARCA: null_x000a_"/>
    <s v="Servicos Med.Hospitalar, Odont.E Laboratoriais"/>
    <s v="GELAB"/>
    <s v="LABORATORIO DE PATOLOGIA BACCHI LTDA"/>
    <n v="75"/>
    <n v="350"/>
    <n v="26250"/>
    <s v="SERVIÇO"/>
    <d v="2021-01-04T00:00:00"/>
    <s v="NE000041/2021"/>
    <d v="2021-02-04T00:00:00"/>
    <x v="7"/>
  </r>
  <r>
    <n v="179"/>
    <x v="39"/>
    <s v="INEX"/>
    <s v="001/2017"/>
    <m/>
    <s v="47268 - SERVIÇOS DE MANUTENÇÃO EM TERMINAL BIOMÉTRICO, Descrição: SERVIÇOS DE MANUTENÇÃO EM TERMINAL BIOMÉTRICO, Descrição: contratação de empresa especializada na _x000a_prestação de serviço de manutenção preventiva e/ou corretiva em terminal biométrico, conforme _x000a_discriminação em projeto básico."/>
    <s v="Manutencao E Conservacao De Maquinas E Equipamentos"/>
    <s v="GGP"/>
    <s v="DOC PAPER LTDA ME"/>
    <n v="3"/>
    <n v="660"/>
    <n v="1980"/>
    <s v="SERVIÇO"/>
    <d v="2021-01-04T00:00:00"/>
    <s v="NE000042/2021"/>
    <d v="2021-02-04T00:00:00"/>
    <x v="4"/>
  </r>
  <r>
    <n v="180"/>
    <x v="40"/>
    <s v="SRP"/>
    <s v="1166/2017"/>
    <m/>
    <s v="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s v="18"/>
    <s v="402,6924"/>
    <n v="7248.4632000000001"/>
    <s v="SERVIÇO"/>
    <d v="2021-01-04T00:00:00"/>
    <s v="NE000043/2021"/>
    <d v="2021-02-04T00:00:00"/>
    <x v="4"/>
  </r>
  <r>
    <n v="181"/>
    <x v="40"/>
    <s v="SRP"/>
    <s v="1166/2017"/>
    <m/>
    <s v="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n v="6"/>
    <n v="559.29610000000002"/>
    <n v="3355.7766000000001"/>
    <s v="SERVIÇO"/>
    <d v="2021-01-04T00:00:00"/>
    <s v="NE000043/2021"/>
    <d v="2021-02-04T00:00:00"/>
    <x v="4"/>
  </r>
  <r>
    <n v="182"/>
    <x v="40"/>
    <s v="SRP"/>
    <s v="1166/2017"/>
    <m/>
    <s v="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_x000a_e/ou corretiva com substituição de peças e suprimentos, conforme discriminação em Projeto Básico."/>
    <s v="Outsourcing (Terceirização) de impressão e serviços relacionados a computação em nuvem"/>
    <s v="GSTI"/>
    <s v="ROYAL GESTAO E SERVIÇOS DE INFORMATICA LTDA"/>
    <n v="18"/>
    <n v="324.39109999999999"/>
    <n v="5839.0397999999996"/>
    <s v="SERVIÇO"/>
    <d v="2021-01-04T00:00:00"/>
    <s v="NE000043/2021"/>
    <d v="2021-02-04T00:00:00"/>
    <x v="4"/>
  </r>
  <r>
    <n v="183"/>
    <x v="40"/>
    <s v="SRP"/>
    <s v="1166/2017"/>
    <m/>
    <s v="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_x000a_Projeto Básico"/>
    <s v="Outsourcing (Terceirização) de impressão e serviços relacionados a computação em nuvem"/>
    <s v="GSTI"/>
    <s v="ROYAL GESTAO E SERVIÇOS DE INFORMATICA LTDA"/>
    <n v="6"/>
    <n v="813.52"/>
    <n v="4881.12"/>
    <s v="SERVIÇO"/>
    <d v="2021-01-04T00:00:00"/>
    <s v="NE000043/2021"/>
    <d v="2021-02-04T00:00:00"/>
    <x v="4"/>
  </r>
  <r>
    <n v="184"/>
    <x v="40"/>
    <s v="SRP"/>
    <s v="1166/2017"/>
    <m/>
    <s v="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s v="Outsourcing (Terceirização) de impressão e serviços relacionados a computação em nuvem"/>
    <s v="GSTI"/>
    <s v="ROYAL GESTAO E SERVIÇOS DE INFORMATICA LTDA"/>
    <s v="10,.5003_x000a_"/>
    <n v="85.419600000000003"/>
    <n v="9353.4699999999993"/>
    <s v="SERVIÇO"/>
    <d v="2021-01-04T00:00:00"/>
    <s v="NE000043/2021"/>
    <d v="2021-02-04T00:00:00"/>
    <x v="4"/>
  </r>
  <r>
    <n v="185"/>
    <x v="41"/>
    <s v="INEX"/>
    <s v="001/2020"/>
    <m/>
    <s v="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
    <s v="Servicos De Agua E Esgoto_x000a_"/>
    <s v="SUBSAT"/>
    <s v="MANAUS AMBIENTAL S.A"/>
    <n v="12.0001"/>
    <n v="333.33300000000003"/>
    <n v="4000.0293333000004"/>
    <s v="SERVIÇO"/>
    <d v="2021-01-04T00:00:00"/>
    <s v="NE000044/2021"/>
    <d v="2021-02-04T00:00:00"/>
    <x v="4"/>
  </r>
  <r>
    <n v="186"/>
    <x v="42"/>
    <s v="PE"/>
    <s v="1052/2017"/>
    <m/>
    <s v="115252 - SERVIÇO DE FORNECIMENTO DE LANCHE,  Descrição: Contratação de empresa especializada na prestação de serviço de preparação e fornecimento de lanche na cidade de Manaus, com cardápio definido em Projeto Básico."/>
    <s v="Fornecimento De Alimentacao"/>
    <s v="SUBSAT"/>
    <s v="M P S DE SOUZA GOMES MATUTE"/>
    <n v="11730"/>
    <n v="2.75"/>
    <n v="32257.5"/>
    <s v="SERVIÇO"/>
    <d v="2021-01-04T00:00:00"/>
    <s v="NE000045/2021"/>
    <d v="2021-02-04T00:00:00"/>
    <x v="4"/>
  </r>
  <r>
    <n v="187"/>
    <x v="43"/>
    <s v="CEL "/>
    <s v="021/2020"/>
    <m/>
    <s v="92738 - SERVIÇOS DE LAVANDERIA HOSPITALAR, Descrição: contratação de empresa especializada na prestação de serviços de Lavanderia Hospitalar Externa, nas dependências da Unidade CONTRATADA. .INFORMAÇÕES ADICIONAIS: Prestação de serviço pelo período de 12 meses."/>
    <s v="Lavanderia"/>
    <s v="GL"/>
    <s v="DCP SERVICOS DE CONSERVAÇÃO E APOIO ADMINISTRATIVO EIRELI"/>
    <n v="1260"/>
    <n v="4.7"/>
    <n v="5922"/>
    <s v="SERVIÇO"/>
    <d v="2021-01-04T00:00:00"/>
    <s v="NE000046/2021"/>
    <d v="2021-02-04T00:00:00"/>
    <x v="4"/>
  </r>
  <r>
    <n v="188"/>
    <x v="44"/>
    <s v="PE"/>
    <s v="993/2019"/>
    <d v="2021-01-28T00:00:00"/>
    <s v="126704 - LOCAÇÃO DE EQUIPAMENTOS LABORATORIAIS, Descrição: Serviço de locação de equipamento automatizado para uso em HEMATOLOGIA, incluindo o fornecimento de reagentes e demais insumos, conforme Projeto Básico."/>
    <s v="Locação de Maquinas e Equipamentos"/>
    <s v="GELAB"/>
    <s v="DIAGNOCEL COMERCIO E REPRESENTACOES LTDA"/>
    <n v="1"/>
    <n v="8000"/>
    <n v="8000"/>
    <s v="SERVIÇO"/>
    <d v="2021-03-29T00:00:00"/>
    <s v="NE0000090/2021"/>
    <d v="2021-04-05T00:00:00"/>
    <x v="3"/>
  </r>
  <r>
    <n v="189"/>
    <x v="45"/>
    <s v="PE"/>
    <s v="PE Nº 0969/2020-CSC"/>
    <m/>
    <s v="(ID-113094) TIRA REAGENTE PARA DETERMINAÇÃO DE GLICEMIA, Aplicação: dosagem de  glicemia capilar em equipamento digital com intervalo de leitura de 20 a 500mg/dl e faixa de hematócrito de 20 a 60%, com aparelho em regime de comodato. MARCA: ON CALL PLUS II."/>
    <s v="Aquisição de Produtos Químicos"/>
    <s v="SUBCAF"/>
    <s v="MEDLEVENSOHN COMERCIO E REPRESENTAÇÕES DE PRODUTOS HOSPITALAR"/>
    <n v="3600"/>
    <n v="0.9"/>
    <n v="3240"/>
    <s v="CONSUMO"/>
    <d v="2021-02-18T00:00:00"/>
    <s v="NE000048/2021"/>
    <d v="2021-03-16T00:00:00"/>
    <x v="4"/>
  </r>
  <r>
    <n v="190"/>
    <x v="45"/>
    <s v="PE"/>
    <s v="PE Nº 0969/2020-CSC"/>
    <m/>
    <s v="(ID-122130) ÁLCOOL ETÍLICO, Tipo: hidratado; Concentração: 96%; Teor Alcoólico: 92,8º INPM; Apresentação: líquido; Forma De Apresentação: frasco com 1 litro. MARCA: null"/>
    <s v="Aquisição de Produtos Químicos"/>
    <s v="SUBCAF"/>
    <s v="MEDICNORTE EIRELI"/>
    <n v="360"/>
    <n v="9.5"/>
    <n v="3420"/>
    <s v="CONSUMO"/>
    <d v="2021-02-18T00:00:00"/>
    <s v="NE000049/2021"/>
    <d v="2021-03-16T00:00:00"/>
    <x v="4"/>
  </r>
  <r>
    <n v="191"/>
    <x v="45"/>
    <s v="PE"/>
    <s v="PE Nº 0969/2020-CSC"/>
    <m/>
    <s v="(ID-109664) SUPLEMENTO, Tipo: VX, Aplicação: para suplementação e isolamento de Neisseria gonorrhoeae e Haemophilus influenzae, Forma De Apresentação: 05 frascos de 5 ml com suplemento liofilizado + 05 frascos de 5ml de solução diluente. MARCA: null"/>
    <s v="Aquisição de Produtos Biológicos"/>
    <s v="SUBCAF"/>
    <s v="MEDICNORTE EIRELI"/>
    <n v="48"/>
    <n v="297.5"/>
    <n v="14280"/>
    <s v="CONSUMO"/>
    <d v="2021-02-18T00:00:00"/>
    <s v="NE000050/2021"/>
    <d v="2021-03-16T00:00:00"/>
    <x v="4"/>
  </r>
  <r>
    <n v="192"/>
    <x v="46"/>
    <s v="ATA"/>
    <s v="PE 508/20"/>
    <m/>
    <s v="(ID-19000) BISCOITO SALGADO, Tipo: cream cracker, Composição: farinha de trigo, gordura vegetal hidrogenada, amido, extrato de malte, sal refinado, açúcar, fermentos químicos, bicarbonato de amônio e estabilizante lecitina de soja."/>
    <s v="Genero alimenticio"/>
    <s v="SUBALMOX"/>
    <s v="JOELISON ABREU DE CARVALHO"/>
    <n v="900"/>
    <n v="2"/>
    <n v="1800"/>
    <s v="CONSUMO"/>
    <d v="2021-03-28T00:00:00"/>
    <s v="NE0000088/2021"/>
    <d v="2021-04-05T00:00:00"/>
    <x v="3"/>
  </r>
  <r>
    <n v="193"/>
    <x v="46"/>
    <s v="ATA"/>
    <s v="PE 563/20"/>
    <m/>
    <s v="(ID-14629) CAFÉ TORRADO E MOÍDO, Apresentação: torrado e moído sem misturas, Embalagem: tipo almofada, Características_x000a_Adicionais: 1ª qualidade, com  aracterísticas,_x000a_aspecto cor, odor e sabor próprios, Unidade de Fornecimento: pacote de 500g"/>
    <s v="Genero alimenticio"/>
    <s v="SUBALMOX"/>
    <s v="M B COMERCIO DE PRODUTOS ALIMENTICIOS EIRELI"/>
    <n v="83"/>
    <n v="8"/>
    <n v="664"/>
    <s v="CONSUMO"/>
    <s v="-"/>
    <s v="-"/>
    <s v="-"/>
    <x v="5"/>
  </r>
  <r>
    <n v="194"/>
    <x v="46"/>
    <s v="ATA"/>
    <s v="PE 017/20"/>
    <m/>
    <s v="(ID-72652) SUCO DE FRUTA, Ingredientes Básicos: água, suco integral de abacaxi, conservantes, Apresentação: líquido concentrado, sem açúcar, Unidade de Fornecimento: frasco com 500 ml em embalagem de vidro ou de plástico, Características Adicionais:"/>
    <s v="Genero alimenticio"/>
    <s v="SUBALMOX"/>
    <s v="H A DE  AGUIAR COMERCIAL"/>
    <n v="200"/>
    <n v="2.6"/>
    <n v="520"/>
    <s v="CONSUMO"/>
    <d v="2021-03-31T00:00:00"/>
    <s v="NE0000094/2021"/>
    <d v="2021-04-05T00:00:00"/>
    <x v="3"/>
  </r>
  <r>
    <n v="195"/>
    <x v="8"/>
    <s v="ATA"/>
    <s v="PE 114/20"/>
    <m/>
    <s v="(ID-80643) CANETA ESFEROGRÁFICA, Material Corpo: plástico transparente hexagonal com identificação da marca, Tipo Escrita: média, Cor: azul, preta ou vermelha, "/>
    <s v="Material de Expediente"/>
    <s v="SUBALMOX"/>
    <s v="M C COMÉRCIO E REPRESENTAÇÕES LTDA"/>
    <n v="700"/>
    <n v="0.28999999999999998"/>
    <n v="203"/>
    <s v="CONSUMO"/>
    <s v="-"/>
    <s v="-"/>
    <s v="-"/>
    <x v="8"/>
  </r>
  <r>
    <n v="196"/>
    <x v="47"/>
    <s v="ATA"/>
    <s v="PE 1086/19"/>
    <m/>
    <s v="(ID-114772) SERVIÇO DE CERTIFICAÇÃO DIGITAL, Descrição: Emissão de Certificação Digital tipo A3, pessoa física, mídia de armazenamento tipo TOKEN, conforme projeto básico"/>
    <s v="SERVIÇO DE CERTIFICAÇÃO DIGITAL"/>
    <s v="GSTI"/>
    <s v="OBJECTTI SOLUCOES LTDA"/>
    <n v="108"/>
    <n v="64"/>
    <n v="6912"/>
    <s v="CONSUMO"/>
    <d v="2021-03-11T00:00:00"/>
    <s v="NE0000065/2021"/>
    <d v="2021-03-11T00:00:00"/>
    <x v="4"/>
  </r>
  <r>
    <n v="197"/>
    <x v="48"/>
    <s v="PE"/>
    <s v="PE 0748/2020"/>
    <m/>
    <s v="ÁLCOOL  ETÍLICO,  Tipo:  hidratado,  Teor  Alcoólico:  92,8º  INPM,  Apresentação:  líquido, Unidade de Fornecimento: frasco com 1 LT"/>
    <s v="MATERIAL HOSPITALAR"/>
    <s v="SUBCAF"/>
    <s v="ALTO RIO NEGRO COMERCIO VAREJISTA DE PRODUTOS ALIMENTICOS LTDA"/>
    <n v="240"/>
    <n v="6.89"/>
    <n v="1653.6"/>
    <s v="CONSUMO"/>
    <d v="2021-03-08T00:00:00"/>
    <s v="NE0000065/2021"/>
    <d v="2021-03-15T00:00:00"/>
    <x v="9"/>
  </r>
  <r>
    <n v="198"/>
    <x v="48"/>
    <s v="PE"/>
    <s v="PE 0748/2020"/>
    <m/>
    <s v="(ID-117683)  EQUIPO  INFUSÃO  VENOSA,  Tipo:  Macrogotas;  Descartável;  Estéril;  Atóxico; Apirogênico;  Apresentação:  Ponta  perfurante  com  tampa  protetora,  câmara  gotejadora  transparente  e  flexível, sem  filtro  de  partículas;  "/>
    <s v="MATERIAL HOSPITALAR"/>
    <s v="SUBCAF"/>
    <s v="MEDICNORTE EIRELI"/>
    <s v="360"/>
    <s v="1,33"/>
    <n v="478.8"/>
    <s v="CONSUMO"/>
    <d v="2021-03-08T00:00:00"/>
    <s v="NE0000066/2021"/>
    <d v="2021-03-15T00:00:00"/>
    <x v="9"/>
  </r>
  <r>
    <n v="199"/>
    <x v="48"/>
    <s v="PE"/>
    <s v="PE 0748/2020"/>
    <m/>
    <s v="(ID-114658)  TOUCA,  Aplicação:  uso  hospitalar;  Tipo:  turbante  /  disco  /  pizza,  com  elástico; Descartável; "/>
    <s v="MATERIAL HOSPITALAR"/>
    <s v="SUBCAF"/>
    <s v="VIMED INDUSTRIA E COMERCIO DE COMPRESSAS LTDA ME"/>
    <n v="20000"/>
    <n v="0.1"/>
    <n v="2000"/>
    <s v="CONSUMO"/>
    <d v="2021-03-10T00:00:00"/>
    <s v="NE0000069/2021"/>
    <d v="2021-03-15T00:00:00"/>
    <x v="9"/>
  </r>
  <r>
    <n v="200"/>
    <x v="49"/>
    <s v="ATA"/>
    <s v="PE 1108/19"/>
    <m/>
    <s v="(ID-74747) DETERGENTE, Composição: ph neutro, biodegradável e outras substancias, Aspecto Físico: líquido"/>
    <s v="MATERIAL DE HIGIENE E LIMPEZA"/>
    <s v="SUBALMOX"/>
    <s v="PROGEL COMERCIO DE PRODUTOS ALIMENTICIOS_x000a_EIRELI"/>
    <n v="120"/>
    <n v="1.03"/>
    <n v="123.60000000000001"/>
    <s v="CONSUMO"/>
    <m/>
    <m/>
    <m/>
    <x v="10"/>
  </r>
  <r>
    <n v="201"/>
    <x v="49"/>
    <s v="ATA"/>
    <s v="PE 812/20"/>
    <m/>
    <s v="(ID-92809) PAPEL TOALHA, Material: 100% fibra celulósica vegetal virgem, Cor: branca, Dimensões: rolo de 20 cm x 100 m "/>
    <s v="MATERIAL DE HIGIENE E LIMPEZA"/>
    <s v="SUBALMOX"/>
    <s v="CARTUZINHO COMERCIO LTDA"/>
    <n v="300"/>
    <n v="4.9000000000000004"/>
    <n v="1470"/>
    <s v="CONSUMO"/>
    <d v="2021-03-28T00:00:00"/>
    <s v="NE0000089/2021"/>
    <d v="2021-04-05T00:00:00"/>
    <x v="3"/>
  </r>
  <r>
    <n v="202"/>
    <x v="49"/>
    <s v="ATA"/>
    <s v="PE 153/20"/>
    <m/>
    <s v="(ID-101421) LIXEIRA, Material: confeccionado em polipropileno de alta resistência, Capacidade: 50 l"/>
    <s v="MATERIAL DE HIGIENE E LIMPEZA"/>
    <s v="SUBALMOX"/>
    <s v="M C COMÉRCIO E REPRESENTAÇÕES LTDA"/>
    <n v="30"/>
    <n v="61"/>
    <n v="1830"/>
    <s v="CONSUMO"/>
    <m/>
    <m/>
    <m/>
    <x v="11"/>
  </r>
  <r>
    <n v="203"/>
    <x v="50"/>
    <s v="ATA"/>
    <s v="PE 795/19"/>
    <m/>
    <s v="(ID-105409) PLUGUE, Tipo: 2P + T, Amperagem: 20A, Tensão: 250V"/>
    <s v="MATERIAL DE MANUTENÇÃO ELÉTRICA, HIDRÁULICA E PREDIAL"/>
    <s v="SUBALMOX"/>
    <s v="F BARBOSA SANTOS COMERCIO DE MAQUINAS LTDA"/>
    <n v="51"/>
    <n v="2.06"/>
    <n v="105.06"/>
    <s v="CONSUMO"/>
    <m/>
    <m/>
    <m/>
    <x v="0"/>
  </r>
  <r>
    <n v="204"/>
    <x v="50"/>
    <s v="ATA"/>
    <s v="PE 795/19"/>
    <m/>
    <s v="(ID-1796) FITA VEDA ROSCA, Material: teflon, Comprimento: 25 m, Largura: 18 mm, Unidade de Fornecimento: rolo de 25 m"/>
    <s v="MATERIAL DE MANUTENÇÃO ELÉTRICA, HIDRÁULICA E PREDIAL"/>
    <s v="SUBALMOX"/>
    <s v="F BARBOSA SANTOS COMERCIO DE MAQUINAS LTDA"/>
    <n v="12"/>
    <n v="2.2000000000000002"/>
    <n v="26.400000000000002"/>
    <s v="CONSUMO"/>
    <m/>
    <m/>
    <m/>
    <x v="0"/>
  </r>
  <r>
    <n v="205"/>
    <x v="50"/>
    <s v="ATA"/>
    <s v="PE 857/20"/>
    <m/>
    <s v="(ID-129458) CONE SINALIZAÇÃO, Material: PVC flexível de alta resistência; Tamanho (+/- 5%): 95cm; Acabamento: fita adesiva em vinil, proteção UV"/>
    <s v="MATERIAL DE MANUTENÇÃO ELÉTRICA, HIDRÁULICA E PREDIAL"/>
    <s v="SUBALMOX"/>
    <s v="NOGUEIRA E MENEZES LTDA"/>
    <s v="10"/>
    <s v="78,5"/>
    <n v="785"/>
    <s v="CONSUMO"/>
    <m/>
    <m/>
    <m/>
    <x v="0"/>
  </r>
  <r>
    <n v="206"/>
    <x v="50"/>
    <s v="ATA"/>
    <s v="PE 1102/20"/>
    <m/>
    <s v="(ID-116252) TORNEIRA DE BANCADA, Tipo: Bica móvel alta; Para uso em lavatório; Material: Metal cromado; Acionamento rotativo com 1/4 de volta;_x000a_Arejador embutido; Bitola: 1/2 pol."/>
    <s v="MATERIAL DE MANUTENÇÃO ELÉTRICA, HIDRÁULICA E PREDIAL"/>
    <s v="SUBALMOX"/>
    <s v="NOGUEIRA E MENEZES LTDA"/>
    <s v="60"/>
    <s v="71,7"/>
    <n v="4302"/>
    <s v="CONSUMO"/>
    <m/>
    <m/>
    <m/>
    <x v="0"/>
  </r>
  <r>
    <n v="207"/>
    <x v="50"/>
    <s v="ATA"/>
    <s v="PE 795/20"/>
    <m/>
    <s v="(ID-2223) ROLO PINTURA, Material Rolo: 100% lã de carneiro, Material Cabo: cabo plástico, Comprimento: 9 cm "/>
    <s v="MATERIAL DE MANUTENÇÃO ELÉTRICA, HIDRÁULICA E PREDIAL"/>
    <s v="SUBALMOX"/>
    <s v="TAG COMERCIO DE TINTAS EIRELI "/>
    <s v="12"/>
    <s v="4,87"/>
    <n v="58.44"/>
    <s v="CONSUMO"/>
    <m/>
    <m/>
    <m/>
    <x v="0"/>
  </r>
  <r>
    <n v="208"/>
    <x v="50"/>
    <s v="ATA"/>
    <s v="PE 795/20"/>
    <m/>
    <s v="(ID-2216) ROLO PINTURA, Material Rolo: 100% lã de carneiro, Material Cabo: cabo plástico, Comprimento: 23 cm "/>
    <s v="MATERIAL DE MANUTENÇÃO ELÉTRICA, HIDRÁULICA E PREDIAL"/>
    <s v="SUBALMOX"/>
    <s v="TAG COMERCIO DE TINTAS EIRELI "/>
    <s v="12"/>
    <s v="14"/>
    <n v="168"/>
    <s v="CONSUMO"/>
    <m/>
    <m/>
    <m/>
    <x v="0"/>
  </r>
  <r>
    <n v="209"/>
    <x v="50"/>
    <s v="ATA"/>
    <s v="PE 795/20"/>
    <m/>
    <s v="(ID-113413) TRINCHA, Tipo: simples; Cerdas: sintéticas, gris; Tamanho: 1 pol "/>
    <s v="MATERIAL DE MANUTENÇÃO ELÉTRICA, HIDRÁULICA E PREDIAL"/>
    <s v="SUBALMOX"/>
    <s v="TAG COMERCIO DE TINTAS EIRELI "/>
    <s v="12"/>
    <s v="2,07"/>
    <n v="24.839999999999996"/>
    <s v="CONSUMO"/>
    <m/>
    <m/>
    <m/>
    <x v="0"/>
  </r>
  <r>
    <n v="210"/>
    <x v="50"/>
    <s v="ATA"/>
    <s v="PE 795/20"/>
    <m/>
    <s v="(ID-120587) TRINCHA, Tipo: simples; Cerdas: sintéticas, gris; Tamanho: 2 pol"/>
    <s v="MATERIAL DE MANUTENÇÃO ELÉTRICA, HIDRÁULICA E PREDIAL"/>
    <s v="SUBALMOX"/>
    <s v="TAG COMERCIO DE TINTAS EIRELI "/>
    <s v="12"/>
    <s v="3,87"/>
    <n v="46.44"/>
    <s v="CONSUMO"/>
    <m/>
    <m/>
    <m/>
    <x v="0"/>
  </r>
  <r>
    <n v="211"/>
    <x v="50"/>
    <s v="ATA"/>
    <s v="PE 795/20"/>
    <m/>
    <s v="(ID-123053) TRINCHA, Tipo: simples; Cerdas: sintéticas, brancas; Tamanho: 3 pol."/>
    <s v="MATERIAL DE MANUTENÇÃO ELÉTRICA, HIDRÁULICA E PREDIAL"/>
    <s v="SUBALMOX"/>
    <s v="TAG COMERCIO DE TINTAS EIRELI "/>
    <s v="12"/>
    <s v="10,50"/>
    <n v="126"/>
    <s v="CONSUMO"/>
    <m/>
    <m/>
    <m/>
    <x v="0"/>
  </r>
  <r>
    <n v="212"/>
    <x v="24"/>
    <s v="ATA"/>
    <s v="PE 516/2020"/>
    <m/>
    <s v="(ID-117723) MÁSCARA, Aplicação: uso hospitalar; Tipo: N95; Descartável; Com tiras ajustáveis"/>
    <s v="PRODUTOS PARA SAÚDE"/>
    <s v="SUBALMOX"/>
    <s v="A G INDUSTRIA E COMERCIO"/>
    <n v="1800"/>
    <n v="1.96"/>
    <n v="3528"/>
    <s v="CONSUMO"/>
    <m/>
    <m/>
    <m/>
    <x v="12"/>
  </r>
  <r>
    <n v="213"/>
    <x v="24"/>
    <s v="ATA"/>
    <s v="PE 352/2020"/>
    <m/>
    <s v="(ID-116371) ESPARADRAPO, Tipo: microporoso; Dimensões: 50mm x 10m;"/>
    <s v="PRODUTOS PARA SAÚDE"/>
    <s v="SUBALMOX"/>
    <s v="DISTRIBUIDORA MODERNA "/>
    <n v="180"/>
    <n v="4.4000000000000004"/>
    <n v="792.00000000000011"/>
    <s v="CONSUMO"/>
    <m/>
    <m/>
    <m/>
    <x v="5"/>
  </r>
  <r>
    <n v="214"/>
    <x v="51"/>
    <s v="CEL"/>
    <s v="011/2020"/>
    <m/>
    <s v="69133 - (ID-69133) LINHA INDIVIDUAL LOCALIZADA NA CAPITAL"/>
    <s v="Servicos De Telefonia Fixa"/>
    <s v="SUBSAT"/>
    <s v="CLARO S A"/>
    <m/>
    <m/>
    <n v="0"/>
    <m/>
    <m/>
    <m/>
    <m/>
    <x v="1"/>
  </r>
  <r>
    <n v="215"/>
    <x v="51"/>
    <s v="CEL"/>
    <s v="011/2020"/>
    <m/>
    <s v="98290 - (ID-98290) SERVIÇO DE TELEFONIA FIXA COMUTADA DE LONGA DISTÂNCIA NACIONAL - LDN"/>
    <s v="Servicos De Telefonia Fixa"/>
    <s v="SUBSAT"/>
    <s v="CLARO S A"/>
    <m/>
    <m/>
    <n v="0"/>
    <m/>
    <m/>
    <m/>
    <m/>
    <x v="1"/>
  </r>
  <r>
    <n v="216"/>
    <x v="51"/>
    <s v="CEL"/>
    <s v="011/2020"/>
    <m/>
    <s v="98291 - (ID-98291) SERVIÇO DE TELEFONIA FIXA COMUTADA DE LONGA DISTÂNCIA NACIONAL"/>
    <s v="Servicos De Telefonia Fixa"/>
    <s v="SUBSAT"/>
    <s v="CLARO S A"/>
    <m/>
    <m/>
    <n v="0"/>
    <m/>
    <m/>
    <m/>
    <m/>
    <x v="1"/>
  </r>
  <r>
    <n v="217"/>
    <x v="51"/>
    <s v="CEL"/>
    <s v="011/2020"/>
    <m/>
    <s v="78852 - (ID-78852) SERVIÇO DE TELEFONIA FIXA COMUTADA VIA CPCT"/>
    <s v="Servicos De Telefonia Fixa"/>
    <s v="SUBSAT"/>
    <s v="CLARO S A"/>
    <m/>
    <m/>
    <n v="0"/>
    <m/>
    <m/>
    <m/>
    <m/>
    <x v="1"/>
  </r>
  <r>
    <n v="218"/>
    <x v="52"/>
    <s v="RDL"/>
    <s v="004/2018"/>
    <m/>
    <s v="17918 - SERVIÇOS DE PUBLICAÇÃO, Descrição: prestação de serviços de publicação de matérias no Diário Oficial do Estado do Amazonas"/>
    <s v="SERVIÇO DE PUBLICAÇÕES "/>
    <s v="GL"/>
    <s v="IMPRENSA OFICIAL DO ESTADO DO AMAZONAS"/>
    <m/>
    <m/>
    <n v="0"/>
    <m/>
    <m/>
    <m/>
    <m/>
    <x v="1"/>
  </r>
  <r>
    <n v="219"/>
    <x v="53"/>
    <s v="CEL"/>
    <m/>
    <m/>
    <s v="37582 – SERVIÇOS DE MANUTENÇÃO DE VEÍCULOS, Descrição: contratação de empresa especializada na prestação de serviços de manutenção preventiva e/ou corretiva de veículos em geral, com reposição de peças."/>
    <s v="SERVIÇO DE MANUTENÇÃO VEICULAR"/>
    <s v="SUBSAT"/>
    <m/>
    <n v="1"/>
    <m/>
    <n v="0"/>
    <m/>
    <m/>
    <m/>
    <m/>
    <x v="1"/>
  </r>
  <r>
    <n v="220"/>
    <x v="54"/>
    <s v="INEX"/>
    <m/>
    <m/>
    <s v="98642 - SERVIÇO DE ESTÁGIO REMUNERADO Descrição: : Contratação de Pessoa Jurídica especializada em oferta de programas de estágio remunerado de Nível Superior e/ou Nível Médio, com concessão de VALE TRANSPORTE, conforme Edital de Credenciamento"/>
    <s v="RECRUTAMENTO E SELEÇÃO DE ESTAGIÁRIOS"/>
    <s v="GGP"/>
    <s v="INSTITUTO TRIMONTE DE DESENVOLVIMENTO ITD"/>
    <n v="780"/>
    <n v="167.2"/>
    <n v="130415.99999999999"/>
    <m/>
    <m/>
    <m/>
    <m/>
    <x v="1"/>
  </r>
  <r>
    <n v="221"/>
    <x v="54"/>
    <s v="INEX"/>
    <m/>
    <m/>
    <s v="98640 - SERVIÇO DE ESTÁGIO REMUNERADO Descrição: Contratação de Pessoa Jurídica especializada em manutenção de programas de estágio remunerado de Nível Superior e Nível Médio, com TAXA DE ADMINISTRAÇÃO FIXA, conforme Edital de Credenciamento"/>
    <s v="RECRUTAMENTO E SELEÇÃO DE ESTAGIÁRIOS"/>
    <s v="GGP"/>
    <s v="INSTITUTO TRIMONTE DE DESENVOLVIMENTO ITD"/>
    <n v="780"/>
    <n v="17.2"/>
    <n v="13416"/>
    <m/>
    <m/>
    <m/>
    <m/>
    <x v="1"/>
  </r>
  <r>
    <n v="222"/>
    <x v="54"/>
    <s v="INEX"/>
    <m/>
    <m/>
    <s v="98634  - SERVIÇO DE ESTÁGIO REMUNERADO Descrição: Contratação de Pessoa Jurídica especializada em oferta de serviços de programas de estágio remunerado de Nível Médio jornada de 4(quatro) horas, conforme Edital de Credenciamento"/>
    <s v="RECRUTAMENTO E SELEÇÃO DE ESTAGIÁRIOS"/>
    <s v="GGP"/>
    <s v="INSTITUTO TRIMONTE DE DESENVOLVIMENTO ITD"/>
    <n v="180"/>
    <n v="265"/>
    <n v="47700"/>
    <m/>
    <m/>
    <m/>
    <m/>
    <x v="1"/>
  </r>
  <r>
    <n v="223"/>
    <x v="54"/>
    <s v="INEX"/>
    <m/>
    <m/>
    <s v="98636 - SERVIÇO DE ESTÁGIO REMUNERADO Descrição: Contratação de Pessoa Jurídica especializada em oferta de serviços de programas de estágio remunerado de Nível Superior jornada de 6(seis) horas, conforme Edital de Credenciamento"/>
    <s v="RECRUTAMENTO E SELEÇÃO DE ESTAGIÁRIOS"/>
    <s v="GGP"/>
    <s v="INSTITUTO TRIMONTE DE DESENVOLVIMENTO ITD"/>
    <n v="600"/>
    <n v="640"/>
    <n v="384000"/>
    <m/>
    <m/>
    <m/>
    <m/>
    <x v="1"/>
  </r>
  <r>
    <n v="224"/>
    <x v="55"/>
    <s v="CEL"/>
    <m/>
    <m/>
    <s v="(48827) ACETONA, Aplicação: análise laboratorial, Características: aspecto físico incolor, fórmula molecular C3H6O, peso molecular 58,08 gramas/mol, pureza mínima 99,5%, Forma De Apresentação: frasco com 1 litro"/>
    <s v="MATERIAL LABORATORIAL"/>
    <s v="SUBCAF"/>
    <m/>
    <n v="12"/>
    <m/>
    <n v="0"/>
    <m/>
    <m/>
    <m/>
    <m/>
    <x v="1"/>
  </r>
  <r>
    <n v="225"/>
    <x v="55"/>
    <s v="CEL"/>
    <m/>
    <m/>
    <s v="(98766) TEMPO DE PROTOMBINA, Reagente para determinação do Tempo de Protombina (TP) em soro e plasma. Metodologia Fotométrica; Aplicação: equipamento automático"/>
    <s v="MATERIAL LABORATORIAL"/>
    <s v="SUBCAF"/>
    <m/>
    <n v="5000"/>
    <m/>
    <n v="0"/>
    <m/>
    <m/>
    <m/>
    <m/>
    <x v="1"/>
  </r>
  <r>
    <n v="226"/>
    <x v="55"/>
    <s v="CEL"/>
    <m/>
    <m/>
    <s v="(97843) VDRL - conjunto de diagnóstico in vitro pela detecção qualitativa e semi quantitativa, das reaginas da sífilis no soro, plasma ou LCR humano, pelo método de floculação, do tipo VDRL, frasco com 6 X 2,5 mL ou 3x5 mL do antígeno. Capacidade 675 testes (tolerãncia 10%)."/>
    <s v="MATERIAL LABORATORIAL"/>
    <s v="SUBCAF"/>
    <m/>
    <n v="40"/>
    <m/>
    <n v="0"/>
    <m/>
    <m/>
    <m/>
    <m/>
    <x v="1"/>
  </r>
  <r>
    <n v="227"/>
    <x v="55"/>
    <s v="CEL"/>
    <m/>
    <m/>
    <s v="(58526) NAVALHA, Aplicação: uso laboratorial/micrótomo, usado para corte histológico, Tipo: descartável, Características Adicionais: Navalhas de alto perfil, revestida com PTFE para uso em micrótomo, cód: EP-NAP, Unidade de Fornecimento: caixa com 50 unidades"/>
    <s v="MATERIAL LABORATORIAL"/>
    <s v="SUBCAF"/>
    <m/>
    <n v="4"/>
    <m/>
    <n v="0"/>
    <m/>
    <m/>
    <m/>
    <m/>
    <x v="1"/>
  </r>
  <r>
    <n v="228"/>
    <x v="55"/>
    <s v="CEL"/>
    <m/>
    <m/>
    <s v="114417 - FORMOL (FORMALDEÍDO), Concentração: 37 a 40%, Unidade de Fornecimento: frasco com 1L."/>
    <s v="MATERIAL LABORATORIAL"/>
    <s v="SUBCAF"/>
    <m/>
    <n v="30"/>
    <m/>
    <n v="0"/>
    <m/>
    <m/>
    <m/>
    <m/>
    <x v="13"/>
  </r>
  <r>
    <n v="229"/>
    <x v="55"/>
    <s v="CEL"/>
    <m/>
    <m/>
    <s v="(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
    <s v="MATERIAL LABORATORIAL"/>
    <s v="SUBCAF"/>
    <m/>
    <n v="2000"/>
    <m/>
    <n v="0"/>
    <m/>
    <m/>
    <m/>
    <m/>
    <x v="1"/>
  </r>
  <r>
    <n v="230"/>
    <x v="56"/>
    <s v="RDL"/>
    <s v="001/20019"/>
    <m/>
    <s v="119595 - SERVIÇOS DE VIGILÂNCIA, Descrição: SERVIÇOS DE VIGILÂNCIA, Descrição: contratação de 6_x000a_empresa para prestação de serviço de vigilante patrimonial ARMADO - DIURNO, escala 12x36, "/>
    <s v="VIGILÂNCIA OSTENSIVA"/>
    <s v="SUBSAT"/>
    <s v="PROBANK SEGURANÇA DE BENS E VALORES EIRELI"/>
    <m/>
    <m/>
    <n v="0"/>
    <m/>
    <m/>
    <m/>
    <m/>
    <x v="1"/>
  </r>
  <r>
    <n v="231"/>
    <x v="56"/>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m/>
    <m/>
    <n v="0"/>
    <m/>
    <m/>
    <m/>
    <m/>
    <x v="1"/>
  </r>
  <r>
    <n v="232"/>
    <x v="56"/>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m/>
    <m/>
    <n v="0"/>
    <m/>
    <m/>
    <m/>
    <m/>
    <x v="1"/>
  </r>
  <r>
    <n v="233"/>
    <x v="56"/>
    <s v="RDL"/>
    <s v="004/2018"/>
    <m/>
    <s v="17918 - SERVIÇOS DE PUBLICAÇÃO, Descrição: SERVIÇOS DE PUBLICAÇÃO, Descrição: prestação de serviços de publicação de matérias no Diário Oficial do Estado do Amazonas MARCA: null"/>
    <s v="Serviços de Publicações - Diário Oficial"/>
    <s v="GL"/>
    <s v="IMPRENSA OFICIAL DO ESTADO DO AMAZONAS"/>
    <m/>
    <m/>
    <n v="0"/>
    <m/>
    <m/>
    <m/>
    <m/>
    <x v="1"/>
  </r>
  <r>
    <n v="234"/>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CRÍTICA, jornada de 44h semanais"/>
    <s v="Limpeza E Conservacao"/>
    <s v="SUBSAT"/>
    <s v=" BETA BRASIL SERVIÇOS DE CONSEVAÇÃO E LIMPEZA LTDA"/>
    <n v="622.82000000000005"/>
    <n v="10.29"/>
    <n v="6408.8177999999998"/>
    <s v="SERVIÇO"/>
    <d v="2021-04-09T00:00:00"/>
    <s v="NE0000106/2021"/>
    <d v="2021-04-23T00:00:00"/>
    <x v="14"/>
  </r>
  <r>
    <n v="235"/>
    <x v="34"/>
    <s v="PE"/>
    <s v="97/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
    <s v="Limpeza E Conservacao"/>
    <s v="SUBSAT"/>
    <s v=" BETA BRASIL SERVIÇOS DE CONSEVAÇÃO E LIMPEZA LTDA"/>
    <n v="772.5"/>
    <n v="7.9"/>
    <n v="6102.75"/>
    <s v="SERVIÇO"/>
    <d v="2021-04-09T00:00:00"/>
    <s v="NE0000106/2021"/>
    <d v="2021-04-23T00:00:00"/>
    <x v="14"/>
  </r>
  <r>
    <n v="236"/>
    <x v="34"/>
    <s v="PE"/>
    <s v="97/2018"/>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EXTERNA, jornada de 44h semanais"/>
    <s v="Limpeza E Conservacao"/>
    <s v="SUBSAT"/>
    <s v=" BETA BRASIL SERVIÇOS DE CONSEVAÇÃO E LIMPEZA LTDA"/>
    <n v="1564.73"/>
    <n v="2.83"/>
    <n v="4428.1859000000004"/>
    <s v="SERVIÇO"/>
    <d v="2021-04-09T00:00:00"/>
    <s v="NE0000106/2021"/>
    <d v="2021-04-23T00:00:00"/>
    <x v="14"/>
  </r>
  <r>
    <n v="237"/>
    <x v="34"/>
    <s v="PE"/>
    <s v="97/2018"/>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NÃO-CRÍTICA / ADMINISTRATIVA, jornada de 44h semanais"/>
    <s v="Limpeza E Conservacao"/>
    <s v="SUBSAT"/>
    <s v=" BETA BRASIL SERVIÇOS DE CONSEVAÇÃO E LIMPEZA LTDA"/>
    <n v="956.45"/>
    <n v="5.66"/>
    <n v="5413.5070000000005"/>
    <s v="SERVIÇO"/>
    <d v="2021-04-09T00:00:00"/>
    <s v="NE0000106/2021"/>
    <d v="2021-04-23T00:00:00"/>
    <x v="14"/>
  </r>
  <r>
    <n v="238"/>
    <x v="34"/>
    <s v="PE"/>
    <s v="97/2018"/>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s v="Limpeza E Conservacao"/>
    <s v="SUBSAT"/>
    <s v=" BETA BRASIL SERVIÇOS DE CONSEVAÇÃO E LIMPEZA LTDA"/>
    <n v="282.25"/>
    <n v="0.11"/>
    <n v="31.047499999999999"/>
    <s v="SERVIÇO"/>
    <d v="2021-04-09T00:00:00"/>
    <s v="NE0000106/2021"/>
    <d v="2021-04-23T00:00:00"/>
    <x v="14"/>
  </r>
  <r>
    <n v="239"/>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Limpeza E Conservacao_x000a_REFORÇO DA NE Nº 0027/2021"/>
    <s v="Limpeza E Conservacao"/>
    <s v="SUBSAT"/>
    <s v=" BETA BRASIL SERVIÇOS DE CONSEVAÇÃO E LIMPEZA LTDA"/>
    <n v="1"/>
    <n v="14922.84"/>
    <n v="14922.84"/>
    <s v="SERVIÇO"/>
    <d v="2021-04-12T00:00:00"/>
    <s v="NE0000109/2021"/>
    <d v="2021-04-23T00:00:00"/>
    <x v="4"/>
  </r>
  <r>
    <n v="240"/>
    <x v="29"/>
    <s v="RDL"/>
    <s v="010/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Hospedagem de Sistema_x000a_Reforço da NE Nº 0019/2021"/>
    <s v="Hospedagem de Sistema"/>
    <s v="GSTI"/>
    <s v="PRODAM PROCESSAMENTO DE DADOS AMAZONAS AS"/>
    <n v="1"/>
    <n v="1050.1199999999999"/>
    <n v="1050.1199999999999"/>
    <s v="SERVIÇO"/>
    <d v="2021-04-12T00:00:00"/>
    <s v="NE0000111/2021"/>
    <d v="2021-04-23T00:00:00"/>
    <x v="4"/>
  </r>
  <r>
    <n v="241"/>
    <x v="37"/>
    <s v="RDL"/>
    <s v="006/2020"/>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Serviços Técnicos profissionais de TIC_x000a_Reforço da NE Nº 0033/2021"/>
    <s v="Serviços Técnicos profissionais de TIC"/>
    <s v="GSTI"/>
    <s v="PRODAM PROCESSAMENTO DE DADOS AMAZONAS AS"/>
    <n v="1"/>
    <n v="2160.3000000000002"/>
    <n v="2160.3000000000002"/>
    <s v="SERVIÇO"/>
    <d v="2021-04-12T00:00:00"/>
    <s v="NE0000112/2021"/>
    <d v="2021-04-23T00:00:00"/>
    <x v="4"/>
  </r>
  <r>
    <n v="244"/>
    <x v="38"/>
    <s v="RDL"/>
    <s v="005/2018"/>
    <m/>
    <s v="Servicos Med.Hospitalar, Odont.E Laboratoriais_x000a_REFORÇO DA NE Nº 0041/2021"/>
    <s v="Servicos Med.Hospitalar, Odont.E Laboratoriais"/>
    <s v="GELAB"/>
    <s v="LABORATORIO DE PATOLOGIA BACCHI LTDA"/>
    <n v="1"/>
    <n v="23100"/>
    <n v="23100"/>
    <s v="SERVIÇO"/>
    <d v="2021-04-16T00:00:00"/>
    <s v="NE0000148/2021"/>
    <d v="2021-04-28T00:00:00"/>
    <x v="7"/>
  </r>
  <r>
    <n v="245"/>
    <x v="57"/>
    <s v="PE"/>
    <s v="PE Nº 866/2020 - CSC"/>
    <m/>
    <s v="(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
    <s v="Materiais Para Doação"/>
    <s v="GPI"/>
    <s v="CENTRO OESTE COMERCIO E SERVIÇOS EIRELI"/>
    <n v="332"/>
    <n v="315.89999999999998"/>
    <n v="104878.79999999999"/>
    <s v="MATERIAL"/>
    <d v="2021-04-19T00:00:00"/>
    <s v="NE0000149/2021"/>
    <d v="2021-04-28T00:00:00"/>
    <x v="2"/>
  </r>
  <r>
    <n v="246"/>
    <x v="41"/>
    <s v="INEX"/>
    <s v="001/2020"/>
    <m/>
    <s v="Servicos De Agua E Esgoto_x000a_REFORÇO DA NE Nº 0044/2021"/>
    <s v="Servicos De Agua E Esgoto_x000a_"/>
    <s v="SUBSAT"/>
    <s v="MANAUS AMBIENTAL S.A"/>
    <n v="1"/>
    <n v="800"/>
    <n v="800"/>
    <s v="SERVIÇO"/>
    <d v="2021-04-19T00:00:00"/>
    <s v="NE0000150/2021"/>
    <d v="2021-04-28T00:00:00"/>
    <x v="4"/>
  </r>
  <r>
    <n v="247"/>
    <x v="31"/>
    <s v="RDL"/>
    <s v="004/2018"/>
    <m/>
    <s v="Serviços de Publicações - Diário Oficial_x000a_REFORÇO DA NE Nº 0022/2021"/>
    <s v="Serviços de Publicações - Diário Oficial"/>
    <s v="GL"/>
    <s v="IMPRENSA OFICIAL DO ESTADO DO AMAZONAS"/>
    <n v="1"/>
    <n v="9545"/>
    <n v="9545"/>
    <s v="SERVIÇO"/>
    <d v="2021-04-19T00:00:00"/>
    <s v="NE0000151/2021"/>
    <d v="2021-04-28T00:00:00"/>
    <x v="4"/>
  </r>
  <r>
    <n v="248"/>
    <x v="33"/>
    <s v="INEX"/>
    <s v="004/2020"/>
    <m/>
    <s v="Contratos para Agenciamento de Estagiários_x000a_REFORÇO DA NE Nº 0024/2021"/>
    <s v="Contratos para Agenciamento de Estagiários"/>
    <s v="GGP"/>
    <s v="INSTITUTO TRIMONTE DE DESENVOLVIMENTO ITD"/>
    <n v="1"/>
    <n v="6741"/>
    <n v="6741"/>
    <s v="SERVIÇO"/>
    <d v="2021-04-19T00:00:00"/>
    <s v="NE0000152/2021"/>
    <d v="2021-04-28T00:00:00"/>
    <x v="4"/>
  </r>
  <r>
    <n v="249"/>
    <x v="33"/>
    <s v="INEX"/>
    <s v="002/2020"/>
    <m/>
    <s v="Contratos para Agenciamento de Estagiários_x000a_REFORÇO DA NE Nº 0023/2021"/>
    <s v="Contratos para Agenciamento de Estagiários"/>
    <s v="GGP"/>
    <s v="INSTITUTO TRIMONTE DE DESENVOLVIMENTO ITD"/>
    <n v="1"/>
    <n v="29678.400000000001"/>
    <n v="29678.400000000001"/>
    <s v="SERVIÇO"/>
    <d v="2021-04-19T00:00:00"/>
    <s v="NE0000153/2021"/>
    <d v="2021-04-28T00:00:00"/>
    <x v="4"/>
  </r>
  <r>
    <n v="250"/>
    <x v="42"/>
    <s v="PE"/>
    <s v="1052/2017"/>
    <m/>
    <s v="Fornecimento De Alimentacao_x000a_REFORÇO DA NE Nº 0045/2021"/>
    <s v="Fornecimento De Alimentacao"/>
    <s v="SUBSAT"/>
    <s v="M P S DE SOUZA GOMES MATUTE"/>
    <n v="1"/>
    <n v="10752.5"/>
    <n v="10752.5"/>
    <s v="SERVIÇO"/>
    <d v="2021-04-19T00:00:00"/>
    <s v="NE0000154/2021"/>
    <d v="2021-04-28T00:00:00"/>
    <x v="4"/>
  </r>
  <r>
    <n v="251"/>
    <x v="40"/>
    <s v="SRP"/>
    <s v="1166/2017"/>
    <m/>
    <s v="Outsourcing (Terceirização) de impressão e serviços relacionados a computação em nuvem_x000a_REFORÇO DA NE Nº 0043/2021"/>
    <s v="Outsourcing (Terceirização) de impressão e serviços relacionados a computação em nuvem"/>
    <s v="GSTI"/>
    <s v="ROYAL GESTAO E SERVIÇOS DE INFORMATICA LTDA"/>
    <n v="1"/>
    <n v="10225.950000000001"/>
    <n v="10225.950000000001"/>
    <s v="SERVIÇO"/>
    <d v="2021-04-19T00:00:00"/>
    <s v="NE0000155/2021"/>
    <d v="2021-04-28T00:00:00"/>
    <x v="4"/>
  </r>
  <r>
    <n v="252"/>
    <x v="58"/>
    <s v="PE"/>
    <m/>
    <m/>
    <s v="105721 - SERVIÇO DE ALMOXARIFE, Descrição: contratação de empresa especializada na prestação de serviço de AUXLIAR DE ALMOXARIFADO, 44h semanais, diurno, conforme Projeto Básico"/>
    <m/>
    <s v="DA"/>
    <m/>
    <n v="2"/>
    <m/>
    <n v="0"/>
    <s v="SERVIÇO"/>
    <m/>
    <m/>
    <m/>
    <x v="1"/>
  </r>
  <r>
    <n v="253"/>
    <x v="58"/>
    <s v="PE"/>
    <m/>
    <m/>
    <s v="124476 - SERVIÇO DE ARTÍFICE DE SERVIÇOS GERAIS, Descrição: contratação de empresa especializada na prestação de serviço de ARTÍFICE DE SERVIÇOS GERAIS, com jornada de trabalho de 44 horas semanais, conforme Projeto Básico."/>
    <m/>
    <s v="DA"/>
    <m/>
    <n v="3"/>
    <m/>
    <n v="0"/>
    <s v="SERVIÇO"/>
    <m/>
    <m/>
    <m/>
    <x v="1"/>
  </r>
  <r>
    <n v="254"/>
    <x v="58"/>
    <s v="PE"/>
    <m/>
    <m/>
    <s v="109969 - SERVIÇOS DE ASSISTENTE ADMINISTRATIVO, Descrição: contratação de empresa especializada na prestação de serviços de Assistente Administrativo, conforme discriminação em Projeto Básico"/>
    <m/>
    <s v="DA"/>
    <m/>
    <n v="13"/>
    <m/>
    <n v="0"/>
    <s v="SERVIÇO"/>
    <m/>
    <m/>
    <m/>
    <x v="1"/>
  </r>
  <r>
    <n v="255"/>
    <x v="58"/>
    <s v="PE"/>
    <m/>
    <m/>
    <s v="116948 - SERVIÇOS DE ASSISTENTE ADMINISTRATIVO, Descrição: contratação de empresa especializada na prestação de serviços de Assistente Administrativo 44h, Área Hospitalar, conforme discriminação em Projeto Básico"/>
    <m/>
    <s v="DA"/>
    <m/>
    <n v="13"/>
    <m/>
    <n v="0"/>
    <s v="SERVIÇO"/>
    <m/>
    <m/>
    <m/>
    <x v="1"/>
  </r>
  <r>
    <n v="256"/>
    <x v="58"/>
    <s v="PE"/>
    <m/>
    <m/>
    <s v="95456 - SERVIÇOS DE COPEIRO, Descrição: contratação de empresa especializada na prestação de serviços de COPEIRO, conforme discriminação em Projeto Básico"/>
    <m/>
    <s v="DA"/>
    <m/>
    <n v="1"/>
    <m/>
    <n v="0"/>
    <s v="SERVIÇO"/>
    <m/>
    <m/>
    <m/>
    <x v="1"/>
  </r>
  <r>
    <n v="257"/>
    <x v="58"/>
    <s v="PE"/>
    <m/>
    <m/>
    <s v="106733 - SERVIÇOS DE ELETRICISTA, Descrição: contratação de empresa especializada na prestação de serviços de Eletricista Predial de Baixa Tensão em Área Hospitalar, conforme discriminação em Projeto Básico"/>
    <m/>
    <s v="DA"/>
    <m/>
    <n v="1"/>
    <m/>
    <n v="0"/>
    <s v="SERVIÇO"/>
    <m/>
    <m/>
    <m/>
    <x v="1"/>
  </r>
  <r>
    <n v="258"/>
    <x v="59"/>
    <s v="PE"/>
    <s v="1466/18"/>
    <m/>
    <s v="30122303  DIAGNÓSTICOS MOLECULARES, : DIAGNÓSTICOS MOLECULARES, Serviço de realização de exame laboratorial GLICOSE 6 FOSFATO DESIDROGENASE -G6PD. MARCA: null"/>
    <m/>
    <s v="GELAB"/>
    <m/>
    <n v="10"/>
    <m/>
    <n v="0"/>
    <s v="SERVIÇO"/>
    <m/>
    <m/>
    <m/>
    <x v="1"/>
  </r>
  <r>
    <n v="259"/>
    <x v="59"/>
    <s v="PE"/>
    <s v="1466/18"/>
    <m/>
    <s v="122305  EXAMES LABORATORIAIS, : EXAMES LABORATORIAIS, Serviço de realização de exame laboratorial ANTI RO. MARCA: null "/>
    <m/>
    <s v="GELAB"/>
    <m/>
    <n v="10"/>
    <m/>
    <n v="0"/>
    <s v="SERVIÇO"/>
    <m/>
    <m/>
    <m/>
    <x v="1"/>
  </r>
  <r>
    <n v="260"/>
    <x v="59"/>
    <s v="PE"/>
    <s v="1466/18"/>
    <m/>
    <s v="122310  EXAMES LABORATORIAIS, : EXAMES LABORATORIAIS, Serviço de realização de exame laboratorial ANTI RNP. MARCA: null "/>
    <m/>
    <s v="GELAB"/>
    <m/>
    <n v="10"/>
    <m/>
    <n v="0"/>
    <s v="SERVIÇO"/>
    <m/>
    <m/>
    <m/>
    <x v="1"/>
  </r>
  <r>
    <n v="261"/>
    <x v="59"/>
    <s v="PE"/>
    <s v="1466/18"/>
    <m/>
    <s v="30122307  EXAMES LABORATORIAIS, : EXAMES LABORATORIAIS, Serviço de realização de exame laboratorial ANTI LA. MARCA: null"/>
    <m/>
    <s v="GELAB"/>
    <m/>
    <n v="10"/>
    <m/>
    <n v="0"/>
    <s v="SERVIÇO"/>
    <m/>
    <m/>
    <m/>
    <x v="1"/>
  </r>
  <r>
    <n v="262"/>
    <x v="59"/>
    <s v="PE"/>
    <s v="1466/18"/>
    <m/>
    <s v="30122308  EXAMES LABORATORIAIS, : EXAMES LABORATORIAIS, Serviço de realização de exame laboratorial ANTI SM. MARCA: null"/>
    <m/>
    <s v="GELAB"/>
    <m/>
    <n v="10"/>
    <m/>
    <n v="0"/>
    <s v="SERVIÇO"/>
    <m/>
    <m/>
    <m/>
    <x v="1"/>
  </r>
  <r>
    <n v="263"/>
    <x v="59"/>
    <s v="PE"/>
    <s v="1466/18"/>
    <m/>
    <s v="30122309  EXAMES LABORATORIAIS, : EXAMES LABORATORIAIS, Serviço de realização de exame laboratorial ANTI SCLERO 70. MARCA: null"/>
    <m/>
    <s v="GELAB"/>
    <m/>
    <n v="10"/>
    <m/>
    <n v="0"/>
    <s v="SERVIÇO"/>
    <m/>
    <m/>
    <m/>
    <x v="1"/>
  </r>
  <r>
    <n v="264"/>
    <x v="59"/>
    <s v="PE"/>
    <s v="1466/18"/>
    <m/>
    <s v="122304  EXAMES LABORATORIAIS, : EXAMES LABORATORIAIS, Serviço de realização de exame laboratorial FAN HEP-2. MARCA: null"/>
    <m/>
    <s v="GELAB"/>
    <m/>
    <n v="10"/>
    <m/>
    <n v="0"/>
    <s v="SERVIÇO"/>
    <m/>
    <m/>
    <m/>
    <x v="1"/>
  </r>
  <r>
    <n v="265"/>
    <x v="59"/>
    <s v="PE"/>
    <s v="1466/18"/>
    <m/>
    <s v="30122306  EXAMES LABORATORIAIS, : EXAMES LABORATORIAIS, Serviço de realização de exame laboratorial ANTI DNA DUPLA HÉLICE. MARCA: null"/>
    <m/>
    <s v="GELAB"/>
    <m/>
    <n v="10"/>
    <m/>
    <n v="0"/>
    <s v="SERVIÇO"/>
    <m/>
    <m/>
    <m/>
    <x v="1"/>
  </r>
  <r>
    <n v="266"/>
    <x v="60"/>
    <s v="PE"/>
    <m/>
    <m/>
    <s v="(ID-18636) SERVIÇOS DE MANUTENÇÃO PREVENTIVA E/OU CORRETIVA EM MICROSCÓPIOS, 1 Descrição: contratação de empresa especializada serviços de manutenção preventiva e/ou corretiva em microscópios, com fornecimento de peças MARCA: Carl Zeiss"/>
    <m/>
    <s v="SUBSAT"/>
    <m/>
    <m/>
    <m/>
    <n v="0"/>
    <s v="SERVIÇO"/>
    <m/>
    <m/>
    <m/>
    <x v="1"/>
  </r>
  <r>
    <n v="267"/>
    <x v="61"/>
    <s v="PE"/>
    <m/>
    <m/>
    <s v="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
    <m/>
    <s v="SUBSAT"/>
    <m/>
    <n v="600"/>
    <m/>
    <n v="0"/>
    <s v="SERVIÇO"/>
    <m/>
    <m/>
    <m/>
    <x v="1"/>
  </r>
  <r>
    <n v="268"/>
    <x v="61"/>
    <s v="PE"/>
    <m/>
    <m/>
    <s v="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
    <m/>
    <s v="SUBSAT"/>
    <m/>
    <n v="100"/>
    <m/>
    <n v="0"/>
    <s v="SERVIÇO"/>
    <m/>
    <m/>
    <m/>
    <x v="1"/>
  </r>
  <r>
    <n v="269"/>
    <x v="61"/>
    <s v="PE"/>
    <m/>
    <m/>
    <s v="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
    <m/>
    <s v="SUBSAT"/>
    <m/>
    <n v="20"/>
    <m/>
    <n v="0"/>
    <s v="SERVIÇO"/>
    <m/>
    <m/>
    <m/>
    <x v="1"/>
  </r>
  <r>
    <n v="270"/>
    <x v="61"/>
    <s v="PE"/>
    <m/>
    <m/>
    <s v="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
    <m/>
    <s v="SUBSAT"/>
    <m/>
    <n v="100"/>
    <m/>
    <n v="0"/>
    <s v="SERVIÇO"/>
    <m/>
    <m/>
    <m/>
    <x v="1"/>
  </r>
  <r>
    <n v="271"/>
    <x v="61"/>
    <s v="PE"/>
    <m/>
    <m/>
    <s v="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
    <m/>
    <s v="SUBSAT"/>
    <m/>
    <n v="18"/>
    <m/>
    <n v="0"/>
    <s v="SERVIÇO"/>
    <m/>
    <m/>
    <m/>
    <x v="1"/>
  </r>
  <r>
    <n v="272"/>
    <x v="61"/>
    <s v="PE"/>
    <m/>
    <m/>
    <s v="117446 - SERVIÇO DE MANUTENÇÃO DE GELADEIRA/FREEZER: Descrição: Contratação de empresa especializada para prestação de serviço de MANUTENÇÃO PREVENTIVA E CORRETIVA DE FREEZER/GELADEIRA/FRIGOBAR, com fornecimento de materiais, conforme Projeto Básico."/>
    <m/>
    <s v="SUBSAT"/>
    <m/>
    <n v="120"/>
    <m/>
    <n v="0"/>
    <s v="SERVIÇO"/>
    <m/>
    <m/>
    <m/>
    <x v="1"/>
  </r>
  <r>
    <n v="273"/>
    <x v="61"/>
    <s v="PE"/>
    <m/>
    <m/>
    <s v="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
    <m/>
    <s v="SUBSAT"/>
    <m/>
    <n v="30"/>
    <m/>
    <n v="0"/>
    <s v="SERVIÇO"/>
    <m/>
    <m/>
    <m/>
    <x v="1"/>
  </r>
  <r>
    <n v="274"/>
    <x v="39"/>
    <s v="INEX"/>
    <s v="001/2017"/>
    <m/>
    <s v="Manutencao E Conservacao De Maquinas E Equipamentos_x000a_REFORÇO DA NE Nº 004/2021 "/>
    <s v="Manutencao E Conservacao De Maquinas E Equipamentos"/>
    <s v="GGP"/>
    <s v="DOC PAPER LTDA ME"/>
    <n v="1"/>
    <n v="660"/>
    <n v="660"/>
    <s v="SERVIÇO"/>
    <d v="2021-04-20T00:00:00"/>
    <s v="NE0000156/2021"/>
    <d v="2021-05-04T00:00:00"/>
    <x v="4"/>
  </r>
  <r>
    <n v="275"/>
    <x v="43"/>
    <s v="CEL "/>
    <s v="021/2020"/>
    <m/>
    <s v="Lavanderia_x000a_REFORÇO DA NE Nº 0046/2021"/>
    <s v="Lavanderia"/>
    <s v="GL"/>
    <s v="DCP SERVICOS DE CONSERVAÇÃO E APOIO ADMINISTRATIVO EIRELI"/>
    <n v="1"/>
    <n v="5922"/>
    <n v="5922"/>
    <s v="SERVIÇO"/>
    <d v="2021-04-23T00:00:00"/>
    <s v="NE0000170/2021"/>
    <d v="2021-05-04T00:00:00"/>
    <x v="4"/>
  </r>
  <r>
    <n v="276"/>
    <x v="36"/>
    <s v="RDL"/>
    <s v="004/2020"/>
    <m/>
    <s v="Comunicação de Dados_x000a_REFORÇO DA NE Nº 0032/2021"/>
    <s v="Comunicação de Dados"/>
    <s v="GSTI"/>
    <s v="PRODAM PROCESSAMENTO DE DADOS AMAZONAS AS"/>
    <n v="1"/>
    <n v="4032.37"/>
    <n v="4032.37"/>
    <s v="SERVIÇO"/>
    <d v="2021-04-26T00:00:00"/>
    <s v="NE0000171/2021"/>
    <d v="2021-05-04T00:00:00"/>
    <x v="4"/>
  </r>
  <r>
    <n v="277"/>
    <x v="26"/>
    <s v="RDL"/>
    <s v="001/2020"/>
    <m/>
    <s v="Serviços De Energia Elétrica_x000a_REFORÇO DA NE Nº 0014/2021"/>
    <s v="CONTRATAÇÃO DE EMPRESA ESPECIALIZADA NO FORNECIMENTO DE ENERGIA ELÉTRICA_x000a_DE ALTA TENSÃO."/>
    <s v="SUBSAT"/>
    <s v="AMAZONAS DISTRIBUIDORA DE ENERGIA S/A"/>
    <n v="1"/>
    <n v="33741.040000000001"/>
    <n v="33741.040000000001"/>
    <s v="SERVIÇO"/>
    <d v="2021-05-03T00:00:00"/>
    <s v="NE0000173/2021"/>
    <d v="2021-05-04T00:00:00"/>
    <x v="4"/>
  </r>
  <r>
    <n v="278"/>
    <x v="41"/>
    <s v="INEX"/>
    <s v="001/2020"/>
    <m/>
    <s v="Servicos De Agua E Esgoto_x000a_REFORÇO DA NE Nº 0044/2021"/>
    <s v="Servicos De Agua E Esgoto_x000a_"/>
    <s v="SUBSAT"/>
    <s v="MANAUS AMBIENTAL S.A"/>
    <n v="1"/>
    <n v="400"/>
    <n v="400"/>
    <s v="SERVIÇO"/>
    <d v="2021-04-29T00:00:00"/>
    <s v="NE0000174/2021"/>
    <d v="2021-05-04T00:00:00"/>
    <x v="4"/>
  </r>
  <r>
    <n v="280"/>
    <x v="34"/>
    <s v="PE"/>
    <s v="97/2018"/>
    <m/>
    <s v="Limpeza E Conservacao_x000a_REFORÇO DA NE Nº 0106/2021"/>
    <s v="Limpeza E Conservacao"/>
    <s v="SUBSAT"/>
    <s v=" BETA BRASIL SERVIÇOS DE CONSEVAÇÃO E LIMPEZA LTDA"/>
    <n v="1"/>
    <n v="37307.120000000003"/>
    <n v="37307.120000000003"/>
    <s v="SERVIÇO"/>
    <d v="2021-04-12T00:00:00"/>
    <s v="NE0000113/2021"/>
    <d v="2021-05-05T00:00:00"/>
    <x v="14"/>
  </r>
  <r>
    <n v="281"/>
    <x v="62"/>
    <s v="RDL"/>
    <s v="005/2018"/>
    <m/>
    <s v="59194 - DIAGNÓSTICOS LABORATORIAIS, Descrição: contratação de empresa especializada na realização de exame de imunohistoquímica, conforme discriminação em Projeto Básico"/>
    <s v="Servicos Med.Hospitalar, Odont.E Laboratoriais"/>
    <s v="GELAB"/>
    <s v="LABORATORIO DE PATOLOGIA BACCHI LTDA"/>
    <m/>
    <m/>
    <n v="0"/>
    <m/>
    <m/>
    <m/>
    <m/>
    <x v="1"/>
  </r>
  <r>
    <n v="282"/>
    <x v="62"/>
    <s v="RDL"/>
    <s v="005/2018"/>
    <m/>
    <s v="119960 - DIAGNÓSTICOS LABORATORIAIS, Descrição: contratação de empresa especializada para realização de exame de Imunofluorescência, conforme projeto básico."/>
    <s v="Servicos Med.Hospitalar, Odont.E Laboratoriais"/>
    <s v="GELAB"/>
    <s v="LABORATORIO DE PATOLOGIA BACCHI LTDA"/>
    <m/>
    <m/>
    <n v="0"/>
    <m/>
    <m/>
    <m/>
    <m/>
    <x v="1"/>
  </r>
  <r>
    <n v="283"/>
    <x v="63"/>
    <s v="PE"/>
    <s v="1511/2015"/>
    <m/>
    <s v="112868 - (LOCAÇÃO DE VEÍCULOS TIPO UTILITÁRIO,  escrição: Contratação de empresa especializada para prestação de serviços de locação de veículo utilitário, Tipo: PICK-UP, cabine dupla, motor a diesel, Modelos: S-10, Frontier, Amarok, Hilux, Ranger ou similar)."/>
    <s v="Locação de Veículos"/>
    <s v="SUBSAT"/>
    <s v=" COUTO SERVICOS DE TRANSPORTE E LOCACAO DE VEICULOS LTDA"/>
    <m/>
    <m/>
    <n v="0"/>
    <m/>
    <m/>
    <m/>
    <m/>
    <x v="1"/>
  </r>
  <r>
    <n v="284"/>
    <x v="64"/>
    <s v="ATA"/>
    <s v="0106/2021"/>
    <m/>
    <s v="114417 - FORMOL (FORMALDEÍDO), Concentração: 37 a 40%, Unidade de Fornecimento: frasco com 1L."/>
    <s v="PRODUTOS LABORATORIAIS/QUIMICOS"/>
    <s v="SUBCAF"/>
    <s v="E H M SATO"/>
    <s v="30"/>
    <s v="17"/>
    <n v="510"/>
    <m/>
    <m/>
    <m/>
    <m/>
    <x v="1"/>
  </r>
  <r>
    <n v="285"/>
    <x v="64"/>
    <s v="ATA"/>
    <s v="0220/2020"/>
    <m/>
    <s v="(ID-119806) BETA - HCG, Teste rápido para determinação qualitativa e semiquantitativa da fração Beta Gonadotrofina Coriônica Humana (B-hCG) em amostra de soro e urina, com sensibilidade de 25Ul/ml; Unidade de Fornecimento: embalagem com 100 tiras"/>
    <s v="PRODUTOS LABORATORIAIS/QUIMICOS"/>
    <s v="SUBCAF"/>
    <s v="EBRAM_x000a_PRODUTOS_x000a_LABOR"/>
    <s v="20"/>
    <s v="43"/>
    <n v="860"/>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9" firstHeaderRow="1" firstDataRow="1" firstDataCol="1" rowPageCount="1" colPageCount="1"/>
  <pivotFields count="17">
    <pivotField showAll="0"/>
    <pivotField axis="axisRow" showAll="0">
      <items count="66">
        <item x="35"/>
        <item x="26"/>
        <item x="20"/>
        <item x="21"/>
        <item x="0"/>
        <item x="44"/>
        <item x="4"/>
        <item x="2"/>
        <item x="1"/>
        <item x="3"/>
        <item x="29"/>
        <item x="40"/>
        <item x="12"/>
        <item x="5"/>
        <item x="6"/>
        <item x="7"/>
        <item x="19"/>
        <item x="13"/>
        <item x="22"/>
        <item x="46"/>
        <item x="23"/>
        <item x="49"/>
        <item x="8"/>
        <item x="47"/>
        <item x="50"/>
        <item x="9"/>
        <item x="24"/>
        <item x="10"/>
        <item x="31"/>
        <item x="53"/>
        <item x="39"/>
        <item x="25"/>
        <item x="58"/>
        <item x="52"/>
        <item x="34"/>
        <item x="30"/>
        <item x="51"/>
        <item x="54"/>
        <item x="55"/>
        <item x="56"/>
        <item x="59"/>
        <item x="62"/>
        <item x="60"/>
        <item x="27"/>
        <item x="61"/>
        <item x="63"/>
        <item x="28"/>
        <item x="64"/>
        <item x="38"/>
        <item x="14"/>
        <item x="17"/>
        <item x="11"/>
        <item x="57"/>
        <item x="16"/>
        <item x="41"/>
        <item x="48"/>
        <item x="43"/>
        <item x="15"/>
        <item x="45"/>
        <item x="18"/>
        <item x="32"/>
        <item x="42"/>
        <item x="33"/>
        <item x="36"/>
        <item x="37"/>
        <item t="default"/>
      </items>
    </pivotField>
    <pivotField showAll="0"/>
    <pivotField showAll="0"/>
    <pivotField showAll="0"/>
    <pivotField showAll="0"/>
    <pivotField showAll="0"/>
    <pivotField showAll="0"/>
    <pivotField showAll="0"/>
    <pivotField showAll="0"/>
    <pivotField showAll="0"/>
    <pivotField dataField="1" numFmtId="44" showAll="0"/>
    <pivotField showAll="0"/>
    <pivotField showAll="0"/>
    <pivotField showAll="0"/>
    <pivotField showAll="0"/>
    <pivotField axis="axisPage" multipleItemSelectionAllowed="1" showAll="0">
      <items count="16">
        <item x="3"/>
        <item x="14"/>
        <item x="2"/>
        <item x="10"/>
        <item x="8"/>
        <item x="5"/>
        <item x="11"/>
        <item x="0"/>
        <item x="13"/>
        <item x="4"/>
        <item x="12"/>
        <item x="6"/>
        <item x="9"/>
        <item x="7"/>
        <item x="1"/>
        <item t="default"/>
      </items>
    </pivotField>
  </pivotFields>
  <rowFields count="1">
    <field x="1"/>
  </rowFields>
  <rowItems count="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t="grand">
      <x/>
    </i>
  </rowItems>
  <colItems count="1">
    <i/>
  </colItems>
  <pageFields count="1">
    <pageField fld="16" hier="-1"/>
  </pageFields>
  <dataFields count="1">
    <dataField name="Soma de VALOR TOTAL" fld="11"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ela1" displayName="Tabela1" ref="A1:Q283" totalsRowShown="0">
  <autoFilter ref="A1:Q283"/>
  <tableColumns count="17">
    <tableColumn id="1" name="ITEM"/>
    <tableColumn id="2" name="Nº DO PROCESSO"/>
    <tableColumn id="3" name="MODALIDADE"/>
    <tableColumn id="4" name="INFORMAÇÕES_x000a_PE/ATA/CEL"/>
    <tableColumn id="5" name="DATA_x000a_ABERTURA"/>
    <tableColumn id="6" name="DESCRIÇÃO/SERVIÇO/CONSUMO (ID)" dataDxfId="3"/>
    <tableColumn id="7" name="NATUREZA DESPESA"/>
    <tableColumn id="8" name="SETOR"/>
    <tableColumn id="9" name="FORNECEDOR"/>
    <tableColumn id="10" name="QUANTIDADE"/>
    <tableColumn id="11" name="VALOR UNITÁRIO"/>
    <tableColumn id="12" name="VALOR TOTAL"/>
    <tableColumn id="13" name="TIPO"/>
    <tableColumn id="14" name="DATA EMPENHO" dataDxfId="2"/>
    <tableColumn id="15" name="Nº NOTA DE EMPENHO"/>
    <tableColumn id="16" name="DATA_x000a_ENVIO" dataDxfId="1"/>
    <tableColumn id="17" name="FONTE DE RECURSO"/>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3" Type="http://schemas.openxmlformats.org/officeDocument/2006/relationships/hyperlink" Target="../../eduardo.araujo/AppData/Roaming/Microsoft/01%20-%20PROCESSOS%20DE%20COMPRA/04%20-%20NOTA%20DE%20EMPENHO%20SCANEADA/2021/NE%200190.2021%20-%20PROBANK%20SEGURAN&#199;A%20-%20PROC.%20000394.2020%20-%20MAIO%20E%20JUNHO.pdf" TargetMode="External"/><Relationship Id="rId2" Type="http://schemas.openxmlformats.org/officeDocument/2006/relationships/hyperlink" Target="../../eduardo.araujo/AppData/Roaming/Microsoft/01%20-%20PROCESSOS%20DE%20COMPRA/04%20-%20NOTA%20DE%20EMPENHO%20SCANEADA/2021/NE%200195.2021%20-%20INSTITUTO%20TRIMONTE%20DE%20DESENVOL.%20-%20ITD%20-%20N.%20M&#201;DIO%20-%20PROC.%20001170.2020%20-%20MAIO%20E%20JUNHO.pdf" TargetMode="External"/><Relationship Id="rId1" Type="http://schemas.openxmlformats.org/officeDocument/2006/relationships/hyperlink" Target="../../eduardo.araujo/AppData/Roaming/Microsoft/01%20-%20PROCESSOS%20DE%20COMPRA/04%20-%20NOTA%20DE%20EMPENHO%20SCANEADA/2021/NE%200194.2021%20-%20INSTITUTO%20TRIMONTE%20DE%20DESENVOL.%20-%20ITD%20-%20N.%20SUPERIOR%20-%20PROC.%20001166.2020%20-%20MAIO%20E%20JUNHO.pdf" TargetMode="External"/><Relationship Id="rId6" Type="http://schemas.openxmlformats.org/officeDocument/2006/relationships/vmlDrawing" Target="../drawings/vmlDrawing1.vml"/><Relationship Id="rId5" Type="http://schemas.openxmlformats.org/officeDocument/2006/relationships/printerSettings" Target="../printerSettings/printerSettings2.bin"/><Relationship Id="rId4" Type="http://schemas.openxmlformats.org/officeDocument/2006/relationships/hyperlink" Target="../../eduardo.araujo/AppData/Roaming/Microsoft/AppData/Roaming/Microsoft/01%20-%20PROCESSOS%20DE%20COMPRA/04%20-%20NOTA%20DE%20EMPENHO%20SCANEADA/2021/NE%200033.2021_PRODAM%20-%20SERV.%20EVENTUAIS%20-%20PROC.%20001227.2020%20-%20JAN.%20A%20MAR&#199;O.pdf" TargetMode="External"/></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55"/>
  <sheetViews>
    <sheetView workbookViewId="0">
      <pane xSplit="2" ySplit="3" topLeftCell="C16" activePane="bottomRight" state="frozen"/>
      <selection pane="topRight"/>
      <selection pane="bottomLeft"/>
      <selection pane="bottomRight" activeCell="B22" sqref="B22"/>
    </sheetView>
  </sheetViews>
  <sheetFormatPr defaultColWidth="9.140625" defaultRowHeight="15"/>
  <cols>
    <col min="1" max="1" width="12" style="34" hidden="1" customWidth="1"/>
    <col min="2" max="2" width="26.7109375" style="34" customWidth="1"/>
    <col min="3" max="3" width="14.85546875" style="34" customWidth="1"/>
    <col min="4" max="4" width="54" style="34" customWidth="1"/>
    <col min="5" max="5" width="8" style="34" hidden="1" customWidth="1"/>
    <col min="6" max="6" width="13.28515625" style="34" hidden="1" customWidth="1"/>
    <col min="7" max="7" width="12.7109375" style="34" hidden="1" customWidth="1"/>
    <col min="8" max="8" width="18.42578125" style="35" customWidth="1"/>
    <col min="9" max="9" width="18.42578125" style="36" customWidth="1"/>
    <col min="10" max="10" width="35.5703125" style="34" customWidth="1"/>
    <col min="11" max="11" width="22.5703125" style="34" customWidth="1"/>
    <col min="12" max="12" width="7.85546875" style="34" customWidth="1"/>
    <col min="13" max="13" width="33.140625" style="34" customWidth="1"/>
    <col min="14" max="14" width="32" style="34" customWidth="1"/>
    <col min="15" max="15" width="19.42578125" style="34" customWidth="1"/>
    <col min="16" max="16384" width="9.140625" style="37"/>
  </cols>
  <sheetData>
    <row r="1" spans="1:15" ht="48" customHeight="1">
      <c r="A1" s="480" t="s">
        <v>0</v>
      </c>
      <c r="B1" s="480"/>
      <c r="C1" s="480"/>
      <c r="D1" s="480"/>
      <c r="E1" s="480"/>
      <c r="F1" s="480"/>
      <c r="G1" s="480"/>
      <c r="H1" s="480"/>
      <c r="I1" s="480"/>
      <c r="J1" s="480"/>
      <c r="K1" s="480"/>
      <c r="L1" s="480"/>
      <c r="M1" s="480"/>
      <c r="N1" s="480"/>
      <c r="O1" s="480"/>
    </row>
    <row r="2" spans="1:15" s="33" customFormat="1" ht="21.75" customHeight="1">
      <c r="A2" s="481" t="s">
        <v>1</v>
      </c>
      <c r="B2" s="481" t="s">
        <v>2</v>
      </c>
      <c r="C2" s="481" t="s">
        <v>3</v>
      </c>
      <c r="D2" s="481" t="s">
        <v>4</v>
      </c>
      <c r="E2" s="481" t="s">
        <v>5</v>
      </c>
      <c r="F2" s="482" t="s">
        <v>6</v>
      </c>
      <c r="G2" s="482" t="s">
        <v>7</v>
      </c>
      <c r="H2" s="484" t="s">
        <v>8</v>
      </c>
      <c r="I2" s="485" t="s">
        <v>9</v>
      </c>
      <c r="J2" s="481" t="s">
        <v>10</v>
      </c>
      <c r="K2" s="481" t="s">
        <v>11</v>
      </c>
      <c r="L2" s="482" t="s">
        <v>12</v>
      </c>
      <c r="M2" s="482" t="s">
        <v>10</v>
      </c>
      <c r="N2" s="481" t="s">
        <v>13</v>
      </c>
      <c r="O2" s="482" t="s">
        <v>14</v>
      </c>
    </row>
    <row r="3" spans="1:15" ht="15" customHeight="1">
      <c r="A3" s="481"/>
      <c r="B3" s="481"/>
      <c r="C3" s="481"/>
      <c r="D3" s="481"/>
      <c r="E3" s="481"/>
      <c r="F3" s="483"/>
      <c r="G3" s="483"/>
      <c r="H3" s="484"/>
      <c r="I3" s="486"/>
      <c r="J3" s="481"/>
      <c r="K3" s="481"/>
      <c r="L3" s="483"/>
      <c r="M3" s="483"/>
      <c r="N3" s="481"/>
      <c r="O3" s="483"/>
    </row>
    <row r="4" spans="1:15">
      <c r="A4" s="38">
        <v>1</v>
      </c>
      <c r="B4" s="38" t="s">
        <v>15</v>
      </c>
      <c r="C4" s="39">
        <v>44046</v>
      </c>
      <c r="D4" s="38" t="s">
        <v>16</v>
      </c>
      <c r="E4" s="38" t="s">
        <v>17</v>
      </c>
      <c r="F4" s="38" t="s">
        <v>18</v>
      </c>
      <c r="G4" s="38"/>
      <c r="H4" s="40">
        <v>5310</v>
      </c>
      <c r="I4" s="55">
        <v>5310</v>
      </c>
      <c r="J4" s="38" t="s">
        <v>19</v>
      </c>
      <c r="K4" s="38" t="s">
        <v>20</v>
      </c>
      <c r="L4" s="38"/>
      <c r="M4" s="38" t="s">
        <v>21</v>
      </c>
      <c r="N4" s="52"/>
      <c r="O4" s="56"/>
    </row>
    <row r="5" spans="1:15">
      <c r="A5" s="38">
        <v>2</v>
      </c>
      <c r="B5" s="38" t="s">
        <v>22</v>
      </c>
      <c r="C5" s="39">
        <v>44061</v>
      </c>
      <c r="D5" s="38" t="s">
        <v>23</v>
      </c>
      <c r="E5" s="38" t="s">
        <v>17</v>
      </c>
      <c r="F5" s="38" t="s">
        <v>18</v>
      </c>
      <c r="G5" s="38"/>
      <c r="H5" s="40">
        <v>42162.75</v>
      </c>
      <c r="I5" s="55">
        <v>31787.56</v>
      </c>
      <c r="J5" s="38" t="s">
        <v>19</v>
      </c>
      <c r="K5" s="38" t="s">
        <v>24</v>
      </c>
      <c r="L5" s="38"/>
      <c r="M5" s="38" t="s">
        <v>21</v>
      </c>
      <c r="N5" s="52" t="s">
        <v>25</v>
      </c>
      <c r="O5" s="52" t="s">
        <v>26</v>
      </c>
    </row>
    <row r="6" spans="1:15">
      <c r="A6" s="38">
        <v>3</v>
      </c>
      <c r="B6" s="38" t="s">
        <v>27</v>
      </c>
      <c r="C6" s="39">
        <v>44082</v>
      </c>
      <c r="D6" s="38" t="s">
        <v>28</v>
      </c>
      <c r="E6" s="38" t="s">
        <v>17</v>
      </c>
      <c r="F6" s="38" t="s">
        <v>18</v>
      </c>
      <c r="G6" s="38"/>
      <c r="H6" s="40">
        <v>5435.88</v>
      </c>
      <c r="I6" s="55">
        <v>2232</v>
      </c>
      <c r="J6" s="38" t="s">
        <v>19</v>
      </c>
      <c r="K6" s="38" t="s">
        <v>24</v>
      </c>
      <c r="L6" s="38"/>
      <c r="M6" s="38" t="s">
        <v>21</v>
      </c>
      <c r="N6" s="52" t="s">
        <v>29</v>
      </c>
      <c r="O6" s="52"/>
    </row>
    <row r="7" spans="1:15">
      <c r="A7" s="38">
        <v>4</v>
      </c>
      <c r="B7" s="38" t="s">
        <v>30</v>
      </c>
      <c r="C7" s="39">
        <v>44102</v>
      </c>
      <c r="D7" s="38" t="s">
        <v>31</v>
      </c>
      <c r="E7" s="38" t="s">
        <v>17</v>
      </c>
      <c r="F7" s="38" t="s">
        <v>18</v>
      </c>
      <c r="G7" s="38"/>
      <c r="H7" s="40"/>
      <c r="I7" s="55"/>
      <c r="J7" s="38" t="s">
        <v>32</v>
      </c>
      <c r="K7" s="38" t="s">
        <v>33</v>
      </c>
      <c r="L7" s="38"/>
      <c r="M7" s="38"/>
      <c r="N7" s="52" t="s">
        <v>34</v>
      </c>
      <c r="O7" s="52" t="s">
        <v>35</v>
      </c>
    </row>
    <row r="8" spans="1:15">
      <c r="A8" s="38">
        <v>5</v>
      </c>
      <c r="B8" s="38" t="s">
        <v>36</v>
      </c>
      <c r="C8" s="39">
        <v>44095</v>
      </c>
      <c r="D8" s="38" t="s">
        <v>37</v>
      </c>
      <c r="E8" s="38" t="s">
        <v>17</v>
      </c>
      <c r="F8" s="38" t="s">
        <v>18</v>
      </c>
      <c r="G8" s="38"/>
      <c r="H8" s="40">
        <v>49903</v>
      </c>
      <c r="I8" s="55">
        <v>49903</v>
      </c>
      <c r="J8" s="38" t="s">
        <v>21</v>
      </c>
      <c r="K8" s="38" t="s">
        <v>33</v>
      </c>
      <c r="L8" s="38"/>
      <c r="M8" s="38" t="s">
        <v>21</v>
      </c>
      <c r="N8" s="52"/>
      <c r="O8" s="52" t="s">
        <v>38</v>
      </c>
    </row>
    <row r="9" spans="1:15">
      <c r="A9" s="38">
        <v>6</v>
      </c>
      <c r="B9" s="38" t="s">
        <v>39</v>
      </c>
      <c r="C9" s="39">
        <v>44094</v>
      </c>
      <c r="D9" s="38" t="s">
        <v>40</v>
      </c>
      <c r="E9" s="38" t="s">
        <v>17</v>
      </c>
      <c r="F9" s="38" t="s">
        <v>18</v>
      </c>
      <c r="G9" s="38"/>
      <c r="H9" s="40">
        <v>12524</v>
      </c>
      <c r="I9" s="55">
        <v>12524</v>
      </c>
      <c r="J9" s="38" t="s">
        <v>19</v>
      </c>
      <c r="K9" s="38" t="s">
        <v>33</v>
      </c>
      <c r="L9" s="38"/>
      <c r="M9" s="38" t="s">
        <v>21</v>
      </c>
      <c r="N9" s="52"/>
      <c r="O9" s="56"/>
    </row>
    <row r="10" spans="1:15">
      <c r="A10" s="38">
        <v>7</v>
      </c>
      <c r="B10" s="38" t="s">
        <v>41</v>
      </c>
      <c r="C10" s="39">
        <v>44063</v>
      </c>
      <c r="D10" s="38" t="s">
        <v>42</v>
      </c>
      <c r="E10" s="38" t="s">
        <v>17</v>
      </c>
      <c r="F10" s="38" t="s">
        <v>6</v>
      </c>
      <c r="G10" s="38"/>
      <c r="H10" s="40">
        <v>49700</v>
      </c>
      <c r="I10" s="55">
        <v>49700</v>
      </c>
      <c r="J10" s="38" t="s">
        <v>19</v>
      </c>
      <c r="K10" s="38" t="s">
        <v>43</v>
      </c>
      <c r="L10" s="38"/>
      <c r="M10" s="38" t="s">
        <v>21</v>
      </c>
      <c r="N10" s="52" t="s">
        <v>44</v>
      </c>
      <c r="O10" s="56"/>
    </row>
    <row r="11" spans="1:15" ht="22.5">
      <c r="A11" s="38">
        <v>8</v>
      </c>
      <c r="B11" s="38" t="s">
        <v>45</v>
      </c>
      <c r="C11" s="39">
        <v>44082</v>
      </c>
      <c r="D11" s="38" t="s">
        <v>46</v>
      </c>
      <c r="E11" s="38" t="s">
        <v>17</v>
      </c>
      <c r="F11" s="38" t="s">
        <v>6</v>
      </c>
      <c r="G11" s="38"/>
      <c r="H11" s="40">
        <v>0</v>
      </c>
      <c r="I11" s="55">
        <v>1014.26</v>
      </c>
      <c r="J11" s="38" t="s">
        <v>47</v>
      </c>
      <c r="K11" s="38" t="s">
        <v>20</v>
      </c>
      <c r="L11" s="38"/>
      <c r="M11" s="41" t="s">
        <v>48</v>
      </c>
      <c r="N11" s="52" t="s">
        <v>49</v>
      </c>
      <c r="O11" s="56"/>
    </row>
    <row r="12" spans="1:15">
      <c r="A12" s="38">
        <v>9</v>
      </c>
      <c r="B12" s="38" t="s">
        <v>50</v>
      </c>
      <c r="C12" s="39">
        <v>44090</v>
      </c>
      <c r="D12" s="38" t="s">
        <v>51</v>
      </c>
      <c r="E12" s="38" t="s">
        <v>17</v>
      </c>
      <c r="F12" s="38" t="s">
        <v>6</v>
      </c>
      <c r="G12" s="38"/>
      <c r="H12" s="40">
        <v>5270</v>
      </c>
      <c r="I12" s="55">
        <v>5270</v>
      </c>
      <c r="J12" s="38" t="s">
        <v>19</v>
      </c>
      <c r="K12" s="38" t="s">
        <v>20</v>
      </c>
      <c r="L12" s="38"/>
      <c r="M12" s="38" t="s">
        <v>21</v>
      </c>
      <c r="N12" s="52"/>
      <c r="O12" s="52" t="s">
        <v>26</v>
      </c>
    </row>
    <row r="13" spans="1:15" ht="22.5">
      <c r="A13" s="38">
        <v>10</v>
      </c>
      <c r="B13" s="38" t="s">
        <v>52</v>
      </c>
      <c r="C13" s="39">
        <v>44104</v>
      </c>
      <c r="D13" s="41" t="s">
        <v>53</v>
      </c>
      <c r="E13" s="38" t="s">
        <v>17</v>
      </c>
      <c r="F13" s="38" t="s">
        <v>6</v>
      </c>
      <c r="G13" s="38"/>
      <c r="H13" s="40">
        <v>49882</v>
      </c>
      <c r="I13" s="55">
        <v>49882</v>
      </c>
      <c r="J13" s="38" t="s">
        <v>19</v>
      </c>
      <c r="K13" s="38" t="s">
        <v>20</v>
      </c>
      <c r="L13" s="38"/>
      <c r="M13" s="38" t="s">
        <v>21</v>
      </c>
      <c r="N13" s="52"/>
      <c r="O13" s="52" t="s">
        <v>35</v>
      </c>
    </row>
    <row r="14" spans="1:15">
      <c r="A14" s="38">
        <v>11</v>
      </c>
      <c r="B14" s="38" t="s">
        <v>54</v>
      </c>
      <c r="C14" s="39">
        <v>44104</v>
      </c>
      <c r="D14" s="38" t="s">
        <v>55</v>
      </c>
      <c r="E14" s="38" t="s">
        <v>17</v>
      </c>
      <c r="F14" s="38" t="s">
        <v>6</v>
      </c>
      <c r="G14" s="38"/>
      <c r="H14" s="40">
        <v>2700</v>
      </c>
      <c r="I14" s="55">
        <v>2700</v>
      </c>
      <c r="J14" s="38" t="s">
        <v>19</v>
      </c>
      <c r="K14" s="38" t="s">
        <v>20</v>
      </c>
      <c r="L14" s="38"/>
      <c r="M14" s="38" t="s">
        <v>21</v>
      </c>
      <c r="N14" s="52"/>
      <c r="O14" s="52" t="s">
        <v>38</v>
      </c>
    </row>
    <row r="15" spans="1:15">
      <c r="A15" s="38">
        <v>12</v>
      </c>
      <c r="B15" s="42" t="s">
        <v>56</v>
      </c>
      <c r="C15" s="39">
        <v>44027</v>
      </c>
      <c r="D15" s="38" t="s">
        <v>57</v>
      </c>
      <c r="E15" s="38" t="s">
        <v>17</v>
      </c>
      <c r="F15" s="38" t="s">
        <v>6</v>
      </c>
      <c r="G15" s="38"/>
      <c r="H15" s="40">
        <v>35532</v>
      </c>
      <c r="I15" s="55">
        <v>7402.5</v>
      </c>
      <c r="J15" s="38" t="s">
        <v>58</v>
      </c>
      <c r="K15" s="38" t="s">
        <v>43</v>
      </c>
      <c r="L15" s="38"/>
      <c r="M15" s="38"/>
      <c r="N15" s="52"/>
      <c r="O15" s="56"/>
    </row>
    <row r="16" spans="1:15">
      <c r="A16" s="38">
        <v>13</v>
      </c>
      <c r="B16" s="38" t="s">
        <v>59</v>
      </c>
      <c r="C16" s="39">
        <v>44106</v>
      </c>
      <c r="D16" s="38" t="s">
        <v>60</v>
      </c>
      <c r="E16" s="38" t="s">
        <v>17</v>
      </c>
      <c r="F16" s="38" t="s">
        <v>6</v>
      </c>
      <c r="G16" s="38"/>
      <c r="H16" s="40">
        <v>48500</v>
      </c>
      <c r="I16" s="57">
        <v>48500</v>
      </c>
      <c r="J16" s="38" t="s">
        <v>21</v>
      </c>
      <c r="K16" s="38" t="s">
        <v>33</v>
      </c>
      <c r="L16" s="38"/>
      <c r="M16" s="38"/>
      <c r="N16" s="52"/>
      <c r="O16" s="56"/>
    </row>
    <row r="17" spans="1:16">
      <c r="A17" s="38">
        <v>14</v>
      </c>
      <c r="B17" s="38" t="s">
        <v>61</v>
      </c>
      <c r="C17" s="39">
        <v>44060</v>
      </c>
      <c r="D17" s="38" t="s">
        <v>62</v>
      </c>
      <c r="E17" s="38" t="s">
        <v>17</v>
      </c>
      <c r="F17" s="38" t="s">
        <v>6</v>
      </c>
      <c r="G17" s="38"/>
      <c r="H17" s="40">
        <v>3500</v>
      </c>
      <c r="I17" s="57">
        <v>3500</v>
      </c>
      <c r="J17" s="38" t="s">
        <v>19</v>
      </c>
      <c r="K17" s="38" t="s">
        <v>33</v>
      </c>
      <c r="L17" s="38"/>
      <c r="M17" s="38"/>
      <c r="N17" s="52"/>
      <c r="O17" s="56"/>
    </row>
    <row r="18" spans="1:16">
      <c r="A18" s="38">
        <v>15</v>
      </c>
      <c r="B18" s="38" t="s">
        <v>63</v>
      </c>
      <c r="C18" s="39">
        <v>44068</v>
      </c>
      <c r="D18" s="38" t="s">
        <v>64</v>
      </c>
      <c r="E18" s="38" t="s">
        <v>65</v>
      </c>
      <c r="F18" s="38" t="s">
        <v>6</v>
      </c>
      <c r="G18" s="38" t="s">
        <v>65</v>
      </c>
      <c r="H18" s="40"/>
      <c r="I18" s="55">
        <v>525.05999999999995</v>
      </c>
      <c r="J18" s="38" t="s">
        <v>58</v>
      </c>
      <c r="K18" s="38" t="s">
        <v>43</v>
      </c>
      <c r="L18" s="38"/>
      <c r="M18" s="38"/>
      <c r="N18" s="52" t="s">
        <v>66</v>
      </c>
      <c r="O18" s="56"/>
    </row>
    <row r="19" spans="1:16" ht="51">
      <c r="A19" s="38">
        <v>16</v>
      </c>
      <c r="B19" s="43" t="s">
        <v>67</v>
      </c>
      <c r="C19" s="39">
        <v>44047</v>
      </c>
      <c r="D19" s="43" t="s">
        <v>68</v>
      </c>
      <c r="E19" s="43" t="s">
        <v>69</v>
      </c>
      <c r="F19" s="43" t="s">
        <v>6</v>
      </c>
      <c r="G19" s="43" t="s">
        <v>70</v>
      </c>
      <c r="H19" s="44">
        <v>773582.26</v>
      </c>
      <c r="I19" s="55"/>
      <c r="J19" s="41" t="s">
        <v>71</v>
      </c>
      <c r="K19" s="38" t="s">
        <v>72</v>
      </c>
      <c r="L19" s="38"/>
      <c r="M19" s="58" t="s">
        <v>73</v>
      </c>
      <c r="N19" s="59" t="s">
        <v>74</v>
      </c>
      <c r="O19" s="60">
        <v>44123</v>
      </c>
    </row>
    <row r="20" spans="1:16" ht="25.5">
      <c r="A20" s="38">
        <v>17</v>
      </c>
      <c r="B20" s="45" t="s">
        <v>75</v>
      </c>
      <c r="C20" s="39">
        <v>44074</v>
      </c>
      <c r="D20" s="43" t="s">
        <v>76</v>
      </c>
      <c r="E20" s="43" t="s">
        <v>69</v>
      </c>
      <c r="F20" s="43" t="s">
        <v>18</v>
      </c>
      <c r="G20" s="43" t="s">
        <v>77</v>
      </c>
      <c r="H20" s="44">
        <v>78251.399999999994</v>
      </c>
      <c r="I20" s="55">
        <f>17710+324</f>
        <v>18034</v>
      </c>
      <c r="J20" s="38" t="s">
        <v>78</v>
      </c>
      <c r="K20" s="38" t="s">
        <v>24</v>
      </c>
      <c r="L20" s="38"/>
      <c r="M20" s="61"/>
      <c r="N20" s="52" t="s">
        <v>79</v>
      </c>
      <c r="O20" s="52"/>
    </row>
    <row r="21" spans="1:16">
      <c r="A21" s="38">
        <v>18</v>
      </c>
      <c r="B21" s="38" t="s">
        <v>80</v>
      </c>
      <c r="C21" s="39">
        <v>44084</v>
      </c>
      <c r="D21" s="38" t="s">
        <v>81</v>
      </c>
      <c r="E21" s="38" t="s">
        <v>82</v>
      </c>
      <c r="F21" s="38" t="s">
        <v>18</v>
      </c>
      <c r="G21" s="38"/>
      <c r="H21" s="40">
        <v>32856.080000000002</v>
      </c>
      <c r="I21" s="55">
        <v>2727</v>
      </c>
      <c r="J21" s="38" t="s">
        <v>21</v>
      </c>
      <c r="K21" s="38" t="s">
        <v>24</v>
      </c>
      <c r="L21" s="38"/>
      <c r="M21" s="38"/>
      <c r="N21" s="52"/>
      <c r="O21" s="56"/>
    </row>
    <row r="22" spans="1:16">
      <c r="A22" s="38">
        <v>19</v>
      </c>
      <c r="B22" s="38" t="s">
        <v>83</v>
      </c>
      <c r="C22" s="39">
        <v>44083</v>
      </c>
      <c r="D22" s="38" t="s">
        <v>84</v>
      </c>
      <c r="E22" s="38" t="s">
        <v>85</v>
      </c>
      <c r="F22" s="38" t="s">
        <v>6</v>
      </c>
      <c r="G22" s="38"/>
      <c r="H22" s="40"/>
      <c r="I22" s="55">
        <v>4300</v>
      </c>
      <c r="J22" s="38" t="s">
        <v>58</v>
      </c>
      <c r="K22" s="38" t="s">
        <v>43</v>
      </c>
      <c r="L22" s="38"/>
      <c r="M22" s="38"/>
      <c r="N22" s="52" t="s">
        <v>86</v>
      </c>
      <c r="O22" s="52"/>
    </row>
    <row r="23" spans="1:16">
      <c r="A23" s="38">
        <v>20</v>
      </c>
      <c r="B23" s="38" t="s">
        <v>87</v>
      </c>
      <c r="C23" s="39">
        <v>44069</v>
      </c>
      <c r="D23" s="38" t="s">
        <v>88</v>
      </c>
      <c r="E23" s="38" t="s">
        <v>65</v>
      </c>
      <c r="F23" s="38" t="s">
        <v>6</v>
      </c>
      <c r="G23" s="38"/>
      <c r="H23" s="40"/>
      <c r="I23" s="55">
        <v>10225.950000000001</v>
      </c>
      <c r="J23" s="38" t="s">
        <v>58</v>
      </c>
      <c r="K23" s="38" t="s">
        <v>43</v>
      </c>
      <c r="L23" s="38"/>
      <c r="M23" s="38"/>
      <c r="N23" s="52"/>
      <c r="O23" s="52" t="s">
        <v>38</v>
      </c>
    </row>
    <row r="24" spans="1:16">
      <c r="A24" s="38">
        <v>21</v>
      </c>
      <c r="B24" s="38" t="s">
        <v>89</v>
      </c>
      <c r="C24" s="39">
        <v>44069</v>
      </c>
      <c r="D24" s="38" t="s">
        <v>23</v>
      </c>
      <c r="E24" s="38" t="s">
        <v>82</v>
      </c>
      <c r="F24" s="38" t="s">
        <v>18</v>
      </c>
      <c r="G24" s="38"/>
      <c r="H24" s="40">
        <v>11274</v>
      </c>
      <c r="I24" s="55">
        <v>3510</v>
      </c>
      <c r="J24" s="38" t="s">
        <v>21</v>
      </c>
      <c r="K24" s="38" t="s">
        <v>24</v>
      </c>
      <c r="L24" s="38"/>
      <c r="M24" s="38"/>
      <c r="N24" s="52"/>
      <c r="O24" s="56"/>
    </row>
    <row r="25" spans="1:16">
      <c r="A25" s="38">
        <v>22</v>
      </c>
      <c r="B25" s="38" t="s">
        <v>90</v>
      </c>
      <c r="C25" s="39">
        <v>44068</v>
      </c>
      <c r="D25" s="38" t="s">
        <v>91</v>
      </c>
      <c r="E25" s="38" t="s">
        <v>92</v>
      </c>
      <c r="F25" s="38" t="s">
        <v>6</v>
      </c>
      <c r="G25" s="38"/>
      <c r="H25" s="40"/>
      <c r="I25" s="55">
        <v>67482.080000000002</v>
      </c>
      <c r="J25" s="38" t="s">
        <v>58</v>
      </c>
      <c r="K25" s="38" t="s">
        <v>43</v>
      </c>
      <c r="L25" s="38"/>
      <c r="M25" s="38"/>
      <c r="N25" s="52" t="s">
        <v>93</v>
      </c>
      <c r="O25" s="56" t="s">
        <v>94</v>
      </c>
    </row>
    <row r="26" spans="1:16">
      <c r="A26" s="38">
        <v>23</v>
      </c>
      <c r="B26" s="38" t="s">
        <v>95</v>
      </c>
      <c r="C26" s="39">
        <v>44046</v>
      </c>
      <c r="D26" s="38" t="s">
        <v>81</v>
      </c>
      <c r="E26" s="38" t="s">
        <v>82</v>
      </c>
      <c r="F26" s="38" t="s">
        <v>18</v>
      </c>
      <c r="G26" s="38"/>
      <c r="H26" s="40">
        <v>2921.6</v>
      </c>
      <c r="I26" s="55">
        <v>1479.6</v>
      </c>
      <c r="J26" s="38" t="s">
        <v>21</v>
      </c>
      <c r="K26" s="38" t="s">
        <v>24</v>
      </c>
      <c r="L26" s="38"/>
      <c r="M26" s="38"/>
      <c r="N26" s="52"/>
      <c r="O26" s="56"/>
    </row>
    <row r="27" spans="1:16" ht="51">
      <c r="A27" s="38">
        <v>24</v>
      </c>
      <c r="B27" s="43" t="s">
        <v>96</v>
      </c>
      <c r="C27" s="39">
        <v>44026</v>
      </c>
      <c r="D27" s="43" t="s">
        <v>81</v>
      </c>
      <c r="E27" s="43" t="s">
        <v>69</v>
      </c>
      <c r="F27" s="43" t="s">
        <v>18</v>
      </c>
      <c r="G27" s="43" t="s">
        <v>97</v>
      </c>
      <c r="H27" s="44">
        <v>363175.82</v>
      </c>
      <c r="I27" s="55"/>
      <c r="J27" s="38" t="s">
        <v>98</v>
      </c>
      <c r="K27" s="38" t="s">
        <v>24</v>
      </c>
      <c r="L27" s="38"/>
      <c r="M27" s="58" t="s">
        <v>99</v>
      </c>
      <c r="N27" s="59" t="s">
        <v>100</v>
      </c>
      <c r="O27" s="60">
        <v>44126</v>
      </c>
      <c r="P27" s="37" t="s">
        <v>101</v>
      </c>
    </row>
    <row r="28" spans="1:16" ht="51">
      <c r="A28" s="38">
        <v>25</v>
      </c>
      <c r="B28" s="43" t="s">
        <v>102</v>
      </c>
      <c r="C28" s="38"/>
      <c r="D28" s="43" t="s">
        <v>103</v>
      </c>
      <c r="E28" s="43" t="s">
        <v>69</v>
      </c>
      <c r="F28" s="43" t="s">
        <v>18</v>
      </c>
      <c r="G28" s="43" t="s">
        <v>104</v>
      </c>
      <c r="H28" s="44">
        <v>104912</v>
      </c>
      <c r="I28" s="55"/>
      <c r="J28" s="38" t="s">
        <v>105</v>
      </c>
      <c r="K28" s="38" t="s">
        <v>106</v>
      </c>
      <c r="L28" s="38"/>
      <c r="M28" s="58" t="s">
        <v>107</v>
      </c>
      <c r="N28" s="59" t="s">
        <v>108</v>
      </c>
      <c r="O28" s="60">
        <v>44152</v>
      </c>
    </row>
    <row r="29" spans="1:16" ht="51">
      <c r="A29" s="38">
        <v>26</v>
      </c>
      <c r="B29" s="45" t="s">
        <v>109</v>
      </c>
      <c r="C29" s="38"/>
      <c r="D29" s="43" t="s">
        <v>110</v>
      </c>
      <c r="E29" s="43" t="s">
        <v>69</v>
      </c>
      <c r="F29" s="43" t="s">
        <v>18</v>
      </c>
      <c r="G29" s="43" t="s">
        <v>111</v>
      </c>
      <c r="H29" s="44">
        <v>59400</v>
      </c>
      <c r="I29" s="55"/>
      <c r="J29" s="38" t="s">
        <v>98</v>
      </c>
      <c r="K29" s="38" t="s">
        <v>106</v>
      </c>
      <c r="L29" s="38"/>
      <c r="M29" s="58" t="s">
        <v>112</v>
      </c>
      <c r="N29" s="59" t="s">
        <v>113</v>
      </c>
      <c r="O29" s="60">
        <v>44111</v>
      </c>
    </row>
    <row r="30" spans="1:16" ht="22.5">
      <c r="A30" s="38">
        <v>27</v>
      </c>
      <c r="B30" s="41" t="s">
        <v>114</v>
      </c>
      <c r="C30" s="38"/>
      <c r="D30" s="38" t="s">
        <v>76</v>
      </c>
      <c r="E30" s="38" t="s">
        <v>82</v>
      </c>
      <c r="F30" s="38" t="s">
        <v>18</v>
      </c>
      <c r="G30" s="38"/>
      <c r="H30" s="40">
        <v>59247.61</v>
      </c>
      <c r="I30" s="55">
        <f>236</f>
        <v>236</v>
      </c>
      <c r="J30" s="38" t="s">
        <v>115</v>
      </c>
      <c r="K30" s="38" t="s">
        <v>24</v>
      </c>
      <c r="L30" s="38"/>
      <c r="M30" s="38"/>
      <c r="N30" s="52"/>
      <c r="O30" s="56"/>
    </row>
    <row r="31" spans="1:16">
      <c r="A31" s="38">
        <v>28</v>
      </c>
      <c r="B31" s="38" t="s">
        <v>116</v>
      </c>
      <c r="C31" s="39">
        <v>44090</v>
      </c>
      <c r="D31" s="38" t="s">
        <v>37</v>
      </c>
      <c r="E31" s="38" t="s">
        <v>82</v>
      </c>
      <c r="F31" s="38" t="s">
        <v>18</v>
      </c>
      <c r="G31" s="38"/>
      <c r="H31" s="40">
        <v>48865</v>
      </c>
      <c r="I31" s="55">
        <v>29970</v>
      </c>
      <c r="J31" s="38" t="s">
        <v>115</v>
      </c>
      <c r="K31" s="38" t="s">
        <v>33</v>
      </c>
      <c r="L31" s="38"/>
      <c r="M31" s="38"/>
      <c r="N31" s="52"/>
      <c r="O31" s="56"/>
    </row>
    <row r="32" spans="1:16">
      <c r="A32" s="38">
        <v>29</v>
      </c>
      <c r="B32" s="41" t="s">
        <v>117</v>
      </c>
      <c r="C32" s="39">
        <v>44104</v>
      </c>
      <c r="D32" s="38" t="s">
        <v>118</v>
      </c>
      <c r="E32" s="38" t="s">
        <v>92</v>
      </c>
      <c r="F32" s="38" t="s">
        <v>6</v>
      </c>
      <c r="G32" s="38"/>
      <c r="H32" s="40">
        <v>10224</v>
      </c>
      <c r="I32" s="55">
        <v>10057.129999999999</v>
      </c>
      <c r="J32" s="38" t="s">
        <v>58</v>
      </c>
      <c r="K32" s="38"/>
      <c r="L32" s="38"/>
      <c r="M32" s="38"/>
      <c r="N32" s="52"/>
      <c r="O32" s="52" t="s">
        <v>35</v>
      </c>
    </row>
    <row r="33" spans="1:15" ht="51">
      <c r="A33" s="38">
        <v>30</v>
      </c>
      <c r="B33" s="43" t="s">
        <v>119</v>
      </c>
      <c r="C33" s="39">
        <v>44091</v>
      </c>
      <c r="D33" s="43" t="s">
        <v>120</v>
      </c>
      <c r="E33" s="43" t="s">
        <v>69</v>
      </c>
      <c r="F33" s="43" t="s">
        <v>18</v>
      </c>
      <c r="G33" s="43" t="s">
        <v>77</v>
      </c>
      <c r="H33" s="44">
        <v>112083.84</v>
      </c>
      <c r="I33" s="55"/>
      <c r="J33" s="38" t="s">
        <v>98</v>
      </c>
      <c r="K33" s="38" t="s">
        <v>24</v>
      </c>
      <c r="L33" s="38"/>
      <c r="M33" s="58" t="s">
        <v>121</v>
      </c>
      <c r="N33" s="52" t="s">
        <v>25</v>
      </c>
      <c r="O33" s="52" t="s">
        <v>26</v>
      </c>
    </row>
    <row r="34" spans="1:15">
      <c r="A34" s="38">
        <v>31</v>
      </c>
      <c r="B34" s="38" t="s">
        <v>122</v>
      </c>
      <c r="C34" s="39">
        <v>44102</v>
      </c>
      <c r="D34" s="38" t="s">
        <v>123</v>
      </c>
      <c r="E34" s="38" t="s">
        <v>65</v>
      </c>
      <c r="F34" s="38" t="s">
        <v>6</v>
      </c>
      <c r="G34" s="38"/>
      <c r="H34" s="40">
        <v>28260</v>
      </c>
      <c r="I34" s="55">
        <v>2355</v>
      </c>
      <c r="J34" s="38" t="s">
        <v>58</v>
      </c>
      <c r="K34" s="38" t="s">
        <v>43</v>
      </c>
      <c r="L34" s="38"/>
      <c r="M34" s="38"/>
      <c r="N34" s="52"/>
      <c r="O34" s="52" t="s">
        <v>38</v>
      </c>
    </row>
    <row r="35" spans="1:15">
      <c r="A35" s="38">
        <v>32</v>
      </c>
      <c r="B35" s="46" t="s">
        <v>124</v>
      </c>
      <c r="C35" s="47">
        <v>44106</v>
      </c>
      <c r="D35" s="46" t="s">
        <v>125</v>
      </c>
      <c r="E35" s="46" t="s">
        <v>69</v>
      </c>
      <c r="F35" s="46" t="s">
        <v>6</v>
      </c>
      <c r="G35" s="46" t="s">
        <v>77</v>
      </c>
      <c r="H35" s="48"/>
      <c r="I35" s="62"/>
      <c r="J35" s="63" t="s">
        <v>126</v>
      </c>
      <c r="K35" s="38" t="s">
        <v>43</v>
      </c>
      <c r="L35" s="38"/>
      <c r="M35" s="61" t="s">
        <v>127</v>
      </c>
      <c r="N35" s="52"/>
      <c r="O35" s="56"/>
    </row>
    <row r="36" spans="1:15">
      <c r="A36" s="38">
        <v>33</v>
      </c>
      <c r="B36" s="46" t="s">
        <v>128</v>
      </c>
      <c r="C36" s="47">
        <v>44106</v>
      </c>
      <c r="D36" s="46" t="s">
        <v>129</v>
      </c>
      <c r="E36" s="46" t="s">
        <v>69</v>
      </c>
      <c r="F36" s="46" t="s">
        <v>6</v>
      </c>
      <c r="G36" s="46" t="s">
        <v>77</v>
      </c>
      <c r="H36" s="48">
        <v>165000</v>
      </c>
      <c r="I36" s="62"/>
      <c r="J36" s="63" t="s">
        <v>130</v>
      </c>
      <c r="K36" s="38" t="s">
        <v>33</v>
      </c>
      <c r="L36" s="38"/>
      <c r="M36" s="61" t="s">
        <v>131</v>
      </c>
      <c r="N36" s="52"/>
      <c r="O36" s="56"/>
    </row>
    <row r="37" spans="1:15" ht="25.5">
      <c r="A37" s="38">
        <v>34</v>
      </c>
      <c r="B37" s="46" t="s">
        <v>132</v>
      </c>
      <c r="C37" s="47">
        <v>44106</v>
      </c>
      <c r="D37" s="46" t="s">
        <v>133</v>
      </c>
      <c r="E37" s="46" t="s">
        <v>69</v>
      </c>
      <c r="F37" s="46" t="s">
        <v>18</v>
      </c>
      <c r="G37" s="46" t="s">
        <v>77</v>
      </c>
      <c r="H37" s="48">
        <v>132878.79999999999</v>
      </c>
      <c r="I37" s="62"/>
      <c r="J37" s="63" t="s">
        <v>98</v>
      </c>
      <c r="K37" s="38" t="s">
        <v>134</v>
      </c>
      <c r="L37" s="38"/>
      <c r="M37" s="58" t="s">
        <v>135</v>
      </c>
      <c r="N37" s="52" t="s">
        <v>136</v>
      </c>
      <c r="O37" s="52" t="s">
        <v>35</v>
      </c>
    </row>
    <row r="38" spans="1:15">
      <c r="A38" s="38">
        <v>35</v>
      </c>
      <c r="B38" s="49" t="s">
        <v>137</v>
      </c>
      <c r="C38" s="50">
        <v>44106</v>
      </c>
      <c r="D38" s="49" t="s">
        <v>138</v>
      </c>
      <c r="E38" s="49" t="s">
        <v>82</v>
      </c>
      <c r="F38" s="49" t="s">
        <v>18</v>
      </c>
      <c r="G38" s="49"/>
      <c r="H38" s="51">
        <v>20333.48</v>
      </c>
      <c r="I38" s="64">
        <v>20333.48</v>
      </c>
      <c r="J38" s="38" t="s">
        <v>115</v>
      </c>
      <c r="K38" s="38" t="s">
        <v>33</v>
      </c>
      <c r="L38" s="38"/>
      <c r="M38" s="38"/>
      <c r="N38" s="52" t="s">
        <v>12</v>
      </c>
      <c r="O38" s="56"/>
    </row>
    <row r="39" spans="1:15">
      <c r="A39" s="38">
        <v>36</v>
      </c>
      <c r="B39" s="38" t="s">
        <v>139</v>
      </c>
      <c r="C39" s="39">
        <v>44072</v>
      </c>
      <c r="D39" s="38" t="s">
        <v>133</v>
      </c>
      <c r="E39" s="38" t="s">
        <v>82</v>
      </c>
      <c r="F39" s="38" t="s">
        <v>18</v>
      </c>
      <c r="G39" s="38" t="s">
        <v>82</v>
      </c>
      <c r="H39" s="40">
        <v>74800</v>
      </c>
      <c r="I39" s="55">
        <v>74800</v>
      </c>
      <c r="J39" s="38" t="s">
        <v>115</v>
      </c>
      <c r="K39" s="38" t="s">
        <v>134</v>
      </c>
      <c r="L39" s="38"/>
      <c r="M39" s="38"/>
      <c r="N39" s="52"/>
      <c r="O39" s="56"/>
    </row>
    <row r="40" spans="1:15">
      <c r="A40" s="38">
        <v>37</v>
      </c>
      <c r="B40" s="38" t="s">
        <v>140</v>
      </c>
      <c r="C40" s="39">
        <v>44118</v>
      </c>
      <c r="D40" s="38" t="s">
        <v>141</v>
      </c>
      <c r="E40" s="38" t="s">
        <v>85</v>
      </c>
      <c r="F40" s="38" t="s">
        <v>6</v>
      </c>
      <c r="G40" s="38"/>
      <c r="H40" s="40">
        <v>356140.79999999999</v>
      </c>
      <c r="I40" s="55">
        <v>59356.800000000003</v>
      </c>
      <c r="J40" s="38" t="s">
        <v>21</v>
      </c>
      <c r="K40" s="38"/>
      <c r="L40" s="38"/>
      <c r="M40" s="38"/>
      <c r="N40" s="52"/>
      <c r="O40" s="56"/>
    </row>
    <row r="41" spans="1:15">
      <c r="A41" s="38">
        <v>38</v>
      </c>
      <c r="B41" s="38" t="s">
        <v>142</v>
      </c>
      <c r="C41" s="39">
        <v>44119</v>
      </c>
      <c r="D41" s="38" t="s">
        <v>143</v>
      </c>
      <c r="E41" s="38" t="s">
        <v>65</v>
      </c>
      <c r="F41" s="38" t="s">
        <v>6</v>
      </c>
      <c r="G41" s="38"/>
      <c r="H41" s="40">
        <v>129030</v>
      </c>
      <c r="I41" s="55">
        <v>91593.26</v>
      </c>
      <c r="J41" s="38" t="s">
        <v>21</v>
      </c>
      <c r="K41" s="38"/>
      <c r="L41" s="38"/>
      <c r="M41" s="38"/>
      <c r="N41" s="52"/>
      <c r="O41" s="56"/>
    </row>
    <row r="42" spans="1:15" ht="38.25">
      <c r="A42" s="38">
        <v>39</v>
      </c>
      <c r="B42" s="43" t="s">
        <v>144</v>
      </c>
      <c r="C42" s="38"/>
      <c r="D42" s="45" t="s">
        <v>145</v>
      </c>
      <c r="E42" s="43" t="s">
        <v>69</v>
      </c>
      <c r="F42" s="43" t="s">
        <v>18</v>
      </c>
      <c r="G42" s="43" t="s">
        <v>146</v>
      </c>
      <c r="H42" s="44">
        <v>160000</v>
      </c>
      <c r="I42" s="55">
        <f>141550</f>
        <v>141550</v>
      </c>
      <c r="J42" s="38" t="s">
        <v>21</v>
      </c>
      <c r="K42" s="38" t="s">
        <v>147</v>
      </c>
      <c r="L42" s="38"/>
      <c r="M42" s="58" t="s">
        <v>148</v>
      </c>
      <c r="N42" s="59"/>
      <c r="O42" s="60"/>
    </row>
    <row r="43" spans="1:15">
      <c r="A43" s="38">
        <v>40</v>
      </c>
      <c r="B43" s="38" t="s">
        <v>149</v>
      </c>
      <c r="C43" s="39">
        <v>44118</v>
      </c>
      <c r="D43" s="38" t="s">
        <v>150</v>
      </c>
      <c r="E43" s="38" t="s">
        <v>82</v>
      </c>
      <c r="F43" s="38" t="s">
        <v>18</v>
      </c>
      <c r="G43" s="38"/>
      <c r="H43" s="40">
        <v>5702.08</v>
      </c>
      <c r="I43" s="57">
        <v>5702.08</v>
      </c>
      <c r="J43" s="38" t="s">
        <v>21</v>
      </c>
      <c r="K43" s="38" t="s">
        <v>33</v>
      </c>
      <c r="L43" s="38"/>
      <c r="M43" s="38"/>
      <c r="N43" s="52"/>
      <c r="O43" s="52"/>
    </row>
    <row r="44" spans="1:15">
      <c r="A44" s="38"/>
      <c r="B44" s="43" t="s">
        <v>151</v>
      </c>
      <c r="C44" s="39"/>
      <c r="D44" s="43" t="s">
        <v>133</v>
      </c>
      <c r="E44" s="38"/>
      <c r="F44" s="38"/>
      <c r="G44" s="38"/>
      <c r="H44" s="44">
        <v>57600</v>
      </c>
      <c r="I44" s="57"/>
      <c r="J44" s="38"/>
      <c r="K44" s="38"/>
      <c r="L44" s="38"/>
      <c r="M44" s="38"/>
      <c r="N44" s="52"/>
      <c r="O44" s="52"/>
    </row>
    <row r="45" spans="1:15" ht="25.5">
      <c r="A45" s="38">
        <v>41</v>
      </c>
      <c r="B45" s="43" t="s">
        <v>152</v>
      </c>
      <c r="C45" s="38"/>
      <c r="D45" s="43" t="s">
        <v>153</v>
      </c>
      <c r="E45" s="43" t="s">
        <v>69</v>
      </c>
      <c r="F45" s="43" t="s">
        <v>18</v>
      </c>
      <c r="G45" s="43" t="s">
        <v>154</v>
      </c>
      <c r="H45" s="44">
        <v>50000</v>
      </c>
      <c r="I45" s="65">
        <v>24129.9</v>
      </c>
      <c r="J45" s="38" t="s">
        <v>21</v>
      </c>
      <c r="K45" s="38"/>
      <c r="L45" s="38"/>
      <c r="M45" s="58" t="s">
        <v>155</v>
      </c>
      <c r="N45" s="59"/>
      <c r="O45" s="52"/>
    </row>
    <row r="46" spans="1:15" ht="25.5">
      <c r="A46" s="38">
        <v>42</v>
      </c>
      <c r="B46" s="43" t="s">
        <v>156</v>
      </c>
      <c r="C46" s="38"/>
      <c r="D46" s="43" t="s">
        <v>157</v>
      </c>
      <c r="E46" s="43" t="s">
        <v>69</v>
      </c>
      <c r="F46" s="43" t="s">
        <v>18</v>
      </c>
      <c r="G46" s="43" t="s">
        <v>158</v>
      </c>
      <c r="H46" s="44">
        <v>189000</v>
      </c>
      <c r="I46" s="65">
        <v>0</v>
      </c>
      <c r="J46" s="38" t="s">
        <v>159</v>
      </c>
      <c r="K46" s="38" t="s">
        <v>160</v>
      </c>
      <c r="L46" s="38"/>
      <c r="M46" s="58" t="s">
        <v>161</v>
      </c>
      <c r="N46" s="60">
        <v>44146</v>
      </c>
      <c r="O46" s="52"/>
    </row>
    <row r="47" spans="1:15" ht="14.25">
      <c r="A47" s="38">
        <v>43</v>
      </c>
      <c r="B47" s="38" t="s">
        <v>162</v>
      </c>
      <c r="C47" s="39">
        <v>44119</v>
      </c>
      <c r="D47" s="38" t="s">
        <v>163</v>
      </c>
      <c r="E47" s="38" t="s">
        <v>85</v>
      </c>
      <c r="F47" s="38" t="s">
        <v>6</v>
      </c>
      <c r="G47" s="38"/>
      <c r="H47" s="40">
        <v>80892</v>
      </c>
      <c r="I47" s="65">
        <v>6741</v>
      </c>
      <c r="J47" s="38" t="s">
        <v>58</v>
      </c>
      <c r="K47" s="38"/>
      <c r="L47" s="38"/>
      <c r="M47" s="66"/>
      <c r="N47" s="52"/>
      <c r="O47" s="52"/>
    </row>
    <row r="48" spans="1:15" ht="22.5">
      <c r="A48" s="38">
        <v>44</v>
      </c>
      <c r="B48" s="38" t="s">
        <v>164</v>
      </c>
      <c r="C48" s="39">
        <v>44140</v>
      </c>
      <c r="D48" s="38" t="s">
        <v>165</v>
      </c>
      <c r="E48" s="38" t="s">
        <v>85</v>
      </c>
      <c r="F48" s="38" t="s">
        <v>6</v>
      </c>
      <c r="G48" s="38"/>
      <c r="H48" s="40">
        <v>6000</v>
      </c>
      <c r="I48" s="65">
        <v>500</v>
      </c>
      <c r="J48" s="41" t="s">
        <v>166</v>
      </c>
      <c r="K48" s="38" t="s">
        <v>43</v>
      </c>
      <c r="L48" s="38"/>
      <c r="M48" s="66"/>
      <c r="N48" s="52"/>
      <c r="O48" s="52"/>
    </row>
    <row r="49" spans="1:15" ht="14.25">
      <c r="A49" s="38">
        <v>45</v>
      </c>
      <c r="B49" s="38" t="s">
        <v>167</v>
      </c>
      <c r="C49" s="39">
        <v>44145</v>
      </c>
      <c r="D49" s="38" t="s">
        <v>168</v>
      </c>
      <c r="E49" s="38" t="s">
        <v>92</v>
      </c>
      <c r="F49" s="38" t="s">
        <v>6</v>
      </c>
      <c r="G49" s="38"/>
      <c r="H49" s="40">
        <v>48388.44</v>
      </c>
      <c r="I49" s="65">
        <f>403.24</f>
        <v>403.24</v>
      </c>
      <c r="J49" s="38" t="s">
        <v>58</v>
      </c>
      <c r="K49" s="38" t="s">
        <v>43</v>
      </c>
      <c r="L49" s="38"/>
      <c r="M49" s="67"/>
      <c r="N49" s="52"/>
      <c r="O49" s="52"/>
    </row>
    <row r="50" spans="1:15" ht="14.25">
      <c r="A50" s="38">
        <v>46</v>
      </c>
      <c r="B50" s="38" t="s">
        <v>169</v>
      </c>
      <c r="C50" s="39">
        <v>44145</v>
      </c>
      <c r="D50" s="38" t="s">
        <v>170</v>
      </c>
      <c r="E50" s="38" t="s">
        <v>92</v>
      </c>
      <c r="F50" s="38" t="s">
        <v>6</v>
      </c>
      <c r="G50" s="38"/>
      <c r="H50" s="40">
        <v>25923.599999999999</v>
      </c>
      <c r="I50" s="65">
        <f>216.03</f>
        <v>216.03</v>
      </c>
      <c r="J50" s="38" t="s">
        <v>47</v>
      </c>
      <c r="K50" s="38" t="s">
        <v>43</v>
      </c>
      <c r="L50" s="38"/>
      <c r="M50" s="67"/>
      <c r="N50" s="52"/>
      <c r="O50" s="52"/>
    </row>
    <row r="51" spans="1:15">
      <c r="A51" s="38">
        <v>47</v>
      </c>
      <c r="B51" s="52" t="s">
        <v>171</v>
      </c>
      <c r="C51" s="53">
        <v>44132</v>
      </c>
      <c r="D51" s="52" t="s">
        <v>133</v>
      </c>
      <c r="E51" s="52" t="s">
        <v>82</v>
      </c>
      <c r="F51" s="52" t="s">
        <v>18</v>
      </c>
      <c r="G51" s="52"/>
      <c r="H51" s="54">
        <v>94020</v>
      </c>
      <c r="I51" s="68">
        <v>94020</v>
      </c>
      <c r="J51" s="52" t="s">
        <v>115</v>
      </c>
      <c r="K51" s="38" t="s">
        <v>134</v>
      </c>
      <c r="L51" s="52">
        <v>231</v>
      </c>
      <c r="M51" s="52"/>
      <c r="N51" s="52"/>
      <c r="O51" s="52"/>
    </row>
    <row r="52" spans="1:15" ht="38.25">
      <c r="A52" s="38">
        <v>48</v>
      </c>
      <c r="B52" s="52" t="s">
        <v>172</v>
      </c>
      <c r="C52" s="53">
        <v>44146</v>
      </c>
      <c r="D52" s="52" t="s">
        <v>173</v>
      </c>
      <c r="E52" s="52" t="s">
        <v>17</v>
      </c>
      <c r="F52" s="52" t="s">
        <v>18</v>
      </c>
      <c r="G52" s="52"/>
      <c r="H52" s="54">
        <v>32768.800000000003</v>
      </c>
      <c r="I52" s="68">
        <v>8139</v>
      </c>
      <c r="J52" s="52" t="s">
        <v>58</v>
      </c>
      <c r="K52" s="52" t="s">
        <v>20</v>
      </c>
      <c r="L52" s="52">
        <v>222</v>
      </c>
      <c r="M52" s="69" t="s">
        <v>174</v>
      </c>
      <c r="N52" s="52"/>
      <c r="O52" s="52"/>
    </row>
    <row r="53" spans="1:15">
      <c r="A53" s="38">
        <v>49</v>
      </c>
      <c r="B53" s="52" t="s">
        <v>175</v>
      </c>
      <c r="C53" s="53">
        <v>44151</v>
      </c>
      <c r="D53" s="52" t="s">
        <v>76</v>
      </c>
      <c r="E53" s="52" t="s">
        <v>82</v>
      </c>
      <c r="F53" s="52" t="s">
        <v>18</v>
      </c>
      <c r="G53" s="52"/>
      <c r="H53" s="54">
        <v>22230</v>
      </c>
      <c r="I53" s="68">
        <v>22230</v>
      </c>
      <c r="J53" s="52" t="s">
        <v>115</v>
      </c>
      <c r="K53" s="52" t="s">
        <v>20</v>
      </c>
      <c r="L53" s="52">
        <v>222</v>
      </c>
      <c r="M53" s="52" t="s">
        <v>176</v>
      </c>
      <c r="N53" s="52"/>
      <c r="O53" s="52"/>
    </row>
    <row r="54" spans="1:15" ht="38.25">
      <c r="A54" s="38">
        <v>50</v>
      </c>
      <c r="B54" s="52" t="s">
        <v>177</v>
      </c>
      <c r="C54" s="53">
        <v>44154</v>
      </c>
      <c r="D54" s="52" t="s">
        <v>178</v>
      </c>
      <c r="E54" s="52" t="s">
        <v>82</v>
      </c>
      <c r="F54" s="52" t="s">
        <v>18</v>
      </c>
      <c r="G54" s="52"/>
      <c r="H54" s="54">
        <v>6848</v>
      </c>
      <c r="I54" s="68">
        <v>6848</v>
      </c>
      <c r="J54" s="52" t="s">
        <v>115</v>
      </c>
      <c r="K54" s="52" t="s">
        <v>20</v>
      </c>
      <c r="L54" s="52">
        <v>222</v>
      </c>
      <c r="M54" s="69" t="s">
        <v>174</v>
      </c>
      <c r="N54" s="52"/>
      <c r="O54" s="52"/>
    </row>
    <row r="55" spans="1:15">
      <c r="A55" s="52">
        <v>51</v>
      </c>
      <c r="B55" s="52" t="s">
        <v>179</v>
      </c>
      <c r="C55" s="53">
        <v>44159</v>
      </c>
      <c r="D55" s="52" t="s">
        <v>180</v>
      </c>
      <c r="E55" s="52" t="s">
        <v>17</v>
      </c>
      <c r="F55" s="52" t="s">
        <v>18</v>
      </c>
      <c r="G55" s="52"/>
      <c r="H55" s="54">
        <v>1700</v>
      </c>
      <c r="I55" s="68">
        <v>1700</v>
      </c>
      <c r="J55" s="52" t="s">
        <v>115</v>
      </c>
      <c r="K55" s="52" t="s">
        <v>20</v>
      </c>
      <c r="L55" s="52">
        <v>121</v>
      </c>
      <c r="M55" s="52" t="s">
        <v>181</v>
      </c>
      <c r="N55" s="52"/>
      <c r="O55" s="5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rintOptions horizontalCentered="1" verticalCentered="1"/>
  <pageMargins left="0.196850393700787" right="0.196850393700787" top="0.59055118110236204" bottom="0.59055118110236204" header="0.511811023622047" footer="0.511811023622047"/>
  <pageSetup paperSize="9" scale="80" firstPageNumber="0" fitToWidth="0" fitToHeight="0" pageOrder="overThenDown" orientation="landscape" useFirstPageNumber="1" horizontalDpi="300" verticalDpi="300"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K19"/>
  <sheetViews>
    <sheetView showGridLines="0" topLeftCell="A3"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8" max="8" width="10.42578125" customWidth="1"/>
    <col min="9" max="9" width="12.28515625" customWidth="1"/>
    <col min="10" max="10" width="16.85546875" customWidth="1"/>
    <col min="11" max="11" width="14.85546875" customWidth="1"/>
  </cols>
  <sheetData>
    <row r="3" spans="2:11" ht="17.25">
      <c r="C3" s="556"/>
      <c r="D3" s="556"/>
      <c r="E3" s="556"/>
      <c r="F3" s="556"/>
      <c r="G3" s="556"/>
      <c r="H3" s="556"/>
      <c r="I3" s="556"/>
      <c r="J3" s="556"/>
    </row>
    <row r="4" spans="2:11">
      <c r="C4" s="154"/>
      <c r="D4" s="154"/>
      <c r="E4" s="154"/>
      <c r="F4" s="154"/>
      <c r="G4" s="154"/>
      <c r="H4" s="154"/>
      <c r="I4" s="154"/>
      <c r="J4" s="154"/>
    </row>
    <row r="5" spans="2:11" ht="15.75">
      <c r="B5" s="155"/>
      <c r="C5" s="557" t="s">
        <v>867</v>
      </c>
      <c r="D5" s="557"/>
      <c r="E5" s="557"/>
      <c r="F5" s="557"/>
      <c r="G5" s="557"/>
      <c r="H5" s="557"/>
      <c r="I5" s="557"/>
      <c r="J5" s="557"/>
      <c r="K5" s="155"/>
    </row>
    <row r="6" spans="2:11" ht="16.5" thickBot="1">
      <c r="B6" s="156"/>
      <c r="C6" s="156"/>
      <c r="D6" s="156"/>
      <c r="E6" s="156"/>
      <c r="F6" s="156"/>
      <c r="G6" s="156"/>
      <c r="H6" s="156"/>
      <c r="I6" s="156"/>
      <c r="J6" s="156"/>
      <c r="K6" s="156"/>
    </row>
    <row r="7" spans="2:11" ht="32.25" thickBot="1">
      <c r="B7" s="558" t="s">
        <v>802</v>
      </c>
      <c r="C7" s="559"/>
      <c r="D7" s="157"/>
      <c r="E7" s="558" t="s">
        <v>803</v>
      </c>
      <c r="F7" s="560"/>
      <c r="G7" s="559"/>
      <c r="H7" s="561" t="s">
        <v>804</v>
      </c>
      <c r="I7" s="562"/>
      <c r="J7" s="232" t="s">
        <v>805</v>
      </c>
      <c r="K7" s="232" t="s">
        <v>806</v>
      </c>
    </row>
    <row r="8" spans="2:11" ht="15.75">
      <c r="B8" s="240" t="s">
        <v>6</v>
      </c>
      <c r="C8" s="241" t="s">
        <v>807</v>
      </c>
      <c r="D8" s="158"/>
      <c r="E8" s="221" t="s">
        <v>808</v>
      </c>
      <c r="F8" s="159" t="s">
        <v>809</v>
      </c>
      <c r="G8" s="222" t="s">
        <v>810</v>
      </c>
      <c r="H8" s="226" t="s">
        <v>811</v>
      </c>
      <c r="I8" s="222" t="s">
        <v>812</v>
      </c>
      <c r="J8" s="233" t="s">
        <v>812</v>
      </c>
      <c r="K8" s="233" t="s">
        <v>812</v>
      </c>
    </row>
    <row r="9" spans="2:11" ht="16.5" thickBot="1">
      <c r="B9" s="242"/>
      <c r="C9" s="243"/>
      <c r="D9" s="160"/>
      <c r="E9" s="223"/>
      <c r="F9" s="161"/>
      <c r="G9" s="224"/>
      <c r="H9" s="223"/>
      <c r="I9" s="224"/>
      <c r="J9" s="234"/>
      <c r="K9" s="237"/>
    </row>
    <row r="10" spans="2:11" ht="32.25" thickBot="1">
      <c r="B10" s="162" t="s">
        <v>813</v>
      </c>
      <c r="C10" s="163">
        <v>975000</v>
      </c>
      <c r="D10" s="164"/>
      <c r="E10" s="165">
        <v>975000</v>
      </c>
      <c r="F10" s="166" t="s">
        <v>875</v>
      </c>
      <c r="G10" s="167">
        <v>1571</v>
      </c>
      <c r="H10" s="288" t="s">
        <v>880</v>
      </c>
      <c r="I10" s="227">
        <v>720000</v>
      </c>
      <c r="J10" s="278" t="s">
        <v>876</v>
      </c>
      <c r="K10" s="238">
        <f>E10-I10</f>
        <v>255000</v>
      </c>
    </row>
    <row r="11" spans="2:11" ht="15.75">
      <c r="B11" s="547"/>
      <c r="C11" s="592"/>
      <c r="D11" s="168"/>
      <c r="E11" s="553"/>
      <c r="F11" s="169"/>
      <c r="G11" s="595"/>
      <c r="H11" s="281"/>
      <c r="I11" s="228"/>
      <c r="J11" s="544"/>
      <c r="K11" s="539">
        <f>SUM(E11)-SUM(I11:I14)</f>
        <v>0</v>
      </c>
    </row>
    <row r="12" spans="2:11" ht="15.75">
      <c r="B12" s="548"/>
      <c r="C12" s="593"/>
      <c r="D12" s="168"/>
      <c r="E12" s="554"/>
      <c r="F12" s="170"/>
      <c r="G12" s="596"/>
      <c r="H12" s="280"/>
      <c r="I12" s="229"/>
      <c r="J12" s="545"/>
      <c r="K12" s="590"/>
    </row>
    <row r="13" spans="2:11" ht="15.75">
      <c r="B13" s="548"/>
      <c r="C13" s="593"/>
      <c r="D13" s="168"/>
      <c r="E13" s="554"/>
      <c r="F13" s="171"/>
      <c r="G13" s="596"/>
      <c r="H13" s="280"/>
      <c r="I13" s="229"/>
      <c r="J13" s="545"/>
      <c r="K13" s="590"/>
    </row>
    <row r="14" spans="2:11" ht="16.5" thickBot="1">
      <c r="B14" s="549"/>
      <c r="C14" s="594"/>
      <c r="D14" s="168"/>
      <c r="E14" s="555"/>
      <c r="F14" s="171"/>
      <c r="G14" s="597"/>
      <c r="H14" s="282"/>
      <c r="I14" s="283"/>
      <c r="J14" s="546"/>
      <c r="K14" s="591"/>
    </row>
    <row r="15" spans="2:11" ht="16.5" thickBot="1">
      <c r="B15" s="172" t="s">
        <v>826</v>
      </c>
      <c r="C15" s="173">
        <f>SUM(C10:C14)</f>
        <v>975000</v>
      </c>
      <c r="D15" s="174"/>
      <c r="E15" s="175">
        <f>SUM(E10:E14)</f>
        <v>975000</v>
      </c>
      <c r="F15" s="176"/>
      <c r="G15" s="244"/>
      <c r="H15" s="230"/>
      <c r="I15" s="231"/>
      <c r="J15" s="279"/>
      <c r="K15" s="239">
        <f>SUM(K10:K14)</f>
        <v>255000</v>
      </c>
    </row>
    <row r="18" spans="2:11" ht="32.25" thickBot="1">
      <c r="B18" s="218" t="s">
        <v>866</v>
      </c>
      <c r="C18" s="335">
        <f>SUM(C10:C14)</f>
        <v>975000</v>
      </c>
      <c r="D18" s="219"/>
      <c r="E18" s="219"/>
      <c r="F18" s="219"/>
      <c r="G18" s="219"/>
      <c r="H18" s="332" t="s">
        <v>890</v>
      </c>
      <c r="I18" s="219"/>
      <c r="J18" s="219"/>
      <c r="K18" s="336">
        <f>E15-K15</f>
        <v>720000</v>
      </c>
    </row>
    <row r="19" spans="2:11" ht="15.75" thickTop="1"/>
  </sheetData>
  <mergeCells count="11">
    <mergeCell ref="K11:K14"/>
    <mergeCell ref="C3:J3"/>
    <mergeCell ref="C5:J5"/>
    <mergeCell ref="B7:C7"/>
    <mergeCell ref="E7:G7"/>
    <mergeCell ref="H7:I7"/>
    <mergeCell ref="B11:B14"/>
    <mergeCell ref="C11:C14"/>
    <mergeCell ref="E11:E14"/>
    <mergeCell ref="G11:G14"/>
    <mergeCell ref="J11:J14"/>
  </mergeCell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K17"/>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1.5703125" bestFit="1" customWidth="1"/>
    <col min="8" max="8" width="17.140625" customWidth="1"/>
    <col min="9" max="9" width="12.28515625" customWidth="1"/>
    <col min="10" max="10" width="16.85546875" customWidth="1"/>
    <col min="11" max="11" width="14.85546875" customWidth="1"/>
  </cols>
  <sheetData>
    <row r="3" spans="2:11" ht="17.25">
      <c r="C3" s="556"/>
      <c r="D3" s="556"/>
      <c r="E3" s="556"/>
      <c r="F3" s="556"/>
      <c r="G3" s="556"/>
      <c r="H3" s="556"/>
      <c r="I3" s="556"/>
      <c r="J3" s="556"/>
    </row>
    <row r="4" spans="2:11">
      <c r="C4" s="154"/>
      <c r="D4" s="154"/>
      <c r="E4" s="154"/>
      <c r="F4" s="154"/>
      <c r="G4" s="154"/>
      <c r="H4" s="154"/>
      <c r="I4" s="154"/>
      <c r="J4" s="154"/>
    </row>
    <row r="5" spans="2:11" ht="15.75">
      <c r="B5" s="155"/>
      <c r="C5" s="557" t="s">
        <v>874</v>
      </c>
      <c r="D5" s="557"/>
      <c r="E5" s="557"/>
      <c r="F5" s="557"/>
      <c r="G5" s="557"/>
      <c r="H5" s="557"/>
      <c r="I5" s="557"/>
      <c r="J5" s="557"/>
      <c r="K5" s="155"/>
    </row>
    <row r="6" spans="2:11" ht="16.5" thickBot="1">
      <c r="B6" s="156"/>
      <c r="C6" s="156"/>
      <c r="D6" s="156"/>
      <c r="E6" s="156"/>
      <c r="F6" s="156"/>
      <c r="G6" s="156"/>
      <c r="H6" s="156"/>
      <c r="I6" s="156"/>
      <c r="J6" s="156"/>
      <c r="K6" s="156"/>
    </row>
    <row r="7" spans="2:11" ht="32.25" thickBot="1">
      <c r="B7" s="558" t="s">
        <v>802</v>
      </c>
      <c r="C7" s="559"/>
      <c r="D7" s="157"/>
      <c r="E7" s="558" t="s">
        <v>803</v>
      </c>
      <c r="F7" s="560"/>
      <c r="G7" s="559"/>
      <c r="H7" s="561" t="s">
        <v>804</v>
      </c>
      <c r="I7" s="562"/>
      <c r="J7" s="232" t="s">
        <v>805</v>
      </c>
      <c r="K7" s="232" t="s">
        <v>806</v>
      </c>
    </row>
    <row r="8" spans="2:11" ht="15.75">
      <c r="B8" s="240" t="s">
        <v>6</v>
      </c>
      <c r="C8" s="241" t="s">
        <v>807</v>
      </c>
      <c r="D8" s="158"/>
      <c r="E8" s="221" t="s">
        <v>808</v>
      </c>
      <c r="F8" s="159" t="s">
        <v>809</v>
      </c>
      <c r="G8" s="222" t="s">
        <v>810</v>
      </c>
      <c r="H8" s="226" t="s">
        <v>811</v>
      </c>
      <c r="I8" s="222" t="s">
        <v>812</v>
      </c>
      <c r="J8" s="233" t="s">
        <v>812</v>
      </c>
      <c r="K8" s="233" t="s">
        <v>812</v>
      </c>
    </row>
    <row r="9" spans="2:11" ht="16.5" thickBot="1">
      <c r="B9" s="242"/>
      <c r="C9" s="243"/>
      <c r="D9" s="160"/>
      <c r="E9" s="223"/>
      <c r="F9" s="161"/>
      <c r="G9" s="224"/>
      <c r="H9" s="223"/>
      <c r="I9" s="224"/>
      <c r="J9" s="234"/>
      <c r="K9" s="237"/>
    </row>
    <row r="10" spans="2:11" ht="32.25" customHeight="1" thickBot="1">
      <c r="B10" s="547" t="s">
        <v>813</v>
      </c>
      <c r="C10" s="550">
        <v>228265.2</v>
      </c>
      <c r="D10" s="164"/>
      <c r="E10" s="321">
        <v>134245.20000000001</v>
      </c>
      <c r="F10" s="322" t="s">
        <v>814</v>
      </c>
      <c r="G10" s="323"/>
      <c r="H10" s="284" t="s">
        <v>886</v>
      </c>
      <c r="I10" s="319"/>
      <c r="J10" s="320" t="s">
        <v>889</v>
      </c>
      <c r="K10" s="598">
        <f>SUM(E10:E12)-SUM(I10:I12)</f>
        <v>134245.20000000001</v>
      </c>
    </row>
    <row r="11" spans="2:11" ht="15.75">
      <c r="B11" s="548"/>
      <c r="C11" s="551"/>
      <c r="D11" s="168"/>
      <c r="E11" s="324">
        <v>94020</v>
      </c>
      <c r="F11" s="325" t="s">
        <v>887</v>
      </c>
      <c r="G11" s="330" t="s">
        <v>888</v>
      </c>
      <c r="H11" s="329" t="s">
        <v>885</v>
      </c>
      <c r="I11" s="229">
        <f>87000+7020</f>
        <v>94020</v>
      </c>
      <c r="J11" s="327"/>
      <c r="K11" s="599"/>
    </row>
    <row r="12" spans="2:11" ht="16.5" thickBot="1">
      <c r="B12" s="548"/>
      <c r="C12" s="551"/>
      <c r="D12" s="168"/>
      <c r="E12" s="316"/>
      <c r="F12" s="317"/>
      <c r="G12" s="326"/>
      <c r="H12" s="318"/>
      <c r="I12" s="287"/>
      <c r="J12" s="328"/>
      <c r="K12" s="600"/>
    </row>
    <row r="13" spans="2:11" ht="16.5" thickBot="1">
      <c r="B13" s="172" t="s">
        <v>826</v>
      </c>
      <c r="C13" s="173">
        <f>SUM(C10:C12)</f>
        <v>228265.2</v>
      </c>
      <c r="D13" s="174"/>
      <c r="E13" s="309">
        <f>SUM(E10:E12)</f>
        <v>228265.2</v>
      </c>
      <c r="F13" s="310"/>
      <c r="G13" s="311"/>
      <c r="H13" s="312"/>
      <c r="I13" s="313">
        <f>SUM(I10:I12)</f>
        <v>94020</v>
      </c>
      <c r="J13" s="314"/>
      <c r="K13" s="315">
        <f>E13-I13</f>
        <v>134245.20000000001</v>
      </c>
    </row>
    <row r="15" spans="2:11">
      <c r="E15" s="331"/>
    </row>
    <row r="16" spans="2:11" ht="32.25" thickBot="1">
      <c r="B16" s="218" t="s">
        <v>866</v>
      </c>
      <c r="C16" s="335">
        <f>SUM(C10)</f>
        <v>228265.2</v>
      </c>
      <c r="D16" s="219"/>
      <c r="E16" s="219"/>
      <c r="F16" s="219"/>
      <c r="G16" s="219"/>
      <c r="H16" s="338" t="s">
        <v>890</v>
      </c>
      <c r="I16" s="219"/>
      <c r="J16" s="219"/>
      <c r="K16" s="337">
        <f>E13-K13</f>
        <v>94020</v>
      </c>
    </row>
    <row r="17" ht="15.75" thickTop="1"/>
  </sheetData>
  <mergeCells count="8">
    <mergeCell ref="B10:B12"/>
    <mergeCell ref="C10:C12"/>
    <mergeCell ref="K10:K12"/>
    <mergeCell ref="C3:J3"/>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workbookViewId="0">
      <selection activeCell="C21" sqref="C21"/>
    </sheetView>
  </sheetViews>
  <sheetFormatPr defaultRowHeight="15"/>
  <cols>
    <col min="2" max="2" width="18.42578125" customWidth="1"/>
    <col min="3" max="3" width="15.28515625" customWidth="1"/>
    <col min="6" max="6" width="35.85546875" customWidth="1"/>
    <col min="7" max="7" width="20.85546875" customWidth="1"/>
    <col min="9" max="10" width="15.140625" customWidth="1"/>
    <col min="11" max="11" width="18.42578125" customWidth="1"/>
    <col min="12" max="12" width="15.140625" customWidth="1"/>
    <col min="14" max="14" width="17.5703125" customWidth="1"/>
    <col min="15" max="15" width="23.42578125" customWidth="1"/>
    <col min="17" max="17" width="20.42578125" customWidth="1"/>
  </cols>
  <sheetData>
    <row r="1" spans="1:17">
      <c r="A1" t="s">
        <v>182</v>
      </c>
      <c r="B1" t="s">
        <v>183</v>
      </c>
      <c r="C1" t="s">
        <v>5</v>
      </c>
      <c r="D1" t="s">
        <v>184</v>
      </c>
      <c r="E1" t="s">
        <v>185</v>
      </c>
      <c r="F1" t="s">
        <v>186</v>
      </c>
      <c r="G1" t="s">
        <v>187</v>
      </c>
      <c r="H1" t="s">
        <v>1101</v>
      </c>
      <c r="I1" t="s">
        <v>188</v>
      </c>
      <c r="J1" t="s">
        <v>189</v>
      </c>
      <c r="K1" t="s">
        <v>190</v>
      </c>
      <c r="L1" t="s">
        <v>191</v>
      </c>
      <c r="M1" t="s">
        <v>192</v>
      </c>
      <c r="N1" t="s">
        <v>193</v>
      </c>
      <c r="O1" t="s">
        <v>194</v>
      </c>
      <c r="P1" t="s">
        <v>195</v>
      </c>
      <c r="Q1" t="s">
        <v>560</v>
      </c>
    </row>
    <row r="2" spans="1:17">
      <c r="A2">
        <v>167</v>
      </c>
      <c r="B2" t="s">
        <v>535</v>
      </c>
      <c r="C2" t="s">
        <v>69</v>
      </c>
      <c r="D2" t="s">
        <v>873</v>
      </c>
      <c r="E2" s="364">
        <v>44047</v>
      </c>
      <c r="F2" t="s">
        <v>262</v>
      </c>
      <c r="G2" t="s">
        <v>275</v>
      </c>
      <c r="H2" t="s">
        <v>363</v>
      </c>
      <c r="I2" t="s">
        <v>263</v>
      </c>
      <c r="J2">
        <v>3575000</v>
      </c>
      <c r="K2">
        <v>0.201398601398</v>
      </c>
      <c r="L2">
        <v>719999.99999785004</v>
      </c>
      <c r="M2" t="s">
        <v>6</v>
      </c>
      <c r="N2" s="364">
        <v>44266</v>
      </c>
      <c r="O2" t="s">
        <v>878</v>
      </c>
      <c r="P2" s="364">
        <v>44284</v>
      </c>
      <c r="Q2" t="s">
        <v>879</v>
      </c>
    </row>
    <row r="3" spans="1:17" ht="90">
      <c r="A3">
        <v>132</v>
      </c>
      <c r="B3" t="s">
        <v>196</v>
      </c>
      <c r="C3" t="s">
        <v>92</v>
      </c>
      <c r="D3" t="s">
        <v>985</v>
      </c>
      <c r="F3" t="s">
        <v>197</v>
      </c>
      <c r="G3" s="365" t="s">
        <v>198</v>
      </c>
      <c r="H3" t="s">
        <v>1102</v>
      </c>
      <c r="I3" t="s">
        <v>199</v>
      </c>
      <c r="J3">
        <v>1</v>
      </c>
      <c r="K3">
        <v>101223.12</v>
      </c>
      <c r="L3">
        <v>101223.12</v>
      </c>
      <c r="M3" t="s">
        <v>6</v>
      </c>
      <c r="N3" s="364">
        <v>44200</v>
      </c>
      <c r="O3" t="s">
        <v>397</v>
      </c>
      <c r="P3" s="364">
        <v>44237</v>
      </c>
      <c r="Q3" t="s">
        <v>877</v>
      </c>
    </row>
    <row r="4" spans="1:17" ht="90">
      <c r="A4">
        <v>277</v>
      </c>
      <c r="B4" t="s">
        <v>196</v>
      </c>
      <c r="C4" t="s">
        <v>92</v>
      </c>
      <c r="D4" t="s">
        <v>985</v>
      </c>
      <c r="F4" s="365" t="s">
        <v>1132</v>
      </c>
      <c r="G4" s="365" t="s">
        <v>198</v>
      </c>
      <c r="H4" t="s">
        <v>1102</v>
      </c>
      <c r="I4" t="s">
        <v>199</v>
      </c>
      <c r="J4">
        <v>1</v>
      </c>
      <c r="K4">
        <v>33741.040000000001</v>
      </c>
      <c r="L4">
        <v>33741.040000000001</v>
      </c>
      <c r="M4" t="s">
        <v>6</v>
      </c>
      <c r="N4" s="364">
        <v>44319</v>
      </c>
      <c r="O4" t="s">
        <v>1095</v>
      </c>
      <c r="P4" s="364">
        <v>44320</v>
      </c>
      <c r="Q4" t="s">
        <v>877</v>
      </c>
    </row>
    <row r="5" spans="1:17">
      <c r="A5">
        <v>78</v>
      </c>
      <c r="B5" t="s">
        <v>537</v>
      </c>
      <c r="C5" t="s">
        <v>69</v>
      </c>
      <c r="D5" t="s">
        <v>1106</v>
      </c>
      <c r="F5" t="s">
        <v>266</v>
      </c>
      <c r="G5" t="s">
        <v>267</v>
      </c>
      <c r="H5" t="s">
        <v>1105</v>
      </c>
      <c r="I5" t="s">
        <v>268</v>
      </c>
      <c r="J5">
        <v>1</v>
      </c>
      <c r="K5">
        <v>10600</v>
      </c>
      <c r="L5">
        <v>10600</v>
      </c>
      <c r="M5" t="s">
        <v>6</v>
      </c>
      <c r="N5" s="364">
        <v>44292</v>
      </c>
      <c r="O5" t="s">
        <v>980</v>
      </c>
      <c r="P5" s="364">
        <v>44298</v>
      </c>
      <c r="Q5" t="s">
        <v>877</v>
      </c>
    </row>
    <row r="6" spans="1:17">
      <c r="A6">
        <v>169</v>
      </c>
      <c r="B6" t="s">
        <v>537</v>
      </c>
      <c r="C6" t="s">
        <v>69</v>
      </c>
      <c r="D6" t="s">
        <v>1106</v>
      </c>
      <c r="F6" t="s">
        <v>266</v>
      </c>
      <c r="G6" t="s">
        <v>267</v>
      </c>
      <c r="H6" t="s">
        <v>1105</v>
      </c>
      <c r="I6" t="s">
        <v>268</v>
      </c>
      <c r="J6">
        <v>2.5</v>
      </c>
      <c r="K6">
        <v>10.6</v>
      </c>
      <c r="L6">
        <v>26.5</v>
      </c>
      <c r="M6" t="s">
        <v>6</v>
      </c>
      <c r="N6" s="364">
        <v>44200</v>
      </c>
      <c r="O6" t="s">
        <v>398</v>
      </c>
      <c r="P6" s="364">
        <v>44231</v>
      </c>
      <c r="Q6" t="s">
        <v>877</v>
      </c>
    </row>
    <row r="7" spans="1:17" ht="75">
      <c r="A7">
        <v>79</v>
      </c>
      <c r="B7" t="s">
        <v>536</v>
      </c>
      <c r="C7" t="s">
        <v>85</v>
      </c>
      <c r="D7" t="s">
        <v>981</v>
      </c>
      <c r="F7" s="365" t="s">
        <v>264</v>
      </c>
      <c r="G7" t="s">
        <v>429</v>
      </c>
      <c r="H7" t="s">
        <v>1104</v>
      </c>
      <c r="I7" s="365" t="s">
        <v>265</v>
      </c>
      <c r="J7">
        <v>1</v>
      </c>
      <c r="K7">
        <v>500</v>
      </c>
      <c r="L7">
        <v>500</v>
      </c>
      <c r="M7" t="s">
        <v>6</v>
      </c>
      <c r="N7" s="364">
        <v>44293</v>
      </c>
      <c r="O7" t="s">
        <v>982</v>
      </c>
      <c r="P7" s="364">
        <v>44298</v>
      </c>
      <c r="Q7" t="s">
        <v>877</v>
      </c>
    </row>
    <row r="8" spans="1:17" ht="75">
      <c r="A8">
        <v>168</v>
      </c>
      <c r="B8" t="s">
        <v>536</v>
      </c>
      <c r="C8" t="s">
        <v>85</v>
      </c>
      <c r="D8" t="s">
        <v>981</v>
      </c>
      <c r="F8" s="365" t="s">
        <v>264</v>
      </c>
      <c r="G8" t="s">
        <v>429</v>
      </c>
      <c r="H8" t="s">
        <v>1102</v>
      </c>
      <c r="I8" s="365" t="s">
        <v>265</v>
      </c>
      <c r="J8">
        <v>2.5</v>
      </c>
      <c r="K8">
        <v>500</v>
      </c>
      <c r="L8">
        <v>1250</v>
      </c>
      <c r="M8" t="s">
        <v>6</v>
      </c>
      <c r="N8" s="364">
        <v>44239</v>
      </c>
      <c r="O8" t="s">
        <v>430</v>
      </c>
      <c r="P8" s="364">
        <v>44243</v>
      </c>
      <c r="Q8" t="s">
        <v>877</v>
      </c>
    </row>
    <row r="9" spans="1:17">
      <c r="A9">
        <v>1</v>
      </c>
      <c r="B9" t="s">
        <v>539</v>
      </c>
      <c r="C9" t="s">
        <v>17</v>
      </c>
      <c r="E9" s="364">
        <v>44217</v>
      </c>
      <c r="F9" t="s">
        <v>315</v>
      </c>
      <c r="G9" t="s">
        <v>316</v>
      </c>
      <c r="H9" t="s">
        <v>1102</v>
      </c>
      <c r="I9" t="s">
        <v>576</v>
      </c>
      <c r="J9">
        <v>420</v>
      </c>
      <c r="K9">
        <v>0</v>
      </c>
      <c r="L9">
        <v>0</v>
      </c>
      <c r="M9" t="s">
        <v>6</v>
      </c>
      <c r="N9" t="s">
        <v>576</v>
      </c>
      <c r="O9" t="s">
        <v>576</v>
      </c>
      <c r="P9" t="s">
        <v>576</v>
      </c>
      <c r="Q9" t="s">
        <v>618</v>
      </c>
    </row>
    <row r="10" spans="1:17">
      <c r="A10">
        <v>2</v>
      </c>
      <c r="B10" t="s">
        <v>539</v>
      </c>
      <c r="C10" t="s">
        <v>17</v>
      </c>
      <c r="E10" s="364">
        <v>44217</v>
      </c>
      <c r="F10" t="s">
        <v>317</v>
      </c>
      <c r="G10" t="s">
        <v>316</v>
      </c>
      <c r="H10" t="s">
        <v>1102</v>
      </c>
      <c r="I10" t="s">
        <v>576</v>
      </c>
      <c r="J10">
        <v>100</v>
      </c>
      <c r="K10">
        <v>0</v>
      </c>
      <c r="L10">
        <v>0</v>
      </c>
      <c r="M10" t="s">
        <v>6</v>
      </c>
      <c r="N10" t="s">
        <v>576</v>
      </c>
      <c r="O10" t="s">
        <v>576</v>
      </c>
      <c r="P10" t="s">
        <v>576</v>
      </c>
      <c r="Q10" t="s">
        <v>618</v>
      </c>
    </row>
    <row r="11" spans="1:17">
      <c r="A11">
        <v>3</v>
      </c>
      <c r="B11" t="s">
        <v>539</v>
      </c>
      <c r="C11" t="s">
        <v>17</v>
      </c>
      <c r="E11" s="364">
        <v>44217</v>
      </c>
      <c r="F11" t="s">
        <v>318</v>
      </c>
      <c r="G11" t="s">
        <v>316</v>
      </c>
      <c r="H11" t="s">
        <v>1102</v>
      </c>
      <c r="I11" t="s">
        <v>576</v>
      </c>
      <c r="J11">
        <v>80</v>
      </c>
      <c r="K11">
        <v>0</v>
      </c>
      <c r="L11">
        <v>0</v>
      </c>
      <c r="M11" t="s">
        <v>6</v>
      </c>
      <c r="N11" t="s">
        <v>576</v>
      </c>
      <c r="O11" t="s">
        <v>576</v>
      </c>
      <c r="P11" t="s">
        <v>576</v>
      </c>
      <c r="Q11" t="s">
        <v>618</v>
      </c>
    </row>
    <row r="12" spans="1:17">
      <c r="A12">
        <v>4</v>
      </c>
      <c r="B12" t="s">
        <v>539</v>
      </c>
      <c r="C12" t="s">
        <v>17</v>
      </c>
      <c r="E12" s="364">
        <v>44217</v>
      </c>
      <c r="F12" t="s">
        <v>319</v>
      </c>
      <c r="G12" t="s">
        <v>316</v>
      </c>
      <c r="H12" t="s">
        <v>1102</v>
      </c>
      <c r="I12" t="s">
        <v>576</v>
      </c>
      <c r="J12">
        <v>60</v>
      </c>
      <c r="K12">
        <v>0</v>
      </c>
      <c r="L12">
        <v>0</v>
      </c>
      <c r="M12" t="s">
        <v>6</v>
      </c>
      <c r="N12" t="s">
        <v>576</v>
      </c>
      <c r="O12" t="s">
        <v>576</v>
      </c>
      <c r="P12" t="s">
        <v>576</v>
      </c>
      <c r="Q12" t="s">
        <v>618</v>
      </c>
    </row>
    <row r="13" spans="1:17">
      <c r="A13">
        <v>5</v>
      </c>
      <c r="B13" t="s">
        <v>539</v>
      </c>
      <c r="C13" t="s">
        <v>17</v>
      </c>
      <c r="E13" s="364">
        <v>44217</v>
      </c>
      <c r="F13" t="s">
        <v>320</v>
      </c>
      <c r="G13" t="s">
        <v>316</v>
      </c>
      <c r="H13" t="s">
        <v>1102</v>
      </c>
      <c r="I13" t="s">
        <v>576</v>
      </c>
      <c r="J13">
        <v>10</v>
      </c>
      <c r="K13">
        <v>0</v>
      </c>
      <c r="L13">
        <v>0</v>
      </c>
      <c r="M13" t="s">
        <v>6</v>
      </c>
      <c r="N13" t="s">
        <v>576</v>
      </c>
      <c r="O13" t="s">
        <v>576</v>
      </c>
      <c r="P13" t="s">
        <v>576</v>
      </c>
      <c r="Q13" t="s">
        <v>618</v>
      </c>
    </row>
    <row r="14" spans="1:17">
      <c r="A14">
        <v>6</v>
      </c>
      <c r="B14" t="s">
        <v>539</v>
      </c>
      <c r="C14" t="s">
        <v>17</v>
      </c>
      <c r="E14" s="364">
        <v>44217</v>
      </c>
      <c r="F14" t="s">
        <v>321</v>
      </c>
      <c r="G14" t="s">
        <v>316</v>
      </c>
      <c r="H14" t="s">
        <v>1102</v>
      </c>
      <c r="I14" t="s">
        <v>576</v>
      </c>
      <c r="J14">
        <v>100</v>
      </c>
      <c r="K14">
        <v>0</v>
      </c>
      <c r="L14">
        <v>0</v>
      </c>
      <c r="M14" t="s">
        <v>6</v>
      </c>
      <c r="N14" t="s">
        <v>576</v>
      </c>
      <c r="O14" t="s">
        <v>576</v>
      </c>
      <c r="P14" t="s">
        <v>576</v>
      </c>
      <c r="Q14" t="s">
        <v>618</v>
      </c>
    </row>
    <row r="15" spans="1:17">
      <c r="A15">
        <v>7</v>
      </c>
      <c r="B15" t="s">
        <v>539</v>
      </c>
      <c r="C15" t="s">
        <v>17</v>
      </c>
      <c r="E15" s="364">
        <v>44217</v>
      </c>
      <c r="F15" t="s">
        <v>322</v>
      </c>
      <c r="G15" t="s">
        <v>316</v>
      </c>
      <c r="H15" t="s">
        <v>1102</v>
      </c>
      <c r="I15" t="s">
        <v>576</v>
      </c>
      <c r="J15">
        <v>20</v>
      </c>
      <c r="K15">
        <v>0</v>
      </c>
      <c r="L15">
        <v>0</v>
      </c>
      <c r="M15" t="s">
        <v>6</v>
      </c>
      <c r="N15" t="s">
        <v>576</v>
      </c>
      <c r="O15" t="s">
        <v>576</v>
      </c>
      <c r="P15" t="s">
        <v>576</v>
      </c>
      <c r="Q15" t="s">
        <v>618</v>
      </c>
    </row>
    <row r="16" spans="1:17">
      <c r="A16">
        <v>188</v>
      </c>
      <c r="B16" t="s">
        <v>538</v>
      </c>
      <c r="C16" t="s">
        <v>69</v>
      </c>
      <c r="D16" t="s">
        <v>991</v>
      </c>
      <c r="E16" s="364">
        <v>44224</v>
      </c>
      <c r="F16" t="s">
        <v>1109</v>
      </c>
      <c r="G16" t="s">
        <v>267</v>
      </c>
      <c r="H16" t="s">
        <v>1105</v>
      </c>
      <c r="I16" t="s">
        <v>208</v>
      </c>
      <c r="J16">
        <v>1</v>
      </c>
      <c r="K16">
        <v>8000</v>
      </c>
      <c r="L16">
        <v>8000</v>
      </c>
      <c r="M16" t="s">
        <v>6</v>
      </c>
      <c r="N16" s="364">
        <v>44284</v>
      </c>
      <c r="O16" t="s">
        <v>894</v>
      </c>
      <c r="P16" s="364">
        <v>44291</v>
      </c>
      <c r="Q16" t="s">
        <v>892</v>
      </c>
    </row>
    <row r="17" spans="1:13">
      <c r="A17">
        <v>27</v>
      </c>
      <c r="B17" t="s">
        <v>543</v>
      </c>
      <c r="C17" t="s">
        <v>69</v>
      </c>
      <c r="D17" t="s">
        <v>974</v>
      </c>
      <c r="F17" t="s">
        <v>431</v>
      </c>
      <c r="G17" t="s">
        <v>432</v>
      </c>
      <c r="H17" t="s">
        <v>1102</v>
      </c>
      <c r="I17" t="s">
        <v>203</v>
      </c>
      <c r="L17">
        <v>0</v>
      </c>
      <c r="M17" t="s">
        <v>6</v>
      </c>
    </row>
    <row r="18" spans="1:13">
      <c r="A18">
        <v>9</v>
      </c>
      <c r="B18" t="s">
        <v>541</v>
      </c>
      <c r="C18" t="s">
        <v>69</v>
      </c>
      <c r="F18" t="s">
        <v>423</v>
      </c>
      <c r="G18" t="s">
        <v>409</v>
      </c>
      <c r="H18" t="s">
        <v>383</v>
      </c>
      <c r="J18">
        <v>1</v>
      </c>
      <c r="L18">
        <v>0</v>
      </c>
      <c r="M18" t="s">
        <v>410</v>
      </c>
    </row>
    <row r="19" spans="1:13" ht="75">
      <c r="A19">
        <v>10</v>
      </c>
      <c r="B19" t="s">
        <v>541</v>
      </c>
      <c r="C19" t="s">
        <v>69</v>
      </c>
      <c r="F19" s="365" t="s">
        <v>422</v>
      </c>
      <c r="G19" t="s">
        <v>409</v>
      </c>
      <c r="H19" t="s">
        <v>383</v>
      </c>
      <c r="J19" t="s">
        <v>418</v>
      </c>
      <c r="L19">
        <v>0</v>
      </c>
      <c r="M19" t="s">
        <v>410</v>
      </c>
    </row>
    <row r="20" spans="1:13" ht="75">
      <c r="A20">
        <v>11</v>
      </c>
      <c r="B20" t="s">
        <v>541</v>
      </c>
      <c r="C20" t="s">
        <v>69</v>
      </c>
      <c r="F20" s="365" t="s">
        <v>421</v>
      </c>
      <c r="G20" t="s">
        <v>409</v>
      </c>
      <c r="H20" t="s">
        <v>383</v>
      </c>
      <c r="J20">
        <v>1</v>
      </c>
      <c r="L20">
        <v>0</v>
      </c>
      <c r="M20" t="s">
        <v>410</v>
      </c>
    </row>
    <row r="21" spans="1:13" ht="75">
      <c r="A21">
        <v>12</v>
      </c>
      <c r="B21" t="s">
        <v>541</v>
      </c>
      <c r="C21" t="s">
        <v>69</v>
      </c>
      <c r="F21" s="365" t="s">
        <v>420</v>
      </c>
      <c r="G21" t="s">
        <v>409</v>
      </c>
      <c r="H21" t="s">
        <v>383</v>
      </c>
      <c r="J21">
        <v>1</v>
      </c>
      <c r="L21">
        <v>0</v>
      </c>
      <c r="M21" t="s">
        <v>410</v>
      </c>
    </row>
    <row r="22" spans="1:13">
      <c r="A22">
        <v>13</v>
      </c>
      <c r="B22" t="s">
        <v>541</v>
      </c>
      <c r="C22" t="s">
        <v>69</v>
      </c>
      <c r="F22" t="s">
        <v>419</v>
      </c>
      <c r="G22" t="s">
        <v>409</v>
      </c>
      <c r="H22" t="s">
        <v>383</v>
      </c>
      <c r="J22">
        <v>1</v>
      </c>
      <c r="L22">
        <v>0</v>
      </c>
      <c r="M22" t="s">
        <v>410</v>
      </c>
    </row>
    <row r="23" spans="1:13">
      <c r="A23">
        <v>14</v>
      </c>
      <c r="B23" t="s">
        <v>541</v>
      </c>
      <c r="C23" t="s">
        <v>69</v>
      </c>
      <c r="F23" t="s">
        <v>411</v>
      </c>
      <c r="G23" t="s">
        <v>409</v>
      </c>
      <c r="H23" t="s">
        <v>383</v>
      </c>
      <c r="J23">
        <v>30</v>
      </c>
      <c r="L23">
        <v>0</v>
      </c>
      <c r="M23" t="s">
        <v>410</v>
      </c>
    </row>
    <row r="24" spans="1:13">
      <c r="A24">
        <v>15</v>
      </c>
      <c r="B24" t="s">
        <v>541</v>
      </c>
      <c r="C24" t="s">
        <v>69</v>
      </c>
      <c r="F24" t="s">
        <v>412</v>
      </c>
      <c r="G24" t="s">
        <v>409</v>
      </c>
      <c r="H24" t="s">
        <v>383</v>
      </c>
      <c r="J24">
        <v>6</v>
      </c>
      <c r="L24">
        <v>0</v>
      </c>
      <c r="M24" t="s">
        <v>410</v>
      </c>
    </row>
    <row r="25" spans="1:13">
      <c r="A25">
        <v>16</v>
      </c>
      <c r="B25" t="s">
        <v>541</v>
      </c>
      <c r="C25" t="s">
        <v>69</v>
      </c>
      <c r="F25" t="s">
        <v>413</v>
      </c>
      <c r="G25" t="s">
        <v>409</v>
      </c>
      <c r="H25" t="s">
        <v>383</v>
      </c>
      <c r="J25">
        <v>60</v>
      </c>
      <c r="L25">
        <v>0</v>
      </c>
      <c r="M25" t="s">
        <v>410</v>
      </c>
    </row>
    <row r="26" spans="1:13">
      <c r="A26">
        <v>17</v>
      </c>
      <c r="B26" t="s">
        <v>541</v>
      </c>
      <c r="C26" t="s">
        <v>69</v>
      </c>
      <c r="F26" t="s">
        <v>414</v>
      </c>
      <c r="G26" t="s">
        <v>409</v>
      </c>
      <c r="H26" t="s">
        <v>383</v>
      </c>
      <c r="J26">
        <v>84</v>
      </c>
      <c r="L26">
        <v>0</v>
      </c>
      <c r="M26" t="s">
        <v>410</v>
      </c>
    </row>
    <row r="27" spans="1:13">
      <c r="A27">
        <v>18</v>
      </c>
      <c r="B27" t="s">
        <v>541</v>
      </c>
      <c r="C27" t="s">
        <v>69</v>
      </c>
      <c r="F27" t="s">
        <v>415</v>
      </c>
      <c r="G27" t="s">
        <v>409</v>
      </c>
      <c r="H27" t="s">
        <v>383</v>
      </c>
      <c r="J27">
        <v>84</v>
      </c>
      <c r="L27">
        <v>0</v>
      </c>
      <c r="M27" t="s">
        <v>410</v>
      </c>
    </row>
    <row r="28" spans="1:13" ht="90">
      <c r="A28">
        <v>19</v>
      </c>
      <c r="B28" t="s">
        <v>541</v>
      </c>
      <c r="C28" t="s">
        <v>69</v>
      </c>
      <c r="F28" s="365" t="s">
        <v>416</v>
      </c>
      <c r="G28" t="s">
        <v>409</v>
      </c>
      <c r="H28" t="s">
        <v>383</v>
      </c>
      <c r="J28">
        <v>2</v>
      </c>
      <c r="L28">
        <v>0</v>
      </c>
      <c r="M28" t="s">
        <v>410</v>
      </c>
    </row>
    <row r="29" spans="1:13">
      <c r="A29">
        <v>20</v>
      </c>
      <c r="B29" t="s">
        <v>541</v>
      </c>
      <c r="C29" t="s">
        <v>69</v>
      </c>
      <c r="F29" t="s">
        <v>417</v>
      </c>
      <c r="G29" t="s">
        <v>409</v>
      </c>
      <c r="H29" t="s">
        <v>383</v>
      </c>
      <c r="J29">
        <v>1</v>
      </c>
      <c r="L29">
        <v>0</v>
      </c>
      <c r="M29" t="s">
        <v>410</v>
      </c>
    </row>
    <row r="30" spans="1:13">
      <c r="A30">
        <v>8</v>
      </c>
      <c r="B30" t="s">
        <v>540</v>
      </c>
      <c r="C30" t="s">
        <v>69</v>
      </c>
      <c r="F30" t="s">
        <v>440</v>
      </c>
      <c r="G30" t="s">
        <v>385</v>
      </c>
      <c r="H30" t="s">
        <v>1102</v>
      </c>
      <c r="L30">
        <v>0</v>
      </c>
      <c r="M30" t="s">
        <v>6</v>
      </c>
    </row>
    <row r="31" spans="1:13">
      <c r="A31">
        <v>21</v>
      </c>
      <c r="B31" t="s">
        <v>542</v>
      </c>
      <c r="C31" t="s">
        <v>69</v>
      </c>
      <c r="F31" t="s">
        <v>1103</v>
      </c>
      <c r="G31" t="s">
        <v>785</v>
      </c>
      <c r="H31" t="s">
        <v>383</v>
      </c>
      <c r="J31">
        <v>2</v>
      </c>
      <c r="L31">
        <v>0</v>
      </c>
      <c r="M31" t="s">
        <v>410</v>
      </c>
    </row>
    <row r="32" spans="1:13">
      <c r="A32">
        <v>22</v>
      </c>
      <c r="B32" t="s">
        <v>542</v>
      </c>
      <c r="C32" t="s">
        <v>69</v>
      </c>
      <c r="F32" t="s">
        <v>424</v>
      </c>
      <c r="G32" t="s">
        <v>785</v>
      </c>
      <c r="H32" t="s">
        <v>383</v>
      </c>
      <c r="J32">
        <v>310</v>
      </c>
      <c r="L32">
        <v>0</v>
      </c>
      <c r="M32" t="s">
        <v>410</v>
      </c>
    </row>
    <row r="33" spans="1:17">
      <c r="A33">
        <v>23</v>
      </c>
      <c r="B33" t="s">
        <v>542</v>
      </c>
      <c r="C33" t="s">
        <v>69</v>
      </c>
      <c r="F33" t="s">
        <v>425</v>
      </c>
      <c r="G33" t="s">
        <v>785</v>
      </c>
      <c r="H33" t="s">
        <v>383</v>
      </c>
      <c r="J33">
        <v>890</v>
      </c>
      <c r="L33">
        <v>0</v>
      </c>
      <c r="M33" t="s">
        <v>410</v>
      </c>
    </row>
    <row r="34" spans="1:17">
      <c r="A34">
        <v>24</v>
      </c>
      <c r="B34" t="s">
        <v>542</v>
      </c>
      <c r="C34" t="s">
        <v>69</v>
      </c>
      <c r="F34" t="s">
        <v>426</v>
      </c>
      <c r="G34" t="s">
        <v>785</v>
      </c>
      <c r="H34" t="s">
        <v>383</v>
      </c>
      <c r="J34">
        <v>270</v>
      </c>
      <c r="L34">
        <v>0</v>
      </c>
      <c r="M34" t="s">
        <v>410</v>
      </c>
    </row>
    <row r="35" spans="1:17">
      <c r="A35">
        <v>25</v>
      </c>
      <c r="B35" t="s">
        <v>542</v>
      </c>
      <c r="C35" t="s">
        <v>69</v>
      </c>
      <c r="F35" t="s">
        <v>428</v>
      </c>
      <c r="G35" t="s">
        <v>785</v>
      </c>
      <c r="H35" t="s">
        <v>383</v>
      </c>
      <c r="J35">
        <v>31000</v>
      </c>
      <c r="L35">
        <v>0</v>
      </c>
      <c r="M35" t="s">
        <v>410</v>
      </c>
    </row>
    <row r="36" spans="1:17" ht="120">
      <c r="A36">
        <v>26</v>
      </c>
      <c r="B36" t="s">
        <v>542</v>
      </c>
      <c r="C36" t="s">
        <v>69</v>
      </c>
      <c r="F36" s="365" t="s">
        <v>427</v>
      </c>
      <c r="G36" t="s">
        <v>785</v>
      </c>
      <c r="H36" t="s">
        <v>383</v>
      </c>
      <c r="J36">
        <v>8400</v>
      </c>
      <c r="L36">
        <v>0</v>
      </c>
      <c r="M36" t="s">
        <v>410</v>
      </c>
    </row>
    <row r="37" spans="1:17">
      <c r="A37">
        <v>147</v>
      </c>
      <c r="B37" t="s">
        <v>227</v>
      </c>
      <c r="C37" t="s">
        <v>92</v>
      </c>
      <c r="D37" t="s">
        <v>986</v>
      </c>
      <c r="F37" t="s">
        <v>1107</v>
      </c>
      <c r="G37" t="s">
        <v>228</v>
      </c>
      <c r="H37" t="s">
        <v>363</v>
      </c>
      <c r="I37" t="s">
        <v>229</v>
      </c>
      <c r="J37">
        <v>3</v>
      </c>
      <c r="K37">
        <v>1050.1199999999999</v>
      </c>
      <c r="L37">
        <v>3150.3599999999997</v>
      </c>
      <c r="M37" t="s">
        <v>6</v>
      </c>
      <c r="N37" s="364">
        <v>44200</v>
      </c>
      <c r="O37" t="s">
        <v>392</v>
      </c>
      <c r="P37" s="364">
        <v>44229</v>
      </c>
      <c r="Q37" t="s">
        <v>877</v>
      </c>
    </row>
    <row r="38" spans="1:17" ht="409.5">
      <c r="A38">
        <v>240</v>
      </c>
      <c r="B38" t="s">
        <v>227</v>
      </c>
      <c r="C38" t="s">
        <v>92</v>
      </c>
      <c r="D38" t="s">
        <v>986</v>
      </c>
      <c r="E38" s="365" t="s">
        <v>251</v>
      </c>
      <c r="F38" s="365" t="s">
        <v>1133</v>
      </c>
      <c r="G38" t="s">
        <v>1043</v>
      </c>
      <c r="H38" t="s">
        <v>363</v>
      </c>
      <c r="I38" t="s">
        <v>272</v>
      </c>
      <c r="J38">
        <v>1</v>
      </c>
      <c r="K38">
        <v>1050.1199999999999</v>
      </c>
      <c r="L38">
        <v>1050.1199999999999</v>
      </c>
      <c r="M38" t="s">
        <v>6</v>
      </c>
      <c r="N38" s="364">
        <v>44298</v>
      </c>
      <c r="O38" t="s">
        <v>1044</v>
      </c>
      <c r="P38" s="364">
        <v>44309</v>
      </c>
      <c r="Q38" t="s">
        <v>877</v>
      </c>
    </row>
    <row r="39" spans="1:17" ht="195">
      <c r="A39">
        <v>180</v>
      </c>
      <c r="B39" s="365" t="s">
        <v>293</v>
      </c>
      <c r="C39" t="s">
        <v>989</v>
      </c>
      <c r="D39" t="s">
        <v>990</v>
      </c>
      <c r="F39" s="365" t="s">
        <v>294</v>
      </c>
      <c r="G39" t="s">
        <v>295</v>
      </c>
      <c r="H39" t="s">
        <v>363</v>
      </c>
      <c r="I39" t="s">
        <v>296</v>
      </c>
      <c r="J39" t="s">
        <v>297</v>
      </c>
      <c r="K39" t="s">
        <v>298</v>
      </c>
      <c r="L39">
        <v>7248.4632000000001</v>
      </c>
      <c r="M39" t="s">
        <v>6</v>
      </c>
      <c r="N39" s="364">
        <v>44200</v>
      </c>
      <c r="O39" t="s">
        <v>405</v>
      </c>
      <c r="P39" s="364">
        <v>44231</v>
      </c>
      <c r="Q39" t="s">
        <v>877</v>
      </c>
    </row>
    <row r="40" spans="1:17" ht="195">
      <c r="A40">
        <v>181</v>
      </c>
      <c r="B40" s="365" t="s">
        <v>293</v>
      </c>
      <c r="C40" t="s">
        <v>989</v>
      </c>
      <c r="D40" t="s">
        <v>990</v>
      </c>
      <c r="F40" s="365" t="s">
        <v>299</v>
      </c>
      <c r="G40" t="s">
        <v>295</v>
      </c>
      <c r="H40" t="s">
        <v>363</v>
      </c>
      <c r="I40" t="s">
        <v>296</v>
      </c>
      <c r="J40">
        <v>6</v>
      </c>
      <c r="K40">
        <v>559.29610000000002</v>
      </c>
      <c r="L40">
        <v>3355.7766000000001</v>
      </c>
      <c r="M40" t="s">
        <v>6</v>
      </c>
      <c r="N40" s="364">
        <v>44200</v>
      </c>
      <c r="O40" t="s">
        <v>405</v>
      </c>
      <c r="P40" s="364">
        <v>44231</v>
      </c>
      <c r="Q40" t="s">
        <v>877</v>
      </c>
    </row>
    <row r="41" spans="1:17" ht="180">
      <c r="A41">
        <v>182</v>
      </c>
      <c r="B41" s="365" t="s">
        <v>293</v>
      </c>
      <c r="C41" t="s">
        <v>989</v>
      </c>
      <c r="D41" t="s">
        <v>990</v>
      </c>
      <c r="F41" s="365" t="s">
        <v>300</v>
      </c>
      <c r="G41" t="s">
        <v>295</v>
      </c>
      <c r="H41" t="s">
        <v>363</v>
      </c>
      <c r="I41" t="s">
        <v>296</v>
      </c>
      <c r="J41">
        <v>18</v>
      </c>
      <c r="K41">
        <v>324.39109999999999</v>
      </c>
      <c r="L41">
        <v>5839.0397999999996</v>
      </c>
      <c r="M41" t="s">
        <v>6</v>
      </c>
      <c r="N41" s="364">
        <v>44200</v>
      </c>
      <c r="O41" t="s">
        <v>405</v>
      </c>
      <c r="P41" s="364">
        <v>44231</v>
      </c>
      <c r="Q41" t="s">
        <v>877</v>
      </c>
    </row>
    <row r="42" spans="1:17" ht="150">
      <c r="A42">
        <v>183</v>
      </c>
      <c r="B42" s="365" t="s">
        <v>293</v>
      </c>
      <c r="C42" t="s">
        <v>989</v>
      </c>
      <c r="D42" t="s">
        <v>990</v>
      </c>
      <c r="F42" s="365" t="s">
        <v>301</v>
      </c>
      <c r="G42" t="s">
        <v>295</v>
      </c>
      <c r="H42" t="s">
        <v>363</v>
      </c>
      <c r="I42" t="s">
        <v>296</v>
      </c>
      <c r="J42">
        <v>6</v>
      </c>
      <c r="K42">
        <v>813.52</v>
      </c>
      <c r="L42">
        <v>4881.12</v>
      </c>
      <c r="M42" t="s">
        <v>6</v>
      </c>
      <c r="N42" s="364">
        <v>44200</v>
      </c>
      <c r="O42" t="s">
        <v>405</v>
      </c>
      <c r="P42" s="364">
        <v>44231</v>
      </c>
      <c r="Q42" t="s">
        <v>877</v>
      </c>
    </row>
    <row r="43" spans="1:17" ht="45">
      <c r="A43">
        <v>184</v>
      </c>
      <c r="B43" s="365" t="s">
        <v>293</v>
      </c>
      <c r="C43" t="s">
        <v>989</v>
      </c>
      <c r="D43" t="s">
        <v>990</v>
      </c>
      <c r="F43" t="s">
        <v>302</v>
      </c>
      <c r="G43" t="s">
        <v>295</v>
      </c>
      <c r="H43" t="s">
        <v>363</v>
      </c>
      <c r="I43" t="s">
        <v>296</v>
      </c>
      <c r="J43" s="365" t="s">
        <v>303</v>
      </c>
      <c r="K43">
        <v>85.419600000000003</v>
      </c>
      <c r="L43">
        <v>9353.4699999999993</v>
      </c>
      <c r="M43" t="s">
        <v>6</v>
      </c>
      <c r="N43" s="364">
        <v>44200</v>
      </c>
      <c r="O43" t="s">
        <v>405</v>
      </c>
      <c r="P43" s="364">
        <v>44231</v>
      </c>
      <c r="Q43" t="s">
        <v>877</v>
      </c>
    </row>
    <row r="44" spans="1:17" ht="60">
      <c r="A44">
        <v>251</v>
      </c>
      <c r="B44" s="365" t="s">
        <v>293</v>
      </c>
      <c r="C44" t="s">
        <v>989</v>
      </c>
      <c r="D44" t="s">
        <v>990</v>
      </c>
      <c r="F44" s="365" t="s">
        <v>1134</v>
      </c>
      <c r="G44" t="s">
        <v>295</v>
      </c>
      <c r="H44" t="s">
        <v>363</v>
      </c>
      <c r="I44" t="s">
        <v>296</v>
      </c>
      <c r="J44">
        <v>1</v>
      </c>
      <c r="K44">
        <v>10225.950000000001</v>
      </c>
      <c r="L44">
        <v>10225.950000000001</v>
      </c>
      <c r="M44" t="s">
        <v>6</v>
      </c>
      <c r="N44" s="364">
        <v>44305</v>
      </c>
      <c r="O44" t="s">
        <v>1058</v>
      </c>
      <c r="P44" s="364">
        <v>44314</v>
      </c>
      <c r="Q44" t="s">
        <v>877</v>
      </c>
    </row>
    <row r="45" spans="1:17">
      <c r="A45">
        <v>68</v>
      </c>
      <c r="B45" t="s">
        <v>929</v>
      </c>
      <c r="C45" t="s">
        <v>930</v>
      </c>
      <c r="D45" t="s">
        <v>931</v>
      </c>
      <c r="F45" t="s">
        <v>932</v>
      </c>
      <c r="G45" t="s">
        <v>933</v>
      </c>
      <c r="H45" t="s">
        <v>1102</v>
      </c>
      <c r="I45" t="s">
        <v>934</v>
      </c>
      <c r="J45">
        <v>1</v>
      </c>
      <c r="K45">
        <v>16320.11</v>
      </c>
      <c r="L45">
        <v>16320.11</v>
      </c>
      <c r="M45" t="s">
        <v>6</v>
      </c>
      <c r="N45" s="364">
        <v>44284</v>
      </c>
      <c r="O45" t="s">
        <v>935</v>
      </c>
      <c r="P45" s="364">
        <v>44293</v>
      </c>
      <c r="Q45" t="s">
        <v>892</v>
      </c>
    </row>
    <row r="46" spans="1:17" ht="90">
      <c r="A46">
        <v>28</v>
      </c>
      <c r="B46" t="s">
        <v>544</v>
      </c>
      <c r="C46" t="s">
        <v>69</v>
      </c>
      <c r="F46" s="365" t="s">
        <v>434</v>
      </c>
      <c r="H46" t="s">
        <v>1104</v>
      </c>
      <c r="J46">
        <v>180</v>
      </c>
      <c r="L46">
        <v>0</v>
      </c>
      <c r="M46" t="s">
        <v>6</v>
      </c>
    </row>
    <row r="47" spans="1:17">
      <c r="A47">
        <v>29</v>
      </c>
      <c r="B47" t="s">
        <v>544</v>
      </c>
      <c r="C47" t="s">
        <v>69</v>
      </c>
      <c r="F47" t="s">
        <v>435</v>
      </c>
      <c r="H47" t="s">
        <v>1104</v>
      </c>
      <c r="J47">
        <v>180</v>
      </c>
      <c r="L47">
        <v>0</v>
      </c>
      <c r="M47" t="s">
        <v>6</v>
      </c>
    </row>
    <row r="48" spans="1:17" ht="105">
      <c r="A48">
        <v>30</v>
      </c>
      <c r="B48" t="s">
        <v>544</v>
      </c>
      <c r="C48" t="s">
        <v>69</v>
      </c>
      <c r="F48" s="365" t="s">
        <v>433</v>
      </c>
      <c r="H48" t="s">
        <v>1104</v>
      </c>
      <c r="J48">
        <v>50</v>
      </c>
      <c r="L48">
        <v>0</v>
      </c>
      <c r="M48" t="s">
        <v>6</v>
      </c>
    </row>
    <row r="49" spans="1:17" ht="105">
      <c r="A49">
        <v>31</v>
      </c>
      <c r="B49" t="s">
        <v>544</v>
      </c>
      <c r="C49" t="s">
        <v>69</v>
      </c>
      <c r="F49" s="365" t="s">
        <v>436</v>
      </c>
      <c r="H49" t="s">
        <v>1104</v>
      </c>
      <c r="J49">
        <v>50</v>
      </c>
      <c r="L49">
        <v>0</v>
      </c>
      <c r="M49" t="s">
        <v>6</v>
      </c>
    </row>
    <row r="50" spans="1:17" ht="75">
      <c r="A50">
        <v>32</v>
      </c>
      <c r="B50" t="s">
        <v>544</v>
      </c>
      <c r="C50" t="s">
        <v>69</v>
      </c>
      <c r="F50" s="365" t="s">
        <v>437</v>
      </c>
      <c r="H50" t="s">
        <v>1104</v>
      </c>
      <c r="J50">
        <v>60</v>
      </c>
      <c r="L50">
        <v>0</v>
      </c>
      <c r="M50" t="s">
        <v>6</v>
      </c>
    </row>
    <row r="51" spans="1:17" ht="120">
      <c r="A51">
        <v>33</v>
      </c>
      <c r="B51" t="s">
        <v>544</v>
      </c>
      <c r="C51" t="s">
        <v>69</v>
      </c>
      <c r="F51" s="365" t="s">
        <v>438</v>
      </c>
      <c r="H51" t="s">
        <v>1104</v>
      </c>
      <c r="J51">
        <v>60</v>
      </c>
      <c r="L51">
        <v>0</v>
      </c>
      <c r="M51" t="s">
        <v>6</v>
      </c>
    </row>
    <row r="52" spans="1:17">
      <c r="A52">
        <v>34</v>
      </c>
      <c r="B52" t="s">
        <v>545</v>
      </c>
      <c r="C52" t="s">
        <v>17</v>
      </c>
      <c r="F52" t="s">
        <v>439</v>
      </c>
      <c r="H52" t="s">
        <v>1105</v>
      </c>
      <c r="J52">
        <v>1</v>
      </c>
      <c r="L52">
        <v>0</v>
      </c>
      <c r="M52" t="s">
        <v>410</v>
      </c>
    </row>
    <row r="53" spans="1:17">
      <c r="A53">
        <v>35</v>
      </c>
      <c r="B53" t="s">
        <v>546</v>
      </c>
      <c r="C53" t="s">
        <v>82</v>
      </c>
      <c r="D53" t="s">
        <v>455</v>
      </c>
      <c r="F53" t="s">
        <v>453</v>
      </c>
      <c r="G53" t="s">
        <v>451</v>
      </c>
      <c r="H53" t="s">
        <v>383</v>
      </c>
      <c r="I53" t="s">
        <v>454</v>
      </c>
      <c r="J53">
        <v>4400</v>
      </c>
      <c r="K53">
        <v>0.3</v>
      </c>
      <c r="L53">
        <v>1320</v>
      </c>
      <c r="M53" t="s">
        <v>410</v>
      </c>
      <c r="N53" s="364">
        <v>44299</v>
      </c>
      <c r="O53" t="s">
        <v>1009</v>
      </c>
      <c r="P53" s="364">
        <v>44302</v>
      </c>
      <c r="Q53" t="s">
        <v>1004</v>
      </c>
    </row>
    <row r="54" spans="1:17">
      <c r="A54">
        <v>36</v>
      </c>
      <c r="B54" t="s">
        <v>546</v>
      </c>
      <c r="C54" t="s">
        <v>82</v>
      </c>
      <c r="D54" t="s">
        <v>456</v>
      </c>
      <c r="F54" t="s">
        <v>452</v>
      </c>
      <c r="G54" t="s">
        <v>451</v>
      </c>
      <c r="H54" t="s">
        <v>383</v>
      </c>
      <c r="I54" t="s">
        <v>457</v>
      </c>
      <c r="J54">
        <v>360</v>
      </c>
      <c r="K54">
        <v>1.4</v>
      </c>
      <c r="L54">
        <v>503.99999999999994</v>
      </c>
      <c r="M54" t="s">
        <v>410</v>
      </c>
      <c r="N54" s="364">
        <v>44299</v>
      </c>
      <c r="O54" t="s">
        <v>1005</v>
      </c>
      <c r="P54" s="364">
        <v>44302</v>
      </c>
      <c r="Q54" t="s">
        <v>1004</v>
      </c>
    </row>
    <row r="55" spans="1:17">
      <c r="A55">
        <v>37</v>
      </c>
      <c r="B55" t="s">
        <v>546</v>
      </c>
      <c r="C55" t="s">
        <v>82</v>
      </c>
      <c r="D55" t="s">
        <v>459</v>
      </c>
      <c r="F55" t="s">
        <v>458</v>
      </c>
      <c r="G55" t="s">
        <v>451</v>
      </c>
      <c r="H55" t="s">
        <v>383</v>
      </c>
      <c r="I55" t="s">
        <v>460</v>
      </c>
      <c r="J55">
        <v>7800</v>
      </c>
      <c r="K55">
        <v>0.2</v>
      </c>
      <c r="L55">
        <v>1560</v>
      </c>
      <c r="M55" t="s">
        <v>410</v>
      </c>
      <c r="N55" s="364">
        <v>44299</v>
      </c>
      <c r="O55" t="s">
        <v>1013</v>
      </c>
      <c r="P55" s="364">
        <v>44302</v>
      </c>
      <c r="Q55" t="s">
        <v>1004</v>
      </c>
    </row>
    <row r="56" spans="1:17">
      <c r="A56">
        <v>38</v>
      </c>
      <c r="B56" t="s">
        <v>546</v>
      </c>
      <c r="C56" t="s">
        <v>82</v>
      </c>
      <c r="D56" t="s">
        <v>462</v>
      </c>
      <c r="F56" t="s">
        <v>461</v>
      </c>
      <c r="G56" t="s">
        <v>451</v>
      </c>
      <c r="H56" t="s">
        <v>383</v>
      </c>
      <c r="I56" t="s">
        <v>463</v>
      </c>
      <c r="J56">
        <v>100</v>
      </c>
      <c r="K56">
        <v>5.68</v>
      </c>
      <c r="L56">
        <v>568</v>
      </c>
      <c r="M56" t="s">
        <v>410</v>
      </c>
      <c r="N56" s="364">
        <v>44299</v>
      </c>
      <c r="O56" t="s">
        <v>1014</v>
      </c>
      <c r="P56" s="364">
        <v>44302</v>
      </c>
      <c r="Q56" t="s">
        <v>1004</v>
      </c>
    </row>
    <row r="57" spans="1:17">
      <c r="A57">
        <v>39</v>
      </c>
      <c r="B57" t="s">
        <v>546</v>
      </c>
      <c r="C57" t="s">
        <v>82</v>
      </c>
      <c r="D57" t="s">
        <v>466</v>
      </c>
      <c r="F57" t="s">
        <v>464</v>
      </c>
      <c r="G57" t="s">
        <v>451</v>
      </c>
      <c r="H57" t="s">
        <v>383</v>
      </c>
      <c r="I57" t="s">
        <v>465</v>
      </c>
      <c r="J57">
        <v>700</v>
      </c>
      <c r="K57">
        <v>7.71</v>
      </c>
      <c r="L57">
        <v>5397</v>
      </c>
      <c r="M57" t="s">
        <v>410</v>
      </c>
      <c r="N57" s="364">
        <v>44299</v>
      </c>
      <c r="O57" t="s">
        <v>1012</v>
      </c>
      <c r="P57" s="364">
        <v>44302</v>
      </c>
      <c r="Q57" t="s">
        <v>1004</v>
      </c>
    </row>
    <row r="58" spans="1:17">
      <c r="A58">
        <v>40</v>
      </c>
      <c r="B58" t="s">
        <v>546</v>
      </c>
      <c r="C58" t="s">
        <v>82</v>
      </c>
      <c r="D58" t="s">
        <v>469</v>
      </c>
      <c r="F58" t="s">
        <v>467</v>
      </c>
      <c r="G58" t="s">
        <v>451</v>
      </c>
      <c r="H58" t="s">
        <v>383</v>
      </c>
      <c r="I58" t="s">
        <v>468</v>
      </c>
      <c r="J58">
        <v>80</v>
      </c>
      <c r="K58">
        <v>7.84</v>
      </c>
      <c r="L58">
        <v>627.20000000000005</v>
      </c>
      <c r="M58" t="s">
        <v>410</v>
      </c>
      <c r="N58" s="364">
        <v>44299</v>
      </c>
      <c r="O58" t="s">
        <v>1015</v>
      </c>
      <c r="P58" s="364">
        <v>44302</v>
      </c>
      <c r="Q58" t="s">
        <v>1004</v>
      </c>
    </row>
    <row r="59" spans="1:17">
      <c r="A59">
        <v>41</v>
      </c>
      <c r="B59" t="s">
        <v>546</v>
      </c>
      <c r="C59" t="s">
        <v>82</v>
      </c>
      <c r="D59" t="s">
        <v>472</v>
      </c>
      <c r="F59" t="s">
        <v>470</v>
      </c>
      <c r="G59" t="s">
        <v>451</v>
      </c>
      <c r="H59" t="s">
        <v>383</v>
      </c>
      <c r="I59" t="s">
        <v>471</v>
      </c>
      <c r="J59">
        <v>1800</v>
      </c>
      <c r="K59">
        <v>2.4</v>
      </c>
      <c r="L59">
        <v>4320</v>
      </c>
      <c r="M59" t="s">
        <v>410</v>
      </c>
      <c r="N59" s="364">
        <v>44299</v>
      </c>
      <c r="O59" t="s">
        <v>1016</v>
      </c>
      <c r="P59" s="364">
        <v>44302</v>
      </c>
      <c r="Q59" t="s">
        <v>1004</v>
      </c>
    </row>
    <row r="60" spans="1:17">
      <c r="A60">
        <v>42</v>
      </c>
      <c r="B60" t="s">
        <v>546</v>
      </c>
      <c r="C60" t="s">
        <v>82</v>
      </c>
      <c r="D60" t="s">
        <v>474</v>
      </c>
      <c r="F60" t="s">
        <v>473</v>
      </c>
      <c r="G60" t="s">
        <v>451</v>
      </c>
      <c r="H60" t="s">
        <v>383</v>
      </c>
      <c r="I60" t="s">
        <v>471</v>
      </c>
      <c r="J60">
        <v>3600</v>
      </c>
      <c r="K60">
        <v>1.1200000000000001</v>
      </c>
      <c r="L60">
        <v>4032.0000000000005</v>
      </c>
      <c r="M60" t="s">
        <v>410</v>
      </c>
      <c r="N60" s="364">
        <v>44299</v>
      </c>
      <c r="O60" t="s">
        <v>1016</v>
      </c>
      <c r="P60" s="364">
        <v>44302</v>
      </c>
      <c r="Q60" t="s">
        <v>1004</v>
      </c>
    </row>
    <row r="61" spans="1:17">
      <c r="A61">
        <v>43</v>
      </c>
      <c r="B61" t="s">
        <v>546</v>
      </c>
      <c r="C61" t="s">
        <v>82</v>
      </c>
      <c r="D61" t="s">
        <v>462</v>
      </c>
      <c r="F61" t="s">
        <v>475</v>
      </c>
      <c r="G61" t="s">
        <v>451</v>
      </c>
      <c r="H61" t="s">
        <v>383</v>
      </c>
      <c r="I61" t="s">
        <v>478</v>
      </c>
      <c r="J61">
        <v>600</v>
      </c>
      <c r="K61">
        <v>0.43</v>
      </c>
      <c r="L61">
        <v>258</v>
      </c>
      <c r="M61" t="s">
        <v>410</v>
      </c>
      <c r="N61" s="364">
        <v>44299</v>
      </c>
      <c r="O61" t="s">
        <v>1017</v>
      </c>
      <c r="P61" s="364">
        <v>44302</v>
      </c>
      <c r="Q61" t="s">
        <v>1004</v>
      </c>
    </row>
    <row r="62" spans="1:17">
      <c r="A62">
        <v>44</v>
      </c>
      <c r="B62" t="s">
        <v>546</v>
      </c>
      <c r="C62" t="s">
        <v>82</v>
      </c>
      <c r="D62" t="s">
        <v>462</v>
      </c>
      <c r="F62" t="s">
        <v>477</v>
      </c>
      <c r="G62" t="s">
        <v>451</v>
      </c>
      <c r="H62" t="s">
        <v>383</v>
      </c>
      <c r="I62" t="s">
        <v>476</v>
      </c>
      <c r="J62">
        <v>2400</v>
      </c>
      <c r="K62">
        <v>2.59</v>
      </c>
      <c r="L62">
        <v>6216</v>
      </c>
      <c r="M62" t="s">
        <v>410</v>
      </c>
      <c r="N62" s="364">
        <v>44299</v>
      </c>
      <c r="O62" t="s">
        <v>1011</v>
      </c>
      <c r="P62" s="364">
        <v>44302</v>
      </c>
      <c r="Q62" t="s">
        <v>1004</v>
      </c>
    </row>
    <row r="63" spans="1:17">
      <c r="A63">
        <v>45</v>
      </c>
      <c r="B63" t="s">
        <v>546</v>
      </c>
      <c r="C63" t="s">
        <v>82</v>
      </c>
      <c r="D63" t="s">
        <v>472</v>
      </c>
      <c r="F63" t="s">
        <v>479</v>
      </c>
      <c r="G63" t="s">
        <v>451</v>
      </c>
      <c r="H63" t="s">
        <v>383</v>
      </c>
      <c r="I63" t="s">
        <v>480</v>
      </c>
      <c r="J63">
        <v>58500</v>
      </c>
      <c r="K63">
        <v>0.38</v>
      </c>
      <c r="L63">
        <v>22230</v>
      </c>
      <c r="M63" t="s">
        <v>410</v>
      </c>
    </row>
    <row r="64" spans="1:17">
      <c r="A64">
        <v>46</v>
      </c>
      <c r="B64" t="s">
        <v>546</v>
      </c>
      <c r="C64" t="s">
        <v>82</v>
      </c>
      <c r="D64" t="s">
        <v>483</v>
      </c>
      <c r="F64" t="s">
        <v>481</v>
      </c>
      <c r="G64" t="s">
        <v>451</v>
      </c>
      <c r="H64" t="s">
        <v>383</v>
      </c>
      <c r="I64" t="s">
        <v>482</v>
      </c>
      <c r="J64">
        <v>1250</v>
      </c>
      <c r="K64">
        <v>3.65</v>
      </c>
      <c r="L64">
        <v>4562.5</v>
      </c>
      <c r="M64" t="s">
        <v>410</v>
      </c>
      <c r="N64" s="364">
        <v>44299</v>
      </c>
      <c r="O64" t="s">
        <v>1020</v>
      </c>
      <c r="P64" s="364">
        <v>44302</v>
      </c>
      <c r="Q64" t="s">
        <v>1004</v>
      </c>
    </row>
    <row r="65" spans="1:17">
      <c r="A65">
        <v>47</v>
      </c>
      <c r="B65" t="s">
        <v>546</v>
      </c>
      <c r="C65" t="s">
        <v>82</v>
      </c>
      <c r="D65" t="s">
        <v>485</v>
      </c>
      <c r="F65" t="s">
        <v>484</v>
      </c>
      <c r="G65" t="s">
        <v>451</v>
      </c>
      <c r="H65" t="s">
        <v>383</v>
      </c>
      <c r="I65" t="s">
        <v>482</v>
      </c>
      <c r="J65">
        <v>10400</v>
      </c>
      <c r="K65">
        <v>0.9</v>
      </c>
      <c r="L65">
        <v>9360</v>
      </c>
      <c r="M65" t="s">
        <v>410</v>
      </c>
      <c r="N65" s="364">
        <v>44299</v>
      </c>
      <c r="O65" t="s">
        <v>1010</v>
      </c>
      <c r="P65" s="364">
        <v>44302</v>
      </c>
      <c r="Q65" t="s">
        <v>1004</v>
      </c>
    </row>
    <row r="66" spans="1:17">
      <c r="A66">
        <v>48</v>
      </c>
      <c r="B66" t="s">
        <v>546</v>
      </c>
      <c r="C66" t="s">
        <v>82</v>
      </c>
      <c r="D66" t="s">
        <v>488</v>
      </c>
      <c r="F66" t="s">
        <v>486</v>
      </c>
      <c r="G66" t="s">
        <v>451</v>
      </c>
      <c r="H66" t="s">
        <v>383</v>
      </c>
      <c r="I66" t="s">
        <v>487</v>
      </c>
      <c r="J66">
        <v>1800</v>
      </c>
      <c r="K66">
        <v>3</v>
      </c>
      <c r="L66">
        <v>5400</v>
      </c>
      <c r="M66" t="s">
        <v>410</v>
      </c>
      <c r="N66" s="364">
        <v>44299</v>
      </c>
      <c r="O66" t="s">
        <v>1006</v>
      </c>
      <c r="P66" s="364">
        <v>44302</v>
      </c>
      <c r="Q66" t="s">
        <v>1004</v>
      </c>
    </row>
    <row r="67" spans="1:17" ht="75">
      <c r="A67">
        <v>49</v>
      </c>
      <c r="B67" t="s">
        <v>546</v>
      </c>
      <c r="C67" t="s">
        <v>82</v>
      </c>
      <c r="D67" t="s">
        <v>456</v>
      </c>
      <c r="F67" s="365" t="s">
        <v>489</v>
      </c>
      <c r="G67" t="s">
        <v>451</v>
      </c>
      <c r="H67" t="s">
        <v>383</v>
      </c>
      <c r="I67" t="s">
        <v>490</v>
      </c>
      <c r="J67">
        <v>700</v>
      </c>
      <c r="K67">
        <v>3.51</v>
      </c>
      <c r="L67">
        <v>2457</v>
      </c>
      <c r="M67" t="s">
        <v>410</v>
      </c>
      <c r="N67" s="364">
        <v>44299</v>
      </c>
      <c r="O67" t="s">
        <v>1005</v>
      </c>
      <c r="P67" s="364">
        <v>44302</v>
      </c>
      <c r="Q67" t="s">
        <v>1004</v>
      </c>
    </row>
    <row r="68" spans="1:17">
      <c r="A68">
        <v>50</v>
      </c>
      <c r="B68" t="s">
        <v>546</v>
      </c>
      <c r="C68" t="s">
        <v>82</v>
      </c>
      <c r="D68" t="s">
        <v>485</v>
      </c>
      <c r="F68" t="s">
        <v>491</v>
      </c>
      <c r="G68" t="s">
        <v>451</v>
      </c>
      <c r="H68" t="s">
        <v>383</v>
      </c>
      <c r="I68" t="s">
        <v>492</v>
      </c>
      <c r="J68">
        <v>7000</v>
      </c>
      <c r="K68">
        <v>0.5</v>
      </c>
      <c r="L68">
        <v>3500</v>
      </c>
      <c r="M68" t="s">
        <v>410</v>
      </c>
      <c r="N68" s="364">
        <v>44299</v>
      </c>
      <c r="O68" t="s">
        <v>1019</v>
      </c>
      <c r="P68" s="364">
        <v>44302</v>
      </c>
      <c r="Q68" t="s">
        <v>1004</v>
      </c>
    </row>
    <row r="69" spans="1:17">
      <c r="A69">
        <v>51</v>
      </c>
      <c r="B69" t="s">
        <v>546</v>
      </c>
      <c r="C69" t="s">
        <v>82</v>
      </c>
      <c r="D69" t="s">
        <v>494</v>
      </c>
      <c r="F69" t="s">
        <v>493</v>
      </c>
      <c r="G69" t="s">
        <v>451</v>
      </c>
      <c r="H69" t="s">
        <v>383</v>
      </c>
      <c r="I69" t="s">
        <v>487</v>
      </c>
      <c r="J69">
        <v>2400</v>
      </c>
      <c r="K69">
        <v>2.0499999999999998</v>
      </c>
      <c r="L69">
        <v>4920</v>
      </c>
      <c r="M69" t="s">
        <v>410</v>
      </c>
      <c r="N69" s="364">
        <v>44299</v>
      </c>
      <c r="O69" t="s">
        <v>1007</v>
      </c>
      <c r="P69" s="364">
        <v>44302</v>
      </c>
      <c r="Q69" t="s">
        <v>1004</v>
      </c>
    </row>
    <row r="70" spans="1:17">
      <c r="A70">
        <v>52</v>
      </c>
      <c r="B70" t="s">
        <v>546</v>
      </c>
      <c r="C70" t="s">
        <v>82</v>
      </c>
      <c r="D70" t="s">
        <v>462</v>
      </c>
      <c r="F70" t="s">
        <v>495</v>
      </c>
      <c r="G70" t="s">
        <v>451</v>
      </c>
      <c r="H70" t="s">
        <v>383</v>
      </c>
      <c r="I70" t="s">
        <v>496</v>
      </c>
      <c r="J70">
        <v>780</v>
      </c>
      <c r="K70">
        <v>3.25</v>
      </c>
      <c r="L70">
        <v>2535</v>
      </c>
      <c r="M70" t="s">
        <v>410</v>
      </c>
      <c r="N70" s="364">
        <v>44299</v>
      </c>
      <c r="O70" t="s">
        <v>1006</v>
      </c>
      <c r="P70" s="364">
        <v>44302</v>
      </c>
      <c r="Q70" t="s">
        <v>1004</v>
      </c>
    </row>
    <row r="71" spans="1:17">
      <c r="A71">
        <v>53</v>
      </c>
      <c r="B71" t="s">
        <v>546</v>
      </c>
      <c r="C71" t="s">
        <v>82</v>
      </c>
      <c r="D71" t="s">
        <v>500</v>
      </c>
      <c r="F71" t="s">
        <v>497</v>
      </c>
      <c r="G71" t="s">
        <v>451</v>
      </c>
      <c r="H71" t="s">
        <v>383</v>
      </c>
      <c r="I71" t="s">
        <v>463</v>
      </c>
      <c r="J71">
        <v>100</v>
      </c>
      <c r="K71">
        <v>2.59</v>
      </c>
      <c r="L71">
        <v>259</v>
      </c>
      <c r="M71" t="s">
        <v>410</v>
      </c>
    </row>
    <row r="72" spans="1:17">
      <c r="A72">
        <v>54</v>
      </c>
      <c r="B72" t="s">
        <v>546</v>
      </c>
      <c r="C72" t="s">
        <v>82</v>
      </c>
      <c r="D72" t="s">
        <v>501</v>
      </c>
      <c r="F72" t="s">
        <v>498</v>
      </c>
      <c r="G72" t="s">
        <v>451</v>
      </c>
      <c r="H72" t="s">
        <v>383</v>
      </c>
      <c r="I72" t="s">
        <v>499</v>
      </c>
      <c r="J72">
        <v>5900</v>
      </c>
      <c r="K72">
        <v>0.04</v>
      </c>
      <c r="L72">
        <v>236</v>
      </c>
      <c r="M72" t="s">
        <v>410</v>
      </c>
      <c r="N72" s="364">
        <v>44308</v>
      </c>
      <c r="O72" t="s">
        <v>1092</v>
      </c>
      <c r="P72" s="364">
        <v>44320</v>
      </c>
      <c r="Q72" t="s">
        <v>1004</v>
      </c>
    </row>
    <row r="73" spans="1:17">
      <c r="A73">
        <v>55</v>
      </c>
      <c r="B73" t="s">
        <v>546</v>
      </c>
      <c r="C73" t="s">
        <v>82</v>
      </c>
      <c r="D73" t="s">
        <v>469</v>
      </c>
      <c r="F73" t="s">
        <v>502</v>
      </c>
      <c r="G73" t="s">
        <v>451</v>
      </c>
      <c r="H73" t="s">
        <v>383</v>
      </c>
      <c r="I73" t="s">
        <v>503</v>
      </c>
      <c r="J73">
        <v>50</v>
      </c>
      <c r="K73">
        <v>6.06</v>
      </c>
      <c r="L73">
        <v>303</v>
      </c>
      <c r="M73" t="s">
        <v>410</v>
      </c>
      <c r="N73" s="364">
        <v>44299</v>
      </c>
      <c r="O73" t="s">
        <v>1008</v>
      </c>
      <c r="P73" s="364">
        <v>44302</v>
      </c>
      <c r="Q73" t="s">
        <v>1004</v>
      </c>
    </row>
    <row r="74" spans="1:17">
      <c r="A74">
        <v>56</v>
      </c>
      <c r="B74" t="s">
        <v>546</v>
      </c>
      <c r="C74" t="s">
        <v>82</v>
      </c>
      <c r="D74" t="s">
        <v>505</v>
      </c>
      <c r="F74" t="s">
        <v>504</v>
      </c>
      <c r="G74" t="s">
        <v>451</v>
      </c>
      <c r="H74" t="s">
        <v>383</v>
      </c>
      <c r="I74" t="s">
        <v>506</v>
      </c>
      <c r="J74">
        <v>50</v>
      </c>
      <c r="K74">
        <v>6.39</v>
      </c>
      <c r="L74">
        <v>319.5</v>
      </c>
      <c r="M74" t="s">
        <v>410</v>
      </c>
      <c r="N74" s="364">
        <v>44299</v>
      </c>
      <c r="O74" t="s">
        <v>1018</v>
      </c>
      <c r="P74" s="364">
        <v>44302</v>
      </c>
      <c r="Q74" t="s">
        <v>1004</v>
      </c>
    </row>
    <row r="75" spans="1:17">
      <c r="A75">
        <v>76</v>
      </c>
      <c r="B75" t="s">
        <v>200</v>
      </c>
      <c r="C75" t="s">
        <v>69</v>
      </c>
      <c r="D75" t="s">
        <v>974</v>
      </c>
      <c r="F75" t="s">
        <v>975</v>
      </c>
      <c r="G75" t="s">
        <v>976</v>
      </c>
      <c r="H75" t="s">
        <v>1102</v>
      </c>
      <c r="I75" t="s">
        <v>203</v>
      </c>
      <c r="J75">
        <v>1</v>
      </c>
      <c r="K75">
        <v>3890</v>
      </c>
      <c r="L75">
        <v>3890</v>
      </c>
      <c r="M75" t="s">
        <v>6</v>
      </c>
      <c r="N75" s="364">
        <v>44291</v>
      </c>
      <c r="O75" t="s">
        <v>977</v>
      </c>
      <c r="P75" s="364">
        <v>44298</v>
      </c>
      <c r="Q75" t="s">
        <v>877</v>
      </c>
    </row>
    <row r="76" spans="1:17" ht="60">
      <c r="A76">
        <v>77</v>
      </c>
      <c r="B76" t="s">
        <v>200</v>
      </c>
      <c r="C76" t="s">
        <v>69</v>
      </c>
      <c r="D76" t="s">
        <v>978</v>
      </c>
      <c r="F76" s="365" t="s">
        <v>231</v>
      </c>
      <c r="G76" t="s">
        <v>232</v>
      </c>
      <c r="H76" t="s">
        <v>1102</v>
      </c>
      <c r="I76" t="s">
        <v>233</v>
      </c>
      <c r="J76">
        <v>1</v>
      </c>
      <c r="K76">
        <v>4655</v>
      </c>
      <c r="L76">
        <v>4655</v>
      </c>
      <c r="M76" t="s">
        <v>6</v>
      </c>
      <c r="N76" s="364">
        <v>44292</v>
      </c>
      <c r="O76" t="s">
        <v>979</v>
      </c>
      <c r="P76" s="364">
        <v>44298</v>
      </c>
      <c r="Q76" t="s">
        <v>877</v>
      </c>
    </row>
    <row r="77" spans="1:17">
      <c r="A77">
        <v>133</v>
      </c>
      <c r="B77" t="s">
        <v>200</v>
      </c>
      <c r="C77" t="s">
        <v>69</v>
      </c>
      <c r="D77" t="s">
        <v>974</v>
      </c>
      <c r="F77" t="s">
        <v>201</v>
      </c>
      <c r="G77" t="s">
        <v>202</v>
      </c>
      <c r="H77" t="s">
        <v>1102</v>
      </c>
      <c r="I77" t="s">
        <v>203</v>
      </c>
      <c r="J77">
        <v>3</v>
      </c>
      <c r="K77">
        <v>3890</v>
      </c>
      <c r="L77">
        <v>11670</v>
      </c>
      <c r="M77" t="s">
        <v>6</v>
      </c>
      <c r="N77" s="364">
        <v>44200</v>
      </c>
      <c r="O77" t="s">
        <v>396</v>
      </c>
      <c r="P77" s="364">
        <v>44229</v>
      </c>
      <c r="Q77" t="s">
        <v>877</v>
      </c>
    </row>
    <row r="78" spans="1:17">
      <c r="A78">
        <v>69</v>
      </c>
      <c r="B78" t="s">
        <v>936</v>
      </c>
      <c r="C78" t="s">
        <v>930</v>
      </c>
      <c r="D78" t="s">
        <v>937</v>
      </c>
      <c r="F78" t="s">
        <v>938</v>
      </c>
      <c r="G78" t="s">
        <v>933</v>
      </c>
      <c r="H78" t="s">
        <v>1102</v>
      </c>
      <c r="I78" t="s">
        <v>934</v>
      </c>
      <c r="J78">
        <v>1</v>
      </c>
      <c r="K78">
        <v>16320.11</v>
      </c>
      <c r="L78">
        <v>16320.11</v>
      </c>
      <c r="M78" t="s">
        <v>6</v>
      </c>
      <c r="N78" s="364">
        <v>44284</v>
      </c>
      <c r="O78" t="s">
        <v>939</v>
      </c>
      <c r="P78" s="364">
        <v>44293</v>
      </c>
      <c r="Q78" t="s">
        <v>892</v>
      </c>
    </row>
    <row r="79" spans="1:17">
      <c r="A79">
        <v>80</v>
      </c>
      <c r="B79" t="s">
        <v>714</v>
      </c>
      <c r="C79" t="s">
        <v>69</v>
      </c>
      <c r="D79" t="s">
        <v>983</v>
      </c>
      <c r="F79" t="s">
        <v>715</v>
      </c>
      <c r="G79" t="s">
        <v>720</v>
      </c>
      <c r="H79" t="s">
        <v>1102</v>
      </c>
      <c r="I79" t="s">
        <v>728</v>
      </c>
      <c r="L79">
        <v>0</v>
      </c>
      <c r="M79" t="s">
        <v>6</v>
      </c>
    </row>
    <row r="80" spans="1:17">
      <c r="A80">
        <v>81</v>
      </c>
      <c r="B80" t="s">
        <v>714</v>
      </c>
      <c r="C80" t="s">
        <v>69</v>
      </c>
      <c r="D80" t="s">
        <v>983</v>
      </c>
      <c r="F80" t="s">
        <v>716</v>
      </c>
      <c r="G80" t="s">
        <v>720</v>
      </c>
      <c r="H80" t="s">
        <v>1102</v>
      </c>
      <c r="I80" t="s">
        <v>728</v>
      </c>
      <c r="L80">
        <v>0</v>
      </c>
      <c r="M80" t="s">
        <v>6</v>
      </c>
    </row>
    <row r="81" spans="1:17">
      <c r="A81">
        <v>82</v>
      </c>
      <c r="B81" t="s">
        <v>714</v>
      </c>
      <c r="C81" t="s">
        <v>69</v>
      </c>
      <c r="D81" t="s">
        <v>983</v>
      </c>
      <c r="F81" t="s">
        <v>717</v>
      </c>
      <c r="G81" t="s">
        <v>720</v>
      </c>
      <c r="H81" t="s">
        <v>1102</v>
      </c>
      <c r="I81" t="s">
        <v>728</v>
      </c>
      <c r="L81">
        <v>0</v>
      </c>
      <c r="M81" t="s">
        <v>6</v>
      </c>
    </row>
    <row r="82" spans="1:17">
      <c r="A82">
        <v>83</v>
      </c>
      <c r="B82" t="s">
        <v>714</v>
      </c>
      <c r="C82" t="s">
        <v>69</v>
      </c>
      <c r="D82" t="s">
        <v>983</v>
      </c>
      <c r="F82" t="s">
        <v>718</v>
      </c>
      <c r="G82" t="s">
        <v>720</v>
      </c>
      <c r="H82" t="s">
        <v>1102</v>
      </c>
      <c r="I82" t="s">
        <v>728</v>
      </c>
      <c r="L82">
        <v>0</v>
      </c>
      <c r="M82" t="s">
        <v>6</v>
      </c>
    </row>
    <row r="83" spans="1:17">
      <c r="A83">
        <v>84</v>
      </c>
      <c r="B83" t="s">
        <v>714</v>
      </c>
      <c r="C83" t="s">
        <v>69</v>
      </c>
      <c r="D83" t="s">
        <v>983</v>
      </c>
      <c r="F83" t="s">
        <v>719</v>
      </c>
      <c r="G83" t="s">
        <v>720</v>
      </c>
      <c r="H83" t="s">
        <v>1102</v>
      </c>
      <c r="I83" t="s">
        <v>728</v>
      </c>
      <c r="L83">
        <v>0</v>
      </c>
      <c r="M83" t="s">
        <v>6</v>
      </c>
    </row>
    <row r="84" spans="1:17">
      <c r="A84">
        <v>192</v>
      </c>
      <c r="B84" t="s">
        <v>547</v>
      </c>
      <c r="C84" t="s">
        <v>82</v>
      </c>
      <c r="D84" t="s">
        <v>512</v>
      </c>
      <c r="F84" t="s">
        <v>508</v>
      </c>
      <c r="G84" t="s">
        <v>507</v>
      </c>
      <c r="H84" t="s">
        <v>358</v>
      </c>
      <c r="I84" t="s">
        <v>509</v>
      </c>
      <c r="J84">
        <v>900</v>
      </c>
      <c r="K84">
        <v>2</v>
      </c>
      <c r="L84">
        <v>1800</v>
      </c>
      <c r="M84" t="s">
        <v>410</v>
      </c>
      <c r="N84" s="364">
        <v>44283</v>
      </c>
      <c r="O84" t="s">
        <v>891</v>
      </c>
      <c r="P84" s="364">
        <v>44291</v>
      </c>
      <c r="Q84" t="s">
        <v>892</v>
      </c>
    </row>
    <row r="85" spans="1:17" ht="135">
      <c r="A85">
        <v>193</v>
      </c>
      <c r="B85" t="s">
        <v>547</v>
      </c>
      <c r="C85" t="s">
        <v>82</v>
      </c>
      <c r="D85" t="s">
        <v>513</v>
      </c>
      <c r="F85" s="365" t="s">
        <v>532</v>
      </c>
      <c r="G85" t="s">
        <v>507</v>
      </c>
      <c r="H85" t="s">
        <v>358</v>
      </c>
      <c r="I85" t="s">
        <v>510</v>
      </c>
      <c r="J85">
        <v>83</v>
      </c>
      <c r="K85">
        <v>8</v>
      </c>
      <c r="L85">
        <v>664</v>
      </c>
      <c r="M85" t="s">
        <v>410</v>
      </c>
      <c r="N85" t="s">
        <v>576</v>
      </c>
      <c r="O85" t="s">
        <v>576</v>
      </c>
      <c r="P85" t="s">
        <v>576</v>
      </c>
      <c r="Q85" t="s">
        <v>533</v>
      </c>
    </row>
    <row r="86" spans="1:17">
      <c r="A86">
        <v>194</v>
      </c>
      <c r="B86" t="s">
        <v>547</v>
      </c>
      <c r="C86" t="s">
        <v>82</v>
      </c>
      <c r="D86" t="s">
        <v>514</v>
      </c>
      <c r="F86" t="s">
        <v>884</v>
      </c>
      <c r="G86" t="s">
        <v>507</v>
      </c>
      <c r="H86" t="s">
        <v>358</v>
      </c>
      <c r="I86" t="s">
        <v>511</v>
      </c>
      <c r="J86">
        <v>200</v>
      </c>
      <c r="K86">
        <v>2.6</v>
      </c>
      <c r="L86">
        <v>520</v>
      </c>
      <c r="M86" t="s">
        <v>410</v>
      </c>
      <c r="N86" s="364">
        <v>44286</v>
      </c>
      <c r="O86" t="s">
        <v>895</v>
      </c>
      <c r="P86" s="364">
        <v>44291</v>
      </c>
      <c r="Q86" t="s">
        <v>892</v>
      </c>
    </row>
    <row r="87" spans="1:17">
      <c r="A87">
        <v>85</v>
      </c>
      <c r="B87" t="s">
        <v>577</v>
      </c>
      <c r="C87" t="s">
        <v>17</v>
      </c>
      <c r="D87" t="s">
        <v>1098</v>
      </c>
      <c r="F87" t="s">
        <v>721</v>
      </c>
      <c r="G87" t="s">
        <v>725</v>
      </c>
      <c r="H87" t="s">
        <v>1102</v>
      </c>
      <c r="I87" t="s">
        <v>1097</v>
      </c>
      <c r="J87">
        <v>250</v>
      </c>
      <c r="K87">
        <v>35</v>
      </c>
      <c r="L87">
        <v>8750</v>
      </c>
      <c r="M87" t="s">
        <v>6</v>
      </c>
      <c r="N87" t="s">
        <v>1100</v>
      </c>
      <c r="O87" t="s">
        <v>1099</v>
      </c>
      <c r="P87" s="364">
        <v>44320</v>
      </c>
      <c r="Q87" t="s">
        <v>877</v>
      </c>
    </row>
    <row r="88" spans="1:17">
      <c r="A88">
        <v>86</v>
      </c>
      <c r="B88" t="s">
        <v>577</v>
      </c>
      <c r="C88" t="s">
        <v>17</v>
      </c>
      <c r="D88" t="s">
        <v>1098</v>
      </c>
      <c r="F88" t="s">
        <v>722</v>
      </c>
      <c r="G88" t="s">
        <v>725</v>
      </c>
      <c r="H88" t="s">
        <v>1102</v>
      </c>
      <c r="I88" t="s">
        <v>1097</v>
      </c>
      <c r="J88">
        <v>60</v>
      </c>
      <c r="K88">
        <v>35</v>
      </c>
      <c r="L88">
        <v>2100</v>
      </c>
      <c r="M88" t="s">
        <v>6</v>
      </c>
      <c r="N88" t="s">
        <v>1100</v>
      </c>
      <c r="O88" t="s">
        <v>1099</v>
      </c>
      <c r="P88" s="364">
        <v>44320</v>
      </c>
      <c r="Q88" t="s">
        <v>877</v>
      </c>
    </row>
    <row r="89" spans="1:17">
      <c r="A89">
        <v>87</v>
      </c>
      <c r="B89" t="s">
        <v>577</v>
      </c>
      <c r="C89" t="s">
        <v>17</v>
      </c>
      <c r="D89" t="s">
        <v>1098</v>
      </c>
      <c r="F89" t="s">
        <v>723</v>
      </c>
      <c r="G89" t="s">
        <v>725</v>
      </c>
      <c r="H89" t="s">
        <v>1102</v>
      </c>
      <c r="I89" t="s">
        <v>1097</v>
      </c>
      <c r="J89">
        <v>60</v>
      </c>
      <c r="K89">
        <v>46</v>
      </c>
      <c r="L89">
        <v>2760</v>
      </c>
      <c r="M89" t="s">
        <v>6</v>
      </c>
      <c r="N89" t="s">
        <v>1100</v>
      </c>
      <c r="O89" t="s">
        <v>1099</v>
      </c>
      <c r="P89" s="364">
        <v>44320</v>
      </c>
      <c r="Q89" t="s">
        <v>877</v>
      </c>
    </row>
    <row r="90" spans="1:17">
      <c r="A90">
        <v>88</v>
      </c>
      <c r="B90" t="s">
        <v>577</v>
      </c>
      <c r="C90" t="s">
        <v>17</v>
      </c>
      <c r="D90" t="s">
        <v>1098</v>
      </c>
      <c r="F90" t="s">
        <v>724</v>
      </c>
      <c r="G90" t="s">
        <v>725</v>
      </c>
      <c r="H90" t="s">
        <v>1102</v>
      </c>
      <c r="I90" t="s">
        <v>1097</v>
      </c>
      <c r="J90">
        <v>60</v>
      </c>
      <c r="K90">
        <v>46</v>
      </c>
      <c r="L90">
        <v>2760</v>
      </c>
      <c r="M90" t="s">
        <v>6</v>
      </c>
      <c r="N90" t="s">
        <v>1100</v>
      </c>
      <c r="O90" t="s">
        <v>1099</v>
      </c>
      <c r="P90" s="364">
        <v>44320</v>
      </c>
      <c r="Q90" t="s">
        <v>877</v>
      </c>
    </row>
    <row r="91" spans="1:17" ht="75">
      <c r="A91">
        <v>200</v>
      </c>
      <c r="B91" t="s">
        <v>565</v>
      </c>
      <c r="C91" t="s">
        <v>82</v>
      </c>
      <c r="D91" t="s">
        <v>868</v>
      </c>
      <c r="F91" t="s">
        <v>566</v>
      </c>
      <c r="G91" t="s">
        <v>569</v>
      </c>
      <c r="H91" t="s">
        <v>358</v>
      </c>
      <c r="I91" s="365" t="s">
        <v>570</v>
      </c>
      <c r="J91">
        <v>120</v>
      </c>
      <c r="K91">
        <v>1.03</v>
      </c>
      <c r="L91">
        <v>123.60000000000001</v>
      </c>
      <c r="M91" t="s">
        <v>410</v>
      </c>
      <c r="Q91" t="s">
        <v>572</v>
      </c>
    </row>
    <row r="92" spans="1:17">
      <c r="A92">
        <v>201</v>
      </c>
      <c r="B92" t="s">
        <v>565</v>
      </c>
      <c r="C92" t="s">
        <v>82</v>
      </c>
      <c r="D92" t="s">
        <v>869</v>
      </c>
      <c r="F92" t="s">
        <v>567</v>
      </c>
      <c r="G92" t="s">
        <v>569</v>
      </c>
      <c r="H92" t="s">
        <v>358</v>
      </c>
      <c r="I92" t="s">
        <v>571</v>
      </c>
      <c r="J92">
        <v>300</v>
      </c>
      <c r="K92">
        <v>4.9000000000000004</v>
      </c>
      <c r="L92">
        <v>1470</v>
      </c>
      <c r="M92" t="s">
        <v>410</v>
      </c>
      <c r="N92" s="364">
        <v>44283</v>
      </c>
      <c r="O92" t="s">
        <v>893</v>
      </c>
      <c r="P92" s="364">
        <v>44291</v>
      </c>
      <c r="Q92" t="s">
        <v>892</v>
      </c>
    </row>
    <row r="93" spans="1:17">
      <c r="A93">
        <v>202</v>
      </c>
      <c r="B93" t="s">
        <v>565</v>
      </c>
      <c r="C93" t="s">
        <v>82</v>
      </c>
      <c r="D93" t="s">
        <v>870</v>
      </c>
      <c r="F93" t="s">
        <v>568</v>
      </c>
      <c r="G93" t="s">
        <v>569</v>
      </c>
      <c r="H93" t="s">
        <v>358</v>
      </c>
      <c r="I93" t="s">
        <v>526</v>
      </c>
      <c r="J93">
        <v>30</v>
      </c>
      <c r="K93">
        <v>61</v>
      </c>
      <c r="L93">
        <v>1830</v>
      </c>
      <c r="M93" t="s">
        <v>410</v>
      </c>
      <c r="Q93" t="s">
        <v>573</v>
      </c>
    </row>
    <row r="94" spans="1:17">
      <c r="A94">
        <v>57</v>
      </c>
      <c r="B94" t="s">
        <v>548</v>
      </c>
      <c r="C94" t="s">
        <v>82</v>
      </c>
      <c r="D94" t="s">
        <v>515</v>
      </c>
      <c r="F94" t="s">
        <v>519</v>
      </c>
      <c r="G94" t="s">
        <v>524</v>
      </c>
      <c r="H94" t="s">
        <v>358</v>
      </c>
      <c r="I94" t="s">
        <v>525</v>
      </c>
      <c r="J94">
        <v>600</v>
      </c>
      <c r="K94">
        <v>6.3</v>
      </c>
      <c r="L94">
        <v>3780</v>
      </c>
      <c r="M94" t="s">
        <v>410</v>
      </c>
      <c r="N94" s="364">
        <v>44278</v>
      </c>
      <c r="O94" t="s">
        <v>923</v>
      </c>
      <c r="P94" s="364">
        <v>44293</v>
      </c>
      <c r="Q94" t="s">
        <v>892</v>
      </c>
    </row>
    <row r="95" spans="1:17">
      <c r="A95">
        <v>58</v>
      </c>
      <c r="B95" t="s">
        <v>548</v>
      </c>
      <c r="C95" t="s">
        <v>82</v>
      </c>
      <c r="D95" t="s">
        <v>516</v>
      </c>
      <c r="F95" t="s">
        <v>521</v>
      </c>
      <c r="G95" t="s">
        <v>524</v>
      </c>
      <c r="H95" t="s">
        <v>358</v>
      </c>
      <c r="I95" t="s">
        <v>527</v>
      </c>
      <c r="J95">
        <v>120</v>
      </c>
      <c r="K95">
        <v>0.57999999999999996</v>
      </c>
      <c r="L95">
        <v>69.599999999999994</v>
      </c>
      <c r="M95" t="s">
        <v>410</v>
      </c>
      <c r="N95" s="364">
        <v>44278</v>
      </c>
      <c r="O95" t="s">
        <v>922</v>
      </c>
      <c r="P95" s="364">
        <v>44293</v>
      </c>
      <c r="Q95" t="s">
        <v>892</v>
      </c>
    </row>
    <row r="96" spans="1:17">
      <c r="A96">
        <v>59</v>
      </c>
      <c r="B96" t="s">
        <v>548</v>
      </c>
      <c r="C96" t="s">
        <v>82</v>
      </c>
      <c r="D96" t="s">
        <v>517</v>
      </c>
      <c r="F96" t="s">
        <v>522</v>
      </c>
      <c r="G96" t="s">
        <v>524</v>
      </c>
      <c r="H96" t="s">
        <v>358</v>
      </c>
      <c r="I96" t="s">
        <v>527</v>
      </c>
      <c r="J96">
        <v>120</v>
      </c>
      <c r="K96">
        <v>1.89</v>
      </c>
      <c r="L96">
        <v>226.79999999999998</v>
      </c>
      <c r="M96" t="s">
        <v>410</v>
      </c>
      <c r="N96" s="364">
        <v>44278</v>
      </c>
      <c r="O96" t="s">
        <v>922</v>
      </c>
      <c r="P96" s="364">
        <v>44293</v>
      </c>
      <c r="Q96" t="s">
        <v>892</v>
      </c>
    </row>
    <row r="97" spans="1:17">
      <c r="A97">
        <v>60</v>
      </c>
      <c r="B97" t="s">
        <v>548</v>
      </c>
      <c r="C97" t="s">
        <v>82</v>
      </c>
      <c r="D97" t="s">
        <v>518</v>
      </c>
      <c r="F97" t="s">
        <v>523</v>
      </c>
      <c r="G97" t="s">
        <v>524</v>
      </c>
      <c r="H97" t="s">
        <v>358</v>
      </c>
      <c r="I97" t="s">
        <v>526</v>
      </c>
      <c r="J97">
        <v>60</v>
      </c>
      <c r="K97">
        <v>1.66</v>
      </c>
      <c r="L97">
        <v>99.6</v>
      </c>
      <c r="M97" t="s">
        <v>410</v>
      </c>
      <c r="N97" s="364">
        <v>44278</v>
      </c>
      <c r="O97" t="s">
        <v>924</v>
      </c>
      <c r="P97" s="364">
        <v>44293</v>
      </c>
      <c r="Q97" t="s">
        <v>892</v>
      </c>
    </row>
    <row r="98" spans="1:17">
      <c r="A98">
        <v>195</v>
      </c>
      <c r="B98" t="s">
        <v>548</v>
      </c>
      <c r="C98" t="s">
        <v>82</v>
      </c>
      <c r="D98" t="s">
        <v>516</v>
      </c>
      <c r="F98" t="s">
        <v>520</v>
      </c>
      <c r="G98" t="s">
        <v>524</v>
      </c>
      <c r="H98" t="s">
        <v>358</v>
      </c>
      <c r="I98" t="s">
        <v>526</v>
      </c>
      <c r="J98">
        <v>700</v>
      </c>
      <c r="K98">
        <v>0.28999999999999998</v>
      </c>
      <c r="L98">
        <v>203</v>
      </c>
      <c r="M98" t="s">
        <v>410</v>
      </c>
      <c r="N98" t="s">
        <v>576</v>
      </c>
      <c r="O98" t="s">
        <v>576</v>
      </c>
      <c r="P98" t="s">
        <v>576</v>
      </c>
      <c r="Q98" t="s">
        <v>534</v>
      </c>
    </row>
    <row r="99" spans="1:17">
      <c r="A99">
        <v>196</v>
      </c>
      <c r="B99" t="s">
        <v>549</v>
      </c>
      <c r="C99" t="s">
        <v>82</v>
      </c>
      <c r="D99" t="s">
        <v>529</v>
      </c>
      <c r="F99" t="s">
        <v>530</v>
      </c>
      <c r="G99" t="s">
        <v>531</v>
      </c>
      <c r="H99" t="s">
        <v>363</v>
      </c>
      <c r="I99" t="s">
        <v>528</v>
      </c>
      <c r="J99">
        <v>108</v>
      </c>
      <c r="K99">
        <v>64</v>
      </c>
      <c r="L99">
        <v>6912</v>
      </c>
      <c r="M99" t="s">
        <v>410</v>
      </c>
      <c r="N99" s="364">
        <v>44266</v>
      </c>
      <c r="O99" t="s">
        <v>554</v>
      </c>
      <c r="P99" s="364">
        <v>44266</v>
      </c>
      <c r="Q99" t="s">
        <v>877</v>
      </c>
    </row>
    <row r="100" spans="1:17">
      <c r="A100">
        <v>203</v>
      </c>
      <c r="B100" t="s">
        <v>579</v>
      </c>
      <c r="C100" t="s">
        <v>82</v>
      </c>
      <c r="D100" t="s">
        <v>588</v>
      </c>
      <c r="F100" t="s">
        <v>580</v>
      </c>
      <c r="G100" t="s">
        <v>603</v>
      </c>
      <c r="H100" t="s">
        <v>358</v>
      </c>
      <c r="I100" t="s">
        <v>604</v>
      </c>
      <c r="J100">
        <v>51</v>
      </c>
      <c r="K100">
        <v>2.06</v>
      </c>
      <c r="L100">
        <v>105.06</v>
      </c>
      <c r="M100" t="s">
        <v>410</v>
      </c>
      <c r="Q100" t="s">
        <v>618</v>
      </c>
    </row>
    <row r="101" spans="1:17">
      <c r="A101">
        <v>204</v>
      </c>
      <c r="B101" t="s">
        <v>579</v>
      </c>
      <c r="C101" t="s">
        <v>82</v>
      </c>
      <c r="D101" t="s">
        <v>588</v>
      </c>
      <c r="F101" t="s">
        <v>581</v>
      </c>
      <c r="G101" t="s">
        <v>603</v>
      </c>
      <c r="H101" t="s">
        <v>358</v>
      </c>
      <c r="I101" t="s">
        <v>604</v>
      </c>
      <c r="J101">
        <v>12</v>
      </c>
      <c r="K101">
        <v>2.2000000000000002</v>
      </c>
      <c r="L101">
        <v>26.400000000000002</v>
      </c>
      <c r="M101" t="s">
        <v>410</v>
      </c>
      <c r="Q101" t="s">
        <v>618</v>
      </c>
    </row>
    <row r="102" spans="1:17">
      <c r="A102">
        <v>205</v>
      </c>
      <c r="B102" t="s">
        <v>579</v>
      </c>
      <c r="C102" t="s">
        <v>82</v>
      </c>
      <c r="D102" t="s">
        <v>589</v>
      </c>
      <c r="F102" t="s">
        <v>582</v>
      </c>
      <c r="G102" t="s">
        <v>603</v>
      </c>
      <c r="H102" t="s">
        <v>358</v>
      </c>
      <c r="I102" t="s">
        <v>606</v>
      </c>
      <c r="J102" t="s">
        <v>592</v>
      </c>
      <c r="K102" t="s">
        <v>593</v>
      </c>
      <c r="L102">
        <v>785</v>
      </c>
      <c r="M102" t="s">
        <v>410</v>
      </c>
      <c r="Q102" t="s">
        <v>618</v>
      </c>
    </row>
    <row r="103" spans="1:17" ht="90">
      <c r="A103">
        <v>206</v>
      </c>
      <c r="B103" t="s">
        <v>579</v>
      </c>
      <c r="C103" t="s">
        <v>82</v>
      </c>
      <c r="D103" t="s">
        <v>590</v>
      </c>
      <c r="F103" s="365" t="s">
        <v>583</v>
      </c>
      <c r="G103" t="s">
        <v>603</v>
      </c>
      <c r="H103" t="s">
        <v>358</v>
      </c>
      <c r="I103" t="s">
        <v>606</v>
      </c>
      <c r="J103" t="s">
        <v>594</v>
      </c>
      <c r="K103" t="s">
        <v>595</v>
      </c>
      <c r="L103">
        <v>4302</v>
      </c>
      <c r="M103" t="s">
        <v>410</v>
      </c>
      <c r="Q103" t="s">
        <v>618</v>
      </c>
    </row>
    <row r="104" spans="1:17">
      <c r="A104">
        <v>207</v>
      </c>
      <c r="B104" t="s">
        <v>579</v>
      </c>
      <c r="C104" t="s">
        <v>82</v>
      </c>
      <c r="D104" t="s">
        <v>591</v>
      </c>
      <c r="F104" t="s">
        <v>600</v>
      </c>
      <c r="G104" t="s">
        <v>603</v>
      </c>
      <c r="H104" t="s">
        <v>358</v>
      </c>
      <c r="I104" t="s">
        <v>605</v>
      </c>
      <c r="J104" t="s">
        <v>596</v>
      </c>
      <c r="K104" t="s">
        <v>597</v>
      </c>
      <c r="L104">
        <v>58.44</v>
      </c>
      <c r="M104" t="s">
        <v>410</v>
      </c>
      <c r="Q104" t="s">
        <v>618</v>
      </c>
    </row>
    <row r="105" spans="1:17">
      <c r="A105">
        <v>208</v>
      </c>
      <c r="B105" t="s">
        <v>579</v>
      </c>
      <c r="C105" t="s">
        <v>82</v>
      </c>
      <c r="D105" t="s">
        <v>591</v>
      </c>
      <c r="F105" t="s">
        <v>584</v>
      </c>
      <c r="G105" t="s">
        <v>603</v>
      </c>
      <c r="H105" t="s">
        <v>358</v>
      </c>
      <c r="I105" t="s">
        <v>605</v>
      </c>
      <c r="J105" t="s">
        <v>596</v>
      </c>
      <c r="K105" t="s">
        <v>598</v>
      </c>
      <c r="L105">
        <v>168</v>
      </c>
      <c r="M105" t="s">
        <v>410</v>
      </c>
      <c r="Q105" t="s">
        <v>618</v>
      </c>
    </row>
    <row r="106" spans="1:17">
      <c r="A106">
        <v>209</v>
      </c>
      <c r="B106" t="s">
        <v>579</v>
      </c>
      <c r="C106" t="s">
        <v>82</v>
      </c>
      <c r="D106" t="s">
        <v>591</v>
      </c>
      <c r="F106" t="s">
        <v>585</v>
      </c>
      <c r="G106" t="s">
        <v>603</v>
      </c>
      <c r="H106" t="s">
        <v>358</v>
      </c>
      <c r="I106" t="s">
        <v>605</v>
      </c>
      <c r="J106" t="s">
        <v>596</v>
      </c>
      <c r="K106" t="s">
        <v>599</v>
      </c>
      <c r="L106">
        <v>24.839999999999996</v>
      </c>
      <c r="M106" t="s">
        <v>410</v>
      </c>
      <c r="Q106" t="s">
        <v>618</v>
      </c>
    </row>
    <row r="107" spans="1:17">
      <c r="A107">
        <v>210</v>
      </c>
      <c r="B107" t="s">
        <v>579</v>
      </c>
      <c r="C107" t="s">
        <v>82</v>
      </c>
      <c r="D107" t="s">
        <v>591</v>
      </c>
      <c r="F107" t="s">
        <v>586</v>
      </c>
      <c r="G107" t="s">
        <v>603</v>
      </c>
      <c r="H107" t="s">
        <v>358</v>
      </c>
      <c r="I107" t="s">
        <v>605</v>
      </c>
      <c r="J107" t="s">
        <v>596</v>
      </c>
      <c r="K107" t="s">
        <v>601</v>
      </c>
      <c r="L107">
        <v>46.44</v>
      </c>
      <c r="M107" t="s">
        <v>410</v>
      </c>
      <c r="Q107" t="s">
        <v>618</v>
      </c>
    </row>
    <row r="108" spans="1:17">
      <c r="A108">
        <v>211</v>
      </c>
      <c r="B108" t="s">
        <v>579</v>
      </c>
      <c r="C108" t="s">
        <v>82</v>
      </c>
      <c r="D108" t="s">
        <v>591</v>
      </c>
      <c r="F108" t="s">
        <v>587</v>
      </c>
      <c r="G108" t="s">
        <v>603</v>
      </c>
      <c r="H108" t="s">
        <v>358</v>
      </c>
      <c r="I108" t="s">
        <v>605</v>
      </c>
      <c r="J108" t="s">
        <v>596</v>
      </c>
      <c r="K108" t="s">
        <v>602</v>
      </c>
      <c r="L108">
        <v>126</v>
      </c>
      <c r="M108" t="s">
        <v>410</v>
      </c>
      <c r="Q108" t="s">
        <v>618</v>
      </c>
    </row>
    <row r="109" spans="1:17">
      <c r="A109">
        <v>61</v>
      </c>
      <c r="B109" t="s">
        <v>607</v>
      </c>
      <c r="C109" t="s">
        <v>82</v>
      </c>
      <c r="D109" t="s">
        <v>609</v>
      </c>
      <c r="F109" t="s">
        <v>608</v>
      </c>
      <c r="G109" t="s">
        <v>610</v>
      </c>
      <c r="H109" t="s">
        <v>363</v>
      </c>
      <c r="I109" t="s">
        <v>611</v>
      </c>
      <c r="J109">
        <v>5</v>
      </c>
      <c r="K109">
        <v>659</v>
      </c>
      <c r="L109">
        <v>3295</v>
      </c>
      <c r="M109" t="s">
        <v>410</v>
      </c>
    </row>
    <row r="110" spans="1:17">
      <c r="A110">
        <v>89</v>
      </c>
      <c r="B110" t="s">
        <v>726</v>
      </c>
      <c r="C110" t="s">
        <v>82</v>
      </c>
      <c r="D110" t="s">
        <v>761</v>
      </c>
      <c r="F110" t="s">
        <v>727</v>
      </c>
      <c r="G110" t="s">
        <v>785</v>
      </c>
      <c r="H110" t="s">
        <v>383</v>
      </c>
      <c r="I110" t="s">
        <v>786</v>
      </c>
      <c r="J110">
        <v>60</v>
      </c>
      <c r="K110">
        <v>3.3</v>
      </c>
      <c r="L110">
        <v>198</v>
      </c>
      <c r="M110" t="s">
        <v>410</v>
      </c>
      <c r="N110" s="364">
        <v>44301</v>
      </c>
      <c r="O110" t="s">
        <v>1024</v>
      </c>
      <c r="P110" s="364">
        <v>44308</v>
      </c>
      <c r="Q110" t="s">
        <v>1004</v>
      </c>
    </row>
    <row r="111" spans="1:17" ht="60">
      <c r="A111">
        <v>90</v>
      </c>
      <c r="B111" t="s">
        <v>726</v>
      </c>
      <c r="C111" t="s">
        <v>82</v>
      </c>
      <c r="D111" t="s">
        <v>762</v>
      </c>
      <c r="F111" s="365" t="s">
        <v>729</v>
      </c>
      <c r="G111" t="s">
        <v>785</v>
      </c>
      <c r="H111" t="s">
        <v>383</v>
      </c>
      <c r="I111" t="s">
        <v>490</v>
      </c>
      <c r="J111">
        <v>60</v>
      </c>
      <c r="K111">
        <v>6.06</v>
      </c>
      <c r="L111">
        <v>363.59999999999997</v>
      </c>
      <c r="M111" t="s">
        <v>410</v>
      </c>
      <c r="N111" s="364">
        <v>44301</v>
      </c>
      <c r="O111" t="s">
        <v>1022</v>
      </c>
      <c r="P111" s="364">
        <v>44308</v>
      </c>
      <c r="Q111" t="s">
        <v>1004</v>
      </c>
    </row>
    <row r="112" spans="1:17">
      <c r="A112">
        <v>91</v>
      </c>
      <c r="B112" t="s">
        <v>726</v>
      </c>
      <c r="C112" t="s">
        <v>82</v>
      </c>
      <c r="D112" t="s">
        <v>762</v>
      </c>
      <c r="F112" t="s">
        <v>730</v>
      </c>
      <c r="G112" t="s">
        <v>785</v>
      </c>
      <c r="H112" t="s">
        <v>383</v>
      </c>
      <c r="I112" t="s">
        <v>490</v>
      </c>
      <c r="J112">
        <v>150</v>
      </c>
      <c r="K112">
        <v>8.7799999999999994</v>
      </c>
      <c r="L112">
        <v>1317</v>
      </c>
      <c r="M112" t="s">
        <v>410</v>
      </c>
      <c r="N112" s="364">
        <v>44301</v>
      </c>
      <c r="O112" t="s">
        <v>1022</v>
      </c>
      <c r="P112" s="364">
        <v>44308</v>
      </c>
      <c r="Q112" t="s">
        <v>1004</v>
      </c>
    </row>
    <row r="113" spans="1:17">
      <c r="A113">
        <v>92</v>
      </c>
      <c r="B113" t="s">
        <v>726</v>
      </c>
      <c r="C113" t="s">
        <v>82</v>
      </c>
      <c r="D113" t="s">
        <v>763</v>
      </c>
      <c r="F113" t="s">
        <v>731</v>
      </c>
      <c r="G113" t="s">
        <v>785</v>
      </c>
      <c r="H113" t="s">
        <v>383</v>
      </c>
      <c r="I113" t="s">
        <v>787</v>
      </c>
      <c r="J113">
        <v>14000</v>
      </c>
      <c r="K113">
        <v>2.39</v>
      </c>
      <c r="L113">
        <v>33460</v>
      </c>
      <c r="M113" t="s">
        <v>410</v>
      </c>
      <c r="N113" s="364">
        <v>44302</v>
      </c>
      <c r="O113" t="s">
        <v>1034</v>
      </c>
      <c r="P113" s="364">
        <v>44308</v>
      </c>
      <c r="Q113" t="s">
        <v>1004</v>
      </c>
    </row>
    <row r="114" spans="1:17">
      <c r="A114">
        <v>93</v>
      </c>
      <c r="B114" t="s">
        <v>726</v>
      </c>
      <c r="C114" t="s">
        <v>82</v>
      </c>
      <c r="D114" t="s">
        <v>762</v>
      </c>
      <c r="F114" t="s">
        <v>732</v>
      </c>
      <c r="G114" t="s">
        <v>785</v>
      </c>
      <c r="H114" t="s">
        <v>383</v>
      </c>
      <c r="I114" t="s">
        <v>490</v>
      </c>
      <c r="J114">
        <v>1160</v>
      </c>
      <c r="K114">
        <v>19.66</v>
      </c>
      <c r="L114">
        <v>22805.599999999999</v>
      </c>
      <c r="M114" t="s">
        <v>410</v>
      </c>
      <c r="N114" s="364">
        <v>44301</v>
      </c>
      <c r="O114" t="s">
        <v>1022</v>
      </c>
      <c r="P114" s="364">
        <v>44308</v>
      </c>
      <c r="Q114" t="s">
        <v>1004</v>
      </c>
    </row>
    <row r="115" spans="1:17">
      <c r="A115">
        <v>94</v>
      </c>
      <c r="B115" t="s">
        <v>726</v>
      </c>
      <c r="C115" t="s">
        <v>82</v>
      </c>
      <c r="D115" t="s">
        <v>765</v>
      </c>
      <c r="F115" t="s">
        <v>734</v>
      </c>
      <c r="G115" t="s">
        <v>785</v>
      </c>
      <c r="H115" t="s">
        <v>383</v>
      </c>
      <c r="I115" t="s">
        <v>490</v>
      </c>
      <c r="J115">
        <v>120</v>
      </c>
      <c r="K115">
        <v>5.44</v>
      </c>
      <c r="L115">
        <v>652.80000000000007</v>
      </c>
      <c r="M115" t="s">
        <v>410</v>
      </c>
      <c r="N115" s="364">
        <v>44301</v>
      </c>
      <c r="O115" t="s">
        <v>1022</v>
      </c>
      <c r="P115" s="364">
        <v>44308</v>
      </c>
      <c r="Q115" t="s">
        <v>1004</v>
      </c>
    </row>
    <row r="116" spans="1:17">
      <c r="A116">
        <v>95</v>
      </c>
      <c r="B116" t="s">
        <v>726</v>
      </c>
      <c r="C116" t="s">
        <v>82</v>
      </c>
      <c r="D116" t="s">
        <v>766</v>
      </c>
      <c r="F116" t="s">
        <v>735</v>
      </c>
      <c r="G116" t="s">
        <v>785</v>
      </c>
      <c r="H116" t="s">
        <v>383</v>
      </c>
      <c r="I116" t="s">
        <v>787</v>
      </c>
      <c r="J116">
        <v>240</v>
      </c>
      <c r="K116">
        <v>3.19</v>
      </c>
      <c r="L116">
        <v>765.6</v>
      </c>
      <c r="M116" t="s">
        <v>410</v>
      </c>
      <c r="Q116" t="s">
        <v>533</v>
      </c>
    </row>
    <row r="117" spans="1:17">
      <c r="A117">
        <v>96</v>
      </c>
      <c r="B117" t="s">
        <v>726</v>
      </c>
      <c r="C117" t="s">
        <v>82</v>
      </c>
      <c r="D117" t="s">
        <v>767</v>
      </c>
      <c r="F117" t="s">
        <v>736</v>
      </c>
      <c r="G117" t="s">
        <v>785</v>
      </c>
      <c r="H117" t="s">
        <v>383</v>
      </c>
      <c r="I117" t="s">
        <v>788</v>
      </c>
      <c r="J117">
        <v>12480</v>
      </c>
      <c r="K117">
        <v>0.18</v>
      </c>
      <c r="L117">
        <v>2246.4</v>
      </c>
      <c r="M117" t="s">
        <v>410</v>
      </c>
      <c r="N117" s="364">
        <v>44301</v>
      </c>
      <c r="O117" t="s">
        <v>1032</v>
      </c>
      <c r="P117" s="364">
        <v>44308</v>
      </c>
      <c r="Q117" t="s">
        <v>1004</v>
      </c>
    </row>
    <row r="118" spans="1:17">
      <c r="A118">
        <v>97</v>
      </c>
      <c r="B118" t="s">
        <v>726</v>
      </c>
      <c r="C118" t="s">
        <v>82</v>
      </c>
      <c r="D118" t="s">
        <v>768</v>
      </c>
      <c r="F118" t="s">
        <v>737</v>
      </c>
      <c r="G118" t="s">
        <v>785</v>
      </c>
      <c r="H118" t="s">
        <v>383</v>
      </c>
      <c r="I118" t="s">
        <v>490</v>
      </c>
      <c r="J118">
        <v>120</v>
      </c>
      <c r="K118">
        <v>0.7</v>
      </c>
      <c r="L118">
        <v>84</v>
      </c>
      <c r="M118" t="s">
        <v>410</v>
      </c>
      <c r="N118" s="364">
        <v>44301</v>
      </c>
      <c r="O118" t="s">
        <v>1023</v>
      </c>
      <c r="P118" s="364">
        <v>44308</v>
      </c>
      <c r="Q118" t="s">
        <v>1004</v>
      </c>
    </row>
    <row r="119" spans="1:17">
      <c r="A119">
        <v>98</v>
      </c>
      <c r="B119" t="s">
        <v>726</v>
      </c>
      <c r="C119" t="s">
        <v>82</v>
      </c>
      <c r="D119" t="s">
        <v>769</v>
      </c>
      <c r="F119" t="s">
        <v>738</v>
      </c>
      <c r="G119" t="s">
        <v>785</v>
      </c>
      <c r="H119" t="s">
        <v>383</v>
      </c>
      <c r="I119" t="s">
        <v>789</v>
      </c>
      <c r="J119">
        <v>200</v>
      </c>
      <c r="K119">
        <v>23.3</v>
      </c>
      <c r="L119">
        <v>4660</v>
      </c>
      <c r="M119" t="s">
        <v>410</v>
      </c>
      <c r="N119" s="364">
        <v>44301</v>
      </c>
      <c r="O119" t="s">
        <v>1033</v>
      </c>
      <c r="P119" s="364">
        <v>44308</v>
      </c>
      <c r="Q119" t="s">
        <v>1004</v>
      </c>
    </row>
    <row r="120" spans="1:17">
      <c r="A120">
        <v>99</v>
      </c>
      <c r="B120" t="s">
        <v>726</v>
      </c>
      <c r="C120" t="s">
        <v>82</v>
      </c>
      <c r="D120" t="s">
        <v>770</v>
      </c>
      <c r="F120" t="s">
        <v>739</v>
      </c>
      <c r="G120" t="s">
        <v>785</v>
      </c>
      <c r="H120" t="s">
        <v>383</v>
      </c>
      <c r="I120" t="s">
        <v>790</v>
      </c>
      <c r="J120">
        <v>280</v>
      </c>
      <c r="K120">
        <v>7</v>
      </c>
      <c r="L120">
        <v>1960</v>
      </c>
      <c r="M120" t="s">
        <v>410</v>
      </c>
      <c r="N120" s="364">
        <v>44319</v>
      </c>
      <c r="O120" t="s">
        <v>1111</v>
      </c>
      <c r="P120" s="364">
        <v>44322</v>
      </c>
      <c r="Q120" t="s">
        <v>1004</v>
      </c>
    </row>
    <row r="121" spans="1:17">
      <c r="A121">
        <v>100</v>
      </c>
      <c r="B121" t="s">
        <v>726</v>
      </c>
      <c r="C121" t="s">
        <v>82</v>
      </c>
      <c r="D121" t="s">
        <v>771</v>
      </c>
      <c r="F121" t="s">
        <v>741</v>
      </c>
      <c r="G121" t="s">
        <v>785</v>
      </c>
      <c r="H121" t="s">
        <v>383</v>
      </c>
      <c r="I121" t="s">
        <v>792</v>
      </c>
      <c r="J121">
        <v>576</v>
      </c>
      <c r="K121">
        <v>8.36</v>
      </c>
      <c r="L121">
        <v>4815.3599999999997</v>
      </c>
      <c r="M121" t="s">
        <v>410</v>
      </c>
      <c r="N121" s="364">
        <v>44301</v>
      </c>
      <c r="O121" t="s">
        <v>1030</v>
      </c>
      <c r="P121" s="364">
        <v>44308</v>
      </c>
      <c r="Q121" t="s">
        <v>1004</v>
      </c>
    </row>
    <row r="122" spans="1:17">
      <c r="A122">
        <v>101</v>
      </c>
      <c r="B122" t="s">
        <v>726</v>
      </c>
      <c r="C122" t="s">
        <v>82</v>
      </c>
      <c r="D122" t="s">
        <v>772</v>
      </c>
      <c r="F122" t="s">
        <v>742</v>
      </c>
      <c r="G122" t="s">
        <v>785</v>
      </c>
      <c r="H122" t="s">
        <v>383</v>
      </c>
      <c r="I122" t="s">
        <v>490</v>
      </c>
      <c r="J122">
        <v>252</v>
      </c>
      <c r="K122">
        <v>4.9800000000000004</v>
      </c>
      <c r="L122">
        <v>1254.96</v>
      </c>
      <c r="M122" t="s">
        <v>410</v>
      </c>
      <c r="N122" s="364">
        <v>44301</v>
      </c>
      <c r="O122" t="s">
        <v>1023</v>
      </c>
      <c r="P122" s="364">
        <v>44308</v>
      </c>
      <c r="Q122" t="s">
        <v>1004</v>
      </c>
    </row>
    <row r="123" spans="1:17">
      <c r="A123">
        <v>102</v>
      </c>
      <c r="B123" t="s">
        <v>726</v>
      </c>
      <c r="C123" t="s">
        <v>82</v>
      </c>
      <c r="D123" t="s">
        <v>773</v>
      </c>
      <c r="F123" t="s">
        <v>743</v>
      </c>
      <c r="G123" t="s">
        <v>785</v>
      </c>
      <c r="H123" t="s">
        <v>383</v>
      </c>
      <c r="I123" t="s">
        <v>490</v>
      </c>
      <c r="J123" t="s">
        <v>798</v>
      </c>
      <c r="K123" t="s">
        <v>799</v>
      </c>
      <c r="L123">
        <v>1425.6000000000001</v>
      </c>
      <c r="M123" t="s">
        <v>410</v>
      </c>
      <c r="N123" s="364">
        <v>44301</v>
      </c>
      <c r="O123" t="s">
        <v>1023</v>
      </c>
      <c r="P123" s="364">
        <v>44308</v>
      </c>
      <c r="Q123" t="s">
        <v>1004</v>
      </c>
    </row>
    <row r="124" spans="1:17">
      <c r="A124">
        <v>103</v>
      </c>
      <c r="B124" t="s">
        <v>726</v>
      </c>
      <c r="C124" t="s">
        <v>82</v>
      </c>
      <c r="D124" t="s">
        <v>761</v>
      </c>
      <c r="F124" t="s">
        <v>744</v>
      </c>
      <c r="G124" t="s">
        <v>785</v>
      </c>
      <c r="H124" t="s">
        <v>383</v>
      </c>
      <c r="I124" t="s">
        <v>786</v>
      </c>
      <c r="J124">
        <v>24</v>
      </c>
      <c r="K124">
        <v>6.84</v>
      </c>
      <c r="L124">
        <v>164.16</v>
      </c>
      <c r="M124" t="s">
        <v>410</v>
      </c>
      <c r="N124" s="364">
        <v>44301</v>
      </c>
      <c r="O124" t="s">
        <v>1024</v>
      </c>
      <c r="P124" s="364">
        <v>44308</v>
      </c>
      <c r="Q124" t="s">
        <v>1004</v>
      </c>
    </row>
    <row r="125" spans="1:17">
      <c r="A125">
        <v>104</v>
      </c>
      <c r="B125" t="s">
        <v>726</v>
      </c>
      <c r="C125" t="s">
        <v>82</v>
      </c>
      <c r="D125" t="s">
        <v>774</v>
      </c>
      <c r="F125" t="s">
        <v>745</v>
      </c>
      <c r="G125" t="s">
        <v>785</v>
      </c>
      <c r="H125" t="s">
        <v>383</v>
      </c>
      <c r="I125" t="s">
        <v>490</v>
      </c>
      <c r="J125">
        <v>276</v>
      </c>
      <c r="K125">
        <v>78.3</v>
      </c>
      <c r="L125">
        <v>21610.799999999999</v>
      </c>
      <c r="M125" t="s">
        <v>410</v>
      </c>
      <c r="N125" s="364">
        <v>44301</v>
      </c>
      <c r="O125" t="s">
        <v>1022</v>
      </c>
      <c r="P125" s="364">
        <v>44308</v>
      </c>
      <c r="Q125" t="s">
        <v>1004</v>
      </c>
    </row>
    <row r="126" spans="1:17">
      <c r="A126">
        <v>105</v>
      </c>
      <c r="B126" t="s">
        <v>726</v>
      </c>
      <c r="C126" t="s">
        <v>82</v>
      </c>
      <c r="D126" t="s">
        <v>775</v>
      </c>
      <c r="F126" t="s">
        <v>746</v>
      </c>
      <c r="G126" t="s">
        <v>785</v>
      </c>
      <c r="H126" t="s">
        <v>383</v>
      </c>
      <c r="I126" t="s">
        <v>793</v>
      </c>
      <c r="J126">
        <v>9100</v>
      </c>
      <c r="K126">
        <v>1.3</v>
      </c>
      <c r="L126">
        <v>11830</v>
      </c>
      <c r="M126" t="s">
        <v>410</v>
      </c>
      <c r="N126" s="364">
        <v>44301</v>
      </c>
      <c r="O126" t="s">
        <v>1028</v>
      </c>
      <c r="P126" s="364">
        <v>44308</v>
      </c>
      <c r="Q126" t="s">
        <v>1004</v>
      </c>
    </row>
    <row r="127" spans="1:17">
      <c r="A127">
        <v>106</v>
      </c>
      <c r="B127" t="s">
        <v>726</v>
      </c>
      <c r="C127" t="s">
        <v>82</v>
      </c>
      <c r="D127" t="s">
        <v>776</v>
      </c>
      <c r="F127" t="s">
        <v>747</v>
      </c>
      <c r="G127" t="s">
        <v>785</v>
      </c>
      <c r="H127" t="s">
        <v>383</v>
      </c>
      <c r="I127" t="s">
        <v>443</v>
      </c>
      <c r="J127">
        <v>8000</v>
      </c>
      <c r="K127">
        <v>0.23</v>
      </c>
      <c r="L127">
        <v>1840</v>
      </c>
      <c r="M127" t="s">
        <v>410</v>
      </c>
      <c r="N127" s="364">
        <v>44301</v>
      </c>
      <c r="O127" t="s">
        <v>1025</v>
      </c>
      <c r="P127" s="364">
        <v>44308</v>
      </c>
      <c r="Q127" t="s">
        <v>1004</v>
      </c>
    </row>
    <row r="128" spans="1:17">
      <c r="A128">
        <v>107</v>
      </c>
      <c r="B128" t="s">
        <v>726</v>
      </c>
      <c r="C128" t="s">
        <v>82</v>
      </c>
      <c r="D128" t="s">
        <v>776</v>
      </c>
      <c r="F128" t="s">
        <v>748</v>
      </c>
      <c r="G128" t="s">
        <v>785</v>
      </c>
      <c r="H128" t="s">
        <v>383</v>
      </c>
      <c r="I128" t="s">
        <v>443</v>
      </c>
      <c r="J128">
        <v>14400</v>
      </c>
      <c r="K128">
        <v>0.22</v>
      </c>
      <c r="L128">
        <v>3168</v>
      </c>
      <c r="M128" t="s">
        <v>410</v>
      </c>
      <c r="N128" s="364">
        <v>44301</v>
      </c>
      <c r="O128" t="s">
        <v>1025</v>
      </c>
      <c r="P128" s="364">
        <v>44308</v>
      </c>
      <c r="Q128" t="s">
        <v>1004</v>
      </c>
    </row>
    <row r="129" spans="1:17">
      <c r="A129">
        <v>108</v>
      </c>
      <c r="B129" t="s">
        <v>726</v>
      </c>
      <c r="C129" t="s">
        <v>82</v>
      </c>
      <c r="D129" t="s">
        <v>776</v>
      </c>
      <c r="F129" t="s">
        <v>749</v>
      </c>
      <c r="G129" t="s">
        <v>785</v>
      </c>
      <c r="H129" t="s">
        <v>383</v>
      </c>
      <c r="I129" t="s">
        <v>443</v>
      </c>
      <c r="J129">
        <v>3600</v>
      </c>
      <c r="K129">
        <v>0.23</v>
      </c>
      <c r="L129">
        <v>828</v>
      </c>
      <c r="M129" t="s">
        <v>410</v>
      </c>
      <c r="N129" s="364">
        <v>44301</v>
      </c>
      <c r="O129" t="s">
        <v>1025</v>
      </c>
      <c r="P129" s="364">
        <v>44308</v>
      </c>
      <c r="Q129" t="s">
        <v>1004</v>
      </c>
    </row>
    <row r="130" spans="1:17">
      <c r="A130">
        <v>109</v>
      </c>
      <c r="B130" t="s">
        <v>726</v>
      </c>
      <c r="C130" t="s">
        <v>82</v>
      </c>
      <c r="D130" t="s">
        <v>776</v>
      </c>
      <c r="F130" t="s">
        <v>750</v>
      </c>
      <c r="G130" t="s">
        <v>785</v>
      </c>
      <c r="H130" t="s">
        <v>383</v>
      </c>
      <c r="I130" t="s">
        <v>443</v>
      </c>
      <c r="J130">
        <v>16500</v>
      </c>
      <c r="K130">
        <v>0.21</v>
      </c>
      <c r="L130">
        <v>3465</v>
      </c>
      <c r="M130" t="s">
        <v>410</v>
      </c>
      <c r="N130" s="364">
        <v>44301</v>
      </c>
      <c r="O130" t="s">
        <v>1025</v>
      </c>
      <c r="P130" s="364">
        <v>44308</v>
      </c>
      <c r="Q130" t="s">
        <v>1004</v>
      </c>
    </row>
    <row r="131" spans="1:17">
      <c r="A131">
        <v>110</v>
      </c>
      <c r="B131" t="s">
        <v>726</v>
      </c>
      <c r="C131" t="s">
        <v>82</v>
      </c>
      <c r="D131" t="s">
        <v>777</v>
      </c>
      <c r="F131" t="s">
        <v>751</v>
      </c>
      <c r="G131" t="s">
        <v>785</v>
      </c>
      <c r="H131" t="s">
        <v>383</v>
      </c>
      <c r="I131" t="s">
        <v>786</v>
      </c>
      <c r="J131">
        <v>900</v>
      </c>
      <c r="K131">
        <v>7.92</v>
      </c>
      <c r="L131">
        <v>7128</v>
      </c>
      <c r="M131" t="s">
        <v>410</v>
      </c>
      <c r="N131" s="364">
        <v>44301</v>
      </c>
      <c r="O131" t="s">
        <v>1024</v>
      </c>
      <c r="P131" s="364">
        <v>44308</v>
      </c>
      <c r="Q131" t="s">
        <v>1004</v>
      </c>
    </row>
    <row r="132" spans="1:17">
      <c r="A132">
        <v>111</v>
      </c>
      <c r="B132" t="s">
        <v>726</v>
      </c>
      <c r="C132" t="s">
        <v>82</v>
      </c>
      <c r="D132" t="s">
        <v>777</v>
      </c>
      <c r="F132" t="s">
        <v>752</v>
      </c>
      <c r="G132" t="s">
        <v>785</v>
      </c>
      <c r="H132" t="s">
        <v>383</v>
      </c>
      <c r="I132" t="s">
        <v>795</v>
      </c>
      <c r="J132">
        <v>60</v>
      </c>
      <c r="K132">
        <v>4</v>
      </c>
      <c r="L132">
        <v>240</v>
      </c>
      <c r="M132" t="s">
        <v>410</v>
      </c>
      <c r="N132" s="364">
        <v>44301</v>
      </c>
      <c r="O132" t="s">
        <v>1029</v>
      </c>
      <c r="P132" s="364">
        <v>44308</v>
      </c>
      <c r="Q132" t="s">
        <v>1004</v>
      </c>
    </row>
    <row r="133" spans="1:17">
      <c r="A133">
        <v>112</v>
      </c>
      <c r="B133" t="s">
        <v>726</v>
      </c>
      <c r="C133" t="s">
        <v>82</v>
      </c>
      <c r="D133" t="s">
        <v>778</v>
      </c>
      <c r="F133" t="s">
        <v>753</v>
      </c>
      <c r="G133" t="s">
        <v>785</v>
      </c>
      <c r="H133" t="s">
        <v>383</v>
      </c>
      <c r="I133" t="s">
        <v>796</v>
      </c>
      <c r="J133">
        <v>1500</v>
      </c>
      <c r="K133">
        <v>14.5</v>
      </c>
      <c r="L133">
        <v>21750</v>
      </c>
      <c r="M133" t="s">
        <v>410</v>
      </c>
      <c r="N133" s="364">
        <v>44301</v>
      </c>
      <c r="O133" t="s">
        <v>1026</v>
      </c>
      <c r="P133" s="364">
        <v>44308</v>
      </c>
      <c r="Q133" t="s">
        <v>1004</v>
      </c>
    </row>
    <row r="134" spans="1:17">
      <c r="A134">
        <v>113</v>
      </c>
      <c r="B134" t="s">
        <v>726</v>
      </c>
      <c r="C134" t="s">
        <v>82</v>
      </c>
      <c r="D134" t="s">
        <v>779</v>
      </c>
      <c r="F134" t="s">
        <v>754</v>
      </c>
      <c r="G134" t="s">
        <v>785</v>
      </c>
      <c r="H134" t="s">
        <v>383</v>
      </c>
      <c r="I134" t="s">
        <v>446</v>
      </c>
      <c r="J134">
        <v>80</v>
      </c>
      <c r="K134">
        <v>13</v>
      </c>
      <c r="L134">
        <v>1040</v>
      </c>
      <c r="M134" t="s">
        <v>410</v>
      </c>
      <c r="N134" s="364">
        <v>44301</v>
      </c>
      <c r="O134" t="s">
        <v>1027</v>
      </c>
      <c r="P134" s="364">
        <v>44308</v>
      </c>
      <c r="Q134" t="s">
        <v>1004</v>
      </c>
    </row>
    <row r="135" spans="1:17">
      <c r="A135">
        <v>114</v>
      </c>
      <c r="B135" t="s">
        <v>726</v>
      </c>
      <c r="C135" t="s">
        <v>82</v>
      </c>
      <c r="D135" t="s">
        <v>780</v>
      </c>
      <c r="F135" t="s">
        <v>755</v>
      </c>
      <c r="G135" t="s">
        <v>785</v>
      </c>
      <c r="H135" t="s">
        <v>383</v>
      </c>
      <c r="I135" t="s">
        <v>788</v>
      </c>
      <c r="J135">
        <v>3000</v>
      </c>
      <c r="K135">
        <v>0.88</v>
      </c>
      <c r="L135">
        <v>2640</v>
      </c>
      <c r="M135" t="s">
        <v>410</v>
      </c>
      <c r="N135" s="364">
        <v>44301</v>
      </c>
      <c r="O135" t="s">
        <v>1032</v>
      </c>
      <c r="P135" s="364">
        <v>44308</v>
      </c>
      <c r="Q135" t="s">
        <v>1004</v>
      </c>
    </row>
    <row r="136" spans="1:17">
      <c r="A136">
        <v>115</v>
      </c>
      <c r="B136" t="s">
        <v>726</v>
      </c>
      <c r="C136" t="s">
        <v>82</v>
      </c>
      <c r="D136" t="s">
        <v>780</v>
      </c>
      <c r="F136" t="s">
        <v>756</v>
      </c>
      <c r="G136" t="s">
        <v>785</v>
      </c>
      <c r="H136" t="s">
        <v>383</v>
      </c>
      <c r="I136" t="s">
        <v>446</v>
      </c>
      <c r="J136">
        <v>3000</v>
      </c>
      <c r="K136">
        <v>0.16</v>
      </c>
      <c r="L136">
        <v>480</v>
      </c>
      <c r="M136" t="s">
        <v>410</v>
      </c>
      <c r="N136" s="364">
        <v>44301</v>
      </c>
      <c r="O136" t="s">
        <v>1027</v>
      </c>
      <c r="P136" s="364">
        <v>44308</v>
      </c>
      <c r="Q136" t="s">
        <v>1004</v>
      </c>
    </row>
    <row r="137" spans="1:17">
      <c r="A137">
        <v>116</v>
      </c>
      <c r="B137" t="s">
        <v>726</v>
      </c>
      <c r="C137" t="s">
        <v>82</v>
      </c>
      <c r="D137" t="s">
        <v>781</v>
      </c>
      <c r="F137" t="s">
        <v>757</v>
      </c>
      <c r="G137" t="s">
        <v>785</v>
      </c>
      <c r="H137" t="s">
        <v>383</v>
      </c>
      <c r="I137" t="s">
        <v>788</v>
      </c>
      <c r="J137">
        <v>2700</v>
      </c>
      <c r="K137">
        <v>0.25</v>
      </c>
      <c r="L137">
        <v>675</v>
      </c>
      <c r="M137" t="s">
        <v>410</v>
      </c>
      <c r="N137" s="364">
        <v>44301</v>
      </c>
      <c r="O137" t="s">
        <v>1032</v>
      </c>
      <c r="P137" s="364">
        <v>44308</v>
      </c>
      <c r="Q137" t="s">
        <v>1004</v>
      </c>
    </row>
    <row r="138" spans="1:17">
      <c r="A138">
        <v>117</v>
      </c>
      <c r="B138" t="s">
        <v>726</v>
      </c>
      <c r="C138" t="s">
        <v>82</v>
      </c>
      <c r="D138" t="s">
        <v>782</v>
      </c>
      <c r="F138" t="s">
        <v>758</v>
      </c>
      <c r="G138" t="s">
        <v>785</v>
      </c>
      <c r="H138" t="s">
        <v>383</v>
      </c>
      <c r="I138" t="s">
        <v>786</v>
      </c>
      <c r="J138">
        <v>10</v>
      </c>
      <c r="K138">
        <v>13.1</v>
      </c>
      <c r="L138">
        <v>131</v>
      </c>
      <c r="M138" t="s">
        <v>410</v>
      </c>
      <c r="N138" s="364">
        <v>44301</v>
      </c>
      <c r="O138" t="s">
        <v>1024</v>
      </c>
      <c r="P138" s="364">
        <v>44308</v>
      </c>
      <c r="Q138" t="s">
        <v>1004</v>
      </c>
    </row>
    <row r="139" spans="1:17">
      <c r="A139">
        <v>118</v>
      </c>
      <c r="B139" t="s">
        <v>726</v>
      </c>
      <c r="C139" t="s">
        <v>82</v>
      </c>
      <c r="D139" t="s">
        <v>783</v>
      </c>
      <c r="F139" t="s">
        <v>759</v>
      </c>
      <c r="G139" t="s">
        <v>785</v>
      </c>
      <c r="H139" t="s">
        <v>383</v>
      </c>
      <c r="I139" t="s">
        <v>794</v>
      </c>
      <c r="J139">
        <v>10000</v>
      </c>
      <c r="K139">
        <v>0.09</v>
      </c>
      <c r="L139">
        <v>900</v>
      </c>
      <c r="M139" t="s">
        <v>410</v>
      </c>
      <c r="N139" s="364">
        <v>44301</v>
      </c>
      <c r="O139" t="s">
        <v>1031</v>
      </c>
      <c r="P139" s="364">
        <v>44308</v>
      </c>
      <c r="Q139" t="s">
        <v>1004</v>
      </c>
    </row>
    <row r="140" spans="1:17">
      <c r="A140">
        <v>119</v>
      </c>
      <c r="B140" t="s">
        <v>726</v>
      </c>
      <c r="C140" t="s">
        <v>82</v>
      </c>
      <c r="D140" t="s">
        <v>784</v>
      </c>
      <c r="F140" t="s">
        <v>760</v>
      </c>
      <c r="G140" t="s">
        <v>785</v>
      </c>
      <c r="H140" t="s">
        <v>383</v>
      </c>
      <c r="I140" t="s">
        <v>797</v>
      </c>
      <c r="J140">
        <v>3000</v>
      </c>
      <c r="K140">
        <v>0.3</v>
      </c>
      <c r="L140">
        <v>900</v>
      </c>
      <c r="M140" t="s">
        <v>410</v>
      </c>
    </row>
    <row r="141" spans="1:17">
      <c r="A141">
        <v>212</v>
      </c>
      <c r="B141" t="s">
        <v>726</v>
      </c>
      <c r="C141" t="s">
        <v>82</v>
      </c>
      <c r="D141" t="s">
        <v>764</v>
      </c>
      <c r="F141" t="s">
        <v>733</v>
      </c>
      <c r="G141" t="s">
        <v>785</v>
      </c>
      <c r="H141" t="s">
        <v>358</v>
      </c>
      <c r="I141" t="s">
        <v>794</v>
      </c>
      <c r="J141">
        <v>1800</v>
      </c>
      <c r="K141">
        <v>1.96</v>
      </c>
      <c r="L141">
        <v>3528</v>
      </c>
      <c r="M141" t="s">
        <v>410</v>
      </c>
      <c r="Q141" t="s">
        <v>800</v>
      </c>
    </row>
    <row r="142" spans="1:17">
      <c r="A142">
        <v>213</v>
      </c>
      <c r="B142" t="s">
        <v>726</v>
      </c>
      <c r="C142" t="s">
        <v>82</v>
      </c>
      <c r="D142" t="s">
        <v>765</v>
      </c>
      <c r="F142" t="s">
        <v>740</v>
      </c>
      <c r="G142" t="s">
        <v>785</v>
      </c>
      <c r="H142" t="s">
        <v>358</v>
      </c>
      <c r="I142" t="s">
        <v>791</v>
      </c>
      <c r="J142">
        <v>180</v>
      </c>
      <c r="K142">
        <v>4.4000000000000004</v>
      </c>
      <c r="L142">
        <v>792.00000000000011</v>
      </c>
      <c r="M142" t="s">
        <v>410</v>
      </c>
      <c r="Q142" t="s">
        <v>533</v>
      </c>
    </row>
    <row r="143" spans="1:17">
      <c r="A143">
        <v>62</v>
      </c>
      <c r="B143" t="s">
        <v>612</v>
      </c>
      <c r="C143" t="s">
        <v>17</v>
      </c>
      <c r="F143" t="s">
        <v>613</v>
      </c>
      <c r="G143" t="s">
        <v>409</v>
      </c>
      <c r="H143" t="s">
        <v>383</v>
      </c>
      <c r="J143">
        <v>1</v>
      </c>
      <c r="L143">
        <v>0</v>
      </c>
      <c r="M143" t="s">
        <v>410</v>
      </c>
    </row>
    <row r="144" spans="1:17">
      <c r="A144">
        <v>63</v>
      </c>
      <c r="B144" t="s">
        <v>612</v>
      </c>
      <c r="C144" t="s">
        <v>17</v>
      </c>
      <c r="F144" t="s">
        <v>413</v>
      </c>
      <c r="G144" t="s">
        <v>409</v>
      </c>
      <c r="H144" t="s">
        <v>383</v>
      </c>
      <c r="J144">
        <v>15</v>
      </c>
      <c r="L144">
        <v>0</v>
      </c>
      <c r="M144" t="s">
        <v>410</v>
      </c>
    </row>
    <row r="145" spans="1:17">
      <c r="A145">
        <v>64</v>
      </c>
      <c r="B145" t="s">
        <v>612</v>
      </c>
      <c r="C145" t="s">
        <v>17</v>
      </c>
      <c r="F145" t="s">
        <v>614</v>
      </c>
      <c r="G145" t="s">
        <v>409</v>
      </c>
      <c r="H145" t="s">
        <v>383</v>
      </c>
      <c r="J145">
        <v>21</v>
      </c>
      <c r="L145">
        <v>0</v>
      </c>
      <c r="M145" t="s">
        <v>410</v>
      </c>
    </row>
    <row r="146" spans="1:17">
      <c r="A146">
        <v>65</v>
      </c>
      <c r="B146" t="s">
        <v>612</v>
      </c>
      <c r="C146" t="s">
        <v>17</v>
      </c>
      <c r="F146" t="s">
        <v>615</v>
      </c>
      <c r="G146" t="s">
        <v>409</v>
      </c>
      <c r="H146" t="s">
        <v>383</v>
      </c>
      <c r="J146">
        <v>6</v>
      </c>
      <c r="L146">
        <v>0</v>
      </c>
      <c r="M146" t="s">
        <v>410</v>
      </c>
    </row>
    <row r="147" spans="1:17">
      <c r="A147">
        <v>66</v>
      </c>
      <c r="B147" t="s">
        <v>612</v>
      </c>
      <c r="C147" t="s">
        <v>17</v>
      </c>
      <c r="F147" t="s">
        <v>616</v>
      </c>
      <c r="G147" t="s">
        <v>409</v>
      </c>
      <c r="H147" t="s">
        <v>383</v>
      </c>
      <c r="J147">
        <v>21</v>
      </c>
      <c r="L147">
        <v>0</v>
      </c>
      <c r="M147" t="s">
        <v>410</v>
      </c>
    </row>
    <row r="148" spans="1:17" ht="90">
      <c r="A148">
        <v>152</v>
      </c>
      <c r="B148" t="s">
        <v>239</v>
      </c>
      <c r="C148" t="s">
        <v>92</v>
      </c>
      <c r="D148" t="s">
        <v>946</v>
      </c>
      <c r="F148" s="365" t="s">
        <v>240</v>
      </c>
      <c r="G148" t="s">
        <v>241</v>
      </c>
      <c r="H148" t="s">
        <v>363</v>
      </c>
      <c r="I148" t="s">
        <v>242</v>
      </c>
      <c r="J148">
        <v>3</v>
      </c>
      <c r="K148">
        <v>9545</v>
      </c>
      <c r="L148">
        <v>28635</v>
      </c>
      <c r="M148" t="s">
        <v>6</v>
      </c>
      <c r="N148" s="364">
        <v>44200</v>
      </c>
      <c r="O148" t="s">
        <v>389</v>
      </c>
      <c r="P148" s="364">
        <v>44229</v>
      </c>
      <c r="Q148" t="s">
        <v>877</v>
      </c>
    </row>
    <row r="149" spans="1:17" ht="30">
      <c r="A149">
        <v>247</v>
      </c>
      <c r="B149" t="s">
        <v>239</v>
      </c>
      <c r="C149" t="s">
        <v>92</v>
      </c>
      <c r="D149" t="s">
        <v>946</v>
      </c>
      <c r="F149" s="365" t="s">
        <v>1135</v>
      </c>
      <c r="G149" t="s">
        <v>241</v>
      </c>
      <c r="H149" t="s">
        <v>1104</v>
      </c>
      <c r="I149" t="s">
        <v>242</v>
      </c>
      <c r="J149">
        <v>1</v>
      </c>
      <c r="K149">
        <v>9545</v>
      </c>
      <c r="L149">
        <v>9545</v>
      </c>
      <c r="M149" t="s">
        <v>6</v>
      </c>
      <c r="N149" s="364">
        <v>44305</v>
      </c>
      <c r="O149" t="s">
        <v>1054</v>
      </c>
      <c r="P149" s="364">
        <v>44314</v>
      </c>
      <c r="Q149" t="s">
        <v>877</v>
      </c>
    </row>
    <row r="150" spans="1:17">
      <c r="A150">
        <v>219</v>
      </c>
      <c r="B150" t="s">
        <v>949</v>
      </c>
      <c r="C150" t="s">
        <v>17</v>
      </c>
      <c r="F150" t="s">
        <v>950</v>
      </c>
      <c r="G150" t="s">
        <v>957</v>
      </c>
      <c r="H150" t="s">
        <v>1102</v>
      </c>
      <c r="J150">
        <v>1</v>
      </c>
      <c r="L150">
        <v>0</v>
      </c>
    </row>
    <row r="151" spans="1:17" ht="150">
      <c r="A151">
        <v>179</v>
      </c>
      <c r="B151" t="s">
        <v>290</v>
      </c>
      <c r="C151" t="s">
        <v>85</v>
      </c>
      <c r="D151" t="s">
        <v>988</v>
      </c>
      <c r="F151" s="365" t="s">
        <v>291</v>
      </c>
      <c r="G151" t="s">
        <v>202</v>
      </c>
      <c r="H151" t="s">
        <v>1108</v>
      </c>
      <c r="I151" t="s">
        <v>292</v>
      </c>
      <c r="J151">
        <v>3</v>
      </c>
      <c r="K151">
        <v>660</v>
      </c>
      <c r="L151">
        <v>1980</v>
      </c>
      <c r="M151" t="s">
        <v>6</v>
      </c>
      <c r="N151" s="364">
        <v>44200</v>
      </c>
      <c r="O151" t="s">
        <v>404</v>
      </c>
      <c r="P151" s="364">
        <v>44231</v>
      </c>
      <c r="Q151" t="s">
        <v>877</v>
      </c>
    </row>
    <row r="152" spans="1:17" ht="45">
      <c r="A152">
        <v>274</v>
      </c>
      <c r="B152" t="s">
        <v>290</v>
      </c>
      <c r="C152" t="s">
        <v>85</v>
      </c>
      <c r="D152" t="s">
        <v>988</v>
      </c>
      <c r="F152" s="365" t="s">
        <v>1136</v>
      </c>
      <c r="G152" t="s">
        <v>202</v>
      </c>
      <c r="H152" t="s">
        <v>1108</v>
      </c>
      <c r="I152" t="s">
        <v>292</v>
      </c>
      <c r="J152">
        <v>1</v>
      </c>
      <c r="K152">
        <v>660</v>
      </c>
      <c r="L152">
        <v>660</v>
      </c>
      <c r="M152" t="s">
        <v>6</v>
      </c>
      <c r="N152" s="364">
        <v>44306</v>
      </c>
      <c r="O152" t="s">
        <v>1091</v>
      </c>
      <c r="P152" s="364">
        <v>44320</v>
      </c>
      <c r="Q152" t="s">
        <v>877</v>
      </c>
    </row>
    <row r="153" spans="1:17">
      <c r="A153">
        <v>120</v>
      </c>
      <c r="B153" t="s">
        <v>908</v>
      </c>
      <c r="C153" t="s">
        <v>82</v>
      </c>
      <c r="D153" t="s">
        <v>911</v>
      </c>
      <c r="F153" t="s">
        <v>896</v>
      </c>
      <c r="G153" t="s">
        <v>909</v>
      </c>
      <c r="H153" t="s">
        <v>383</v>
      </c>
      <c r="I153" t="s">
        <v>910</v>
      </c>
      <c r="J153">
        <v>100</v>
      </c>
      <c r="K153">
        <v>9.2200000000000006</v>
      </c>
      <c r="L153">
        <v>922.00000000000011</v>
      </c>
      <c r="M153" t="s">
        <v>410</v>
      </c>
    </row>
    <row r="154" spans="1:17">
      <c r="A154">
        <v>121</v>
      </c>
      <c r="B154" t="s">
        <v>908</v>
      </c>
      <c r="C154" t="s">
        <v>82</v>
      </c>
      <c r="D154" t="s">
        <v>912</v>
      </c>
      <c r="F154" t="s">
        <v>897</v>
      </c>
      <c r="G154" t="s">
        <v>909</v>
      </c>
      <c r="H154" t="s">
        <v>383</v>
      </c>
      <c r="I154" t="s">
        <v>910</v>
      </c>
      <c r="J154">
        <v>1</v>
      </c>
      <c r="K154">
        <v>38.89</v>
      </c>
      <c r="L154">
        <v>38.89</v>
      </c>
      <c r="M154" t="s">
        <v>410</v>
      </c>
    </row>
    <row r="155" spans="1:17">
      <c r="A155">
        <v>122</v>
      </c>
      <c r="B155" t="s">
        <v>908</v>
      </c>
      <c r="C155" t="s">
        <v>82</v>
      </c>
      <c r="D155" t="s">
        <v>913</v>
      </c>
      <c r="F155" t="s">
        <v>898</v>
      </c>
      <c r="G155" t="s">
        <v>909</v>
      </c>
      <c r="H155" t="s">
        <v>383</v>
      </c>
      <c r="I155" t="s">
        <v>910</v>
      </c>
      <c r="J155">
        <v>65</v>
      </c>
      <c r="K155">
        <v>26</v>
      </c>
      <c r="L155">
        <v>1690</v>
      </c>
      <c r="M155" t="s">
        <v>410</v>
      </c>
    </row>
    <row r="156" spans="1:17">
      <c r="A156">
        <v>123</v>
      </c>
      <c r="B156" t="s">
        <v>908</v>
      </c>
      <c r="C156" t="s">
        <v>82</v>
      </c>
      <c r="D156" t="s">
        <v>912</v>
      </c>
      <c r="F156" t="s">
        <v>899</v>
      </c>
      <c r="G156" t="s">
        <v>909</v>
      </c>
      <c r="H156" t="s">
        <v>383</v>
      </c>
      <c r="I156" t="s">
        <v>910</v>
      </c>
      <c r="J156">
        <v>60</v>
      </c>
      <c r="K156">
        <v>38.36</v>
      </c>
      <c r="L156">
        <v>2301.6</v>
      </c>
      <c r="M156" t="s">
        <v>410</v>
      </c>
    </row>
    <row r="157" spans="1:17" ht="90">
      <c r="A157">
        <v>124</v>
      </c>
      <c r="B157" t="s">
        <v>908</v>
      </c>
      <c r="C157" t="s">
        <v>82</v>
      </c>
      <c r="D157" t="s">
        <v>914</v>
      </c>
      <c r="F157" s="365" t="s">
        <v>900</v>
      </c>
      <c r="G157" t="s">
        <v>909</v>
      </c>
      <c r="H157" t="s">
        <v>383</v>
      </c>
      <c r="I157" t="s">
        <v>910</v>
      </c>
      <c r="J157">
        <v>4000</v>
      </c>
      <c r="K157">
        <v>0.87</v>
      </c>
      <c r="L157">
        <v>3480</v>
      </c>
      <c r="M157" t="s">
        <v>410</v>
      </c>
    </row>
    <row r="158" spans="1:17">
      <c r="A158">
        <v>125</v>
      </c>
      <c r="B158" t="s">
        <v>908</v>
      </c>
      <c r="C158" t="s">
        <v>82</v>
      </c>
      <c r="D158" t="s">
        <v>915</v>
      </c>
      <c r="F158" t="s">
        <v>901</v>
      </c>
      <c r="G158" t="s">
        <v>909</v>
      </c>
      <c r="H158" t="s">
        <v>383</v>
      </c>
      <c r="I158" t="s">
        <v>910</v>
      </c>
      <c r="J158">
        <v>13500</v>
      </c>
      <c r="K158">
        <v>0.1</v>
      </c>
      <c r="L158">
        <v>1350</v>
      </c>
      <c r="M158" t="s">
        <v>410</v>
      </c>
    </row>
    <row r="159" spans="1:17">
      <c r="A159">
        <v>126</v>
      </c>
      <c r="B159" t="s">
        <v>908</v>
      </c>
      <c r="C159" t="s">
        <v>82</v>
      </c>
      <c r="D159" t="s">
        <v>916</v>
      </c>
      <c r="F159" t="s">
        <v>902</v>
      </c>
      <c r="G159" t="s">
        <v>909</v>
      </c>
      <c r="H159" t="s">
        <v>383</v>
      </c>
      <c r="I159" t="s">
        <v>910</v>
      </c>
      <c r="J159">
        <v>35</v>
      </c>
      <c r="K159">
        <v>45</v>
      </c>
      <c r="L159">
        <v>1575</v>
      </c>
      <c r="M159" t="s">
        <v>410</v>
      </c>
    </row>
    <row r="160" spans="1:17">
      <c r="A160">
        <v>127</v>
      </c>
      <c r="B160" t="s">
        <v>908</v>
      </c>
      <c r="C160" t="s">
        <v>82</v>
      </c>
      <c r="D160" t="s">
        <v>917</v>
      </c>
      <c r="F160" t="s">
        <v>903</v>
      </c>
      <c r="G160" t="s">
        <v>909</v>
      </c>
      <c r="H160" t="s">
        <v>383</v>
      </c>
      <c r="I160" t="s">
        <v>910</v>
      </c>
      <c r="J160">
        <v>12</v>
      </c>
      <c r="K160">
        <v>15.72</v>
      </c>
      <c r="L160">
        <v>188.64000000000001</v>
      </c>
      <c r="M160" t="s">
        <v>410</v>
      </c>
    </row>
    <row r="161" spans="1:17">
      <c r="A161">
        <v>128</v>
      </c>
      <c r="B161" t="s">
        <v>908</v>
      </c>
      <c r="C161" t="s">
        <v>82</v>
      </c>
      <c r="D161" t="s">
        <v>918</v>
      </c>
      <c r="F161" t="s">
        <v>904</v>
      </c>
      <c r="G161" t="s">
        <v>909</v>
      </c>
      <c r="H161" t="s">
        <v>383</v>
      </c>
      <c r="I161" t="s">
        <v>910</v>
      </c>
      <c r="J161">
        <v>12</v>
      </c>
      <c r="K161">
        <v>15</v>
      </c>
      <c r="L161">
        <v>180</v>
      </c>
      <c r="M161" t="s">
        <v>410</v>
      </c>
    </row>
    <row r="162" spans="1:17">
      <c r="A162">
        <v>129</v>
      </c>
      <c r="B162" t="s">
        <v>908</v>
      </c>
      <c r="C162" t="s">
        <v>82</v>
      </c>
      <c r="D162" t="s">
        <v>919</v>
      </c>
      <c r="F162" t="s">
        <v>905</v>
      </c>
      <c r="G162" t="s">
        <v>909</v>
      </c>
      <c r="H162" t="s">
        <v>383</v>
      </c>
      <c r="I162" t="s">
        <v>910</v>
      </c>
      <c r="J162">
        <v>12</v>
      </c>
      <c r="K162">
        <v>26.99</v>
      </c>
      <c r="L162">
        <v>323.88</v>
      </c>
      <c r="M162" t="s">
        <v>410</v>
      </c>
    </row>
    <row r="163" spans="1:17">
      <c r="A163">
        <v>130</v>
      </c>
      <c r="B163" t="s">
        <v>908</v>
      </c>
      <c r="C163" t="s">
        <v>82</v>
      </c>
      <c r="D163" t="s">
        <v>916</v>
      </c>
      <c r="F163" t="s">
        <v>906</v>
      </c>
      <c r="G163" t="s">
        <v>909</v>
      </c>
      <c r="H163" t="s">
        <v>383</v>
      </c>
      <c r="I163" t="s">
        <v>910</v>
      </c>
      <c r="J163">
        <v>17600</v>
      </c>
      <c r="K163">
        <v>0.36</v>
      </c>
      <c r="L163">
        <v>6336</v>
      </c>
      <c r="M163" t="s">
        <v>410</v>
      </c>
    </row>
    <row r="164" spans="1:17" ht="120">
      <c r="A164">
        <v>131</v>
      </c>
      <c r="B164" t="s">
        <v>908</v>
      </c>
      <c r="C164" t="s">
        <v>82</v>
      </c>
      <c r="D164" t="s">
        <v>920</v>
      </c>
      <c r="F164" s="365" t="s">
        <v>907</v>
      </c>
      <c r="G164" t="s">
        <v>909</v>
      </c>
      <c r="H164" t="s">
        <v>383</v>
      </c>
      <c r="I164" t="s">
        <v>910</v>
      </c>
      <c r="J164">
        <v>17600</v>
      </c>
      <c r="K164">
        <v>0.72</v>
      </c>
      <c r="L164">
        <v>12672</v>
      </c>
      <c r="M164" t="s">
        <v>410</v>
      </c>
    </row>
    <row r="165" spans="1:17" ht="45">
      <c r="A165">
        <v>252</v>
      </c>
      <c r="B165" s="365" t="s">
        <v>1059</v>
      </c>
      <c r="C165" t="s">
        <v>69</v>
      </c>
      <c r="F165" t="s">
        <v>1060</v>
      </c>
      <c r="H165" t="s">
        <v>354</v>
      </c>
      <c r="J165">
        <v>2</v>
      </c>
      <c r="L165">
        <v>0</v>
      </c>
      <c r="M165" t="s">
        <v>6</v>
      </c>
    </row>
    <row r="166" spans="1:17" ht="45">
      <c r="A166">
        <v>253</v>
      </c>
      <c r="B166" s="365" t="s">
        <v>1059</v>
      </c>
      <c r="C166" t="s">
        <v>69</v>
      </c>
      <c r="F166" t="s">
        <v>1061</v>
      </c>
      <c r="H166" t="s">
        <v>354</v>
      </c>
      <c r="J166">
        <v>3</v>
      </c>
      <c r="L166">
        <v>0</v>
      </c>
      <c r="M166" t="s">
        <v>6</v>
      </c>
    </row>
    <row r="167" spans="1:17" ht="45">
      <c r="A167">
        <v>254</v>
      </c>
      <c r="B167" s="365" t="s">
        <v>1059</v>
      </c>
      <c r="C167" t="s">
        <v>69</v>
      </c>
      <c r="F167" t="s">
        <v>1062</v>
      </c>
      <c r="H167" t="s">
        <v>354</v>
      </c>
      <c r="J167">
        <v>13</v>
      </c>
      <c r="L167">
        <v>0</v>
      </c>
      <c r="M167" t="s">
        <v>6</v>
      </c>
    </row>
    <row r="168" spans="1:17" ht="45">
      <c r="A168">
        <v>255</v>
      </c>
      <c r="B168" s="365" t="s">
        <v>1059</v>
      </c>
      <c r="C168" t="s">
        <v>69</v>
      </c>
      <c r="F168" t="s">
        <v>1063</v>
      </c>
      <c r="H168" t="s">
        <v>354</v>
      </c>
      <c r="J168">
        <v>13</v>
      </c>
      <c r="L168">
        <v>0</v>
      </c>
      <c r="M168" t="s">
        <v>6</v>
      </c>
    </row>
    <row r="169" spans="1:17" ht="45">
      <c r="A169">
        <v>256</v>
      </c>
      <c r="B169" s="365" t="s">
        <v>1059</v>
      </c>
      <c r="C169" t="s">
        <v>69</v>
      </c>
      <c r="F169" t="s">
        <v>1064</v>
      </c>
      <c r="H169" t="s">
        <v>354</v>
      </c>
      <c r="J169">
        <v>1</v>
      </c>
      <c r="L169">
        <v>0</v>
      </c>
      <c r="M169" t="s">
        <v>6</v>
      </c>
    </row>
    <row r="170" spans="1:17" ht="45">
      <c r="A170">
        <v>257</v>
      </c>
      <c r="B170" s="365" t="s">
        <v>1059</v>
      </c>
      <c r="C170" t="s">
        <v>69</v>
      </c>
      <c r="F170" t="s">
        <v>1065</v>
      </c>
      <c r="H170" t="s">
        <v>354</v>
      </c>
      <c r="J170">
        <v>1</v>
      </c>
      <c r="L170">
        <v>0</v>
      </c>
      <c r="M170" t="s">
        <v>6</v>
      </c>
    </row>
    <row r="171" spans="1:17">
      <c r="A171">
        <v>218</v>
      </c>
      <c r="B171" t="s">
        <v>944</v>
      </c>
      <c r="C171" t="s">
        <v>92</v>
      </c>
      <c r="D171" t="s">
        <v>946</v>
      </c>
      <c r="F171" t="s">
        <v>947</v>
      </c>
      <c r="G171" t="s">
        <v>948</v>
      </c>
      <c r="H171" t="s">
        <v>1104</v>
      </c>
      <c r="I171" t="s">
        <v>242</v>
      </c>
      <c r="L171">
        <v>0</v>
      </c>
    </row>
    <row r="172" spans="1:17" ht="150">
      <c r="A172">
        <v>159</v>
      </c>
      <c r="B172" t="s">
        <v>248</v>
      </c>
      <c r="C172" t="s">
        <v>69</v>
      </c>
      <c r="D172" t="s">
        <v>983</v>
      </c>
      <c r="F172" s="365" t="s">
        <v>1085</v>
      </c>
      <c r="G172" t="s">
        <v>250</v>
      </c>
      <c r="H172" t="s">
        <v>1102</v>
      </c>
      <c r="I172" t="s">
        <v>728</v>
      </c>
      <c r="J172">
        <v>2079.46</v>
      </c>
      <c r="K172">
        <v>10.29</v>
      </c>
      <c r="L172">
        <v>21397.643399999997</v>
      </c>
      <c r="M172" t="s">
        <v>6</v>
      </c>
      <c r="N172" s="364">
        <v>44200</v>
      </c>
      <c r="O172" t="s">
        <v>386</v>
      </c>
      <c r="P172" s="364">
        <v>44231</v>
      </c>
      <c r="Q172" t="s">
        <v>877</v>
      </c>
    </row>
    <row r="173" spans="1:17" ht="165">
      <c r="A173">
        <v>160</v>
      </c>
      <c r="B173" t="s">
        <v>248</v>
      </c>
      <c r="C173" t="s">
        <v>69</v>
      </c>
      <c r="D173" t="s">
        <v>983</v>
      </c>
      <c r="F173" s="365" t="s">
        <v>1086</v>
      </c>
      <c r="G173" t="s">
        <v>250</v>
      </c>
      <c r="H173" t="s">
        <v>1102</v>
      </c>
      <c r="I173" t="s">
        <v>728</v>
      </c>
      <c r="J173">
        <v>2574</v>
      </c>
      <c r="K173">
        <v>7.9</v>
      </c>
      <c r="L173">
        <v>20334.600000000002</v>
      </c>
      <c r="M173" t="s">
        <v>6</v>
      </c>
      <c r="N173" s="364">
        <v>44200</v>
      </c>
      <c r="O173" t="s">
        <v>386</v>
      </c>
      <c r="P173" s="364">
        <v>44231</v>
      </c>
      <c r="Q173" t="s">
        <v>877</v>
      </c>
    </row>
    <row r="174" spans="1:17" ht="165">
      <c r="A174">
        <v>161</v>
      </c>
      <c r="B174" t="s">
        <v>248</v>
      </c>
      <c r="C174" t="s">
        <v>69</v>
      </c>
      <c r="D174" t="s">
        <v>983</v>
      </c>
      <c r="F174" s="365" t="s">
        <v>252</v>
      </c>
      <c r="G174" t="s">
        <v>250</v>
      </c>
      <c r="H174" t="s">
        <v>1102</v>
      </c>
      <c r="I174" t="s">
        <v>728</v>
      </c>
      <c r="J174">
        <v>5212.8419999999996</v>
      </c>
      <c r="K174">
        <v>2.83</v>
      </c>
      <c r="L174">
        <v>14752.342859999999</v>
      </c>
      <c r="M174" t="s">
        <v>6</v>
      </c>
      <c r="N174" s="364">
        <v>44200</v>
      </c>
      <c r="O174" t="s">
        <v>386</v>
      </c>
      <c r="P174" s="364">
        <v>44231</v>
      </c>
      <c r="Q174" t="s">
        <v>877</v>
      </c>
    </row>
    <row r="175" spans="1:17" ht="180">
      <c r="A175">
        <v>162</v>
      </c>
      <c r="B175" t="s">
        <v>248</v>
      </c>
      <c r="C175" t="s">
        <v>69</v>
      </c>
      <c r="D175" t="s">
        <v>983</v>
      </c>
      <c r="F175" s="365" t="s">
        <v>253</v>
      </c>
      <c r="G175" t="s">
        <v>250</v>
      </c>
      <c r="H175" t="s">
        <v>1102</v>
      </c>
      <c r="I175" t="s">
        <v>728</v>
      </c>
      <c r="J175">
        <v>3184.84</v>
      </c>
      <c r="K175">
        <v>5.66</v>
      </c>
      <c r="L175">
        <v>18026.1944</v>
      </c>
      <c r="M175" t="s">
        <v>6</v>
      </c>
      <c r="N175" s="364">
        <v>44200</v>
      </c>
      <c r="O175" t="s">
        <v>386</v>
      </c>
      <c r="P175" s="364">
        <v>44231</v>
      </c>
      <c r="Q175" t="s">
        <v>877</v>
      </c>
    </row>
    <row r="176" spans="1:17" ht="240">
      <c r="A176">
        <v>163</v>
      </c>
      <c r="B176" t="s">
        <v>248</v>
      </c>
      <c r="C176" t="s">
        <v>69</v>
      </c>
      <c r="D176" t="s">
        <v>983</v>
      </c>
      <c r="F176" s="365" t="s">
        <v>254</v>
      </c>
      <c r="G176" t="s">
        <v>250</v>
      </c>
      <c r="H176" t="s">
        <v>1102</v>
      </c>
      <c r="I176" t="s">
        <v>728</v>
      </c>
      <c r="J176">
        <v>940.64</v>
      </c>
      <c r="K176">
        <v>0.11</v>
      </c>
      <c r="L176">
        <v>103.4704</v>
      </c>
      <c r="M176" t="s">
        <v>6</v>
      </c>
      <c r="N176" s="364">
        <v>44200</v>
      </c>
      <c r="O176" t="s">
        <v>386</v>
      </c>
      <c r="P176" s="364">
        <v>44231</v>
      </c>
      <c r="Q176" t="s">
        <v>877</v>
      </c>
    </row>
    <row r="177" spans="1:17" ht="409.5">
      <c r="A177">
        <v>234</v>
      </c>
      <c r="B177" t="s">
        <v>248</v>
      </c>
      <c r="C177" t="s">
        <v>69</v>
      </c>
      <c r="D177" t="s">
        <v>983</v>
      </c>
      <c r="E177" s="365" t="s">
        <v>249</v>
      </c>
      <c r="F177" s="365" t="s">
        <v>1036</v>
      </c>
      <c r="G177" t="s">
        <v>250</v>
      </c>
      <c r="H177" t="s">
        <v>1102</v>
      </c>
      <c r="I177" t="s">
        <v>728</v>
      </c>
      <c r="J177">
        <v>622.82000000000005</v>
      </c>
      <c r="K177">
        <v>10.29</v>
      </c>
      <c r="L177">
        <v>6408.8177999999998</v>
      </c>
      <c r="M177" t="s">
        <v>6</v>
      </c>
      <c r="N177" s="364">
        <v>44295</v>
      </c>
      <c r="O177" t="s">
        <v>1040</v>
      </c>
      <c r="P177" s="364">
        <v>44309</v>
      </c>
      <c r="Q177" t="s">
        <v>1041</v>
      </c>
    </row>
    <row r="178" spans="1:17" ht="409.5">
      <c r="A178">
        <v>235</v>
      </c>
      <c r="B178" t="s">
        <v>248</v>
      </c>
      <c r="C178" t="s">
        <v>69</v>
      </c>
      <c r="D178" t="s">
        <v>983</v>
      </c>
      <c r="E178" s="365" t="s">
        <v>251</v>
      </c>
      <c r="F178" t="s">
        <v>1088</v>
      </c>
      <c r="G178" t="s">
        <v>250</v>
      </c>
      <c r="H178" t="s">
        <v>1102</v>
      </c>
      <c r="I178" t="s">
        <v>728</v>
      </c>
      <c r="J178">
        <v>772.5</v>
      </c>
      <c r="K178">
        <v>7.9</v>
      </c>
      <c r="L178">
        <v>6102.75</v>
      </c>
      <c r="M178" t="s">
        <v>6</v>
      </c>
      <c r="N178" s="364">
        <v>44295</v>
      </c>
      <c r="O178" t="s">
        <v>1040</v>
      </c>
      <c r="P178" s="364">
        <v>44309</v>
      </c>
      <c r="Q178" t="s">
        <v>1041</v>
      </c>
    </row>
    <row r="179" spans="1:17" ht="409.5">
      <c r="A179">
        <v>236</v>
      </c>
      <c r="B179" t="s">
        <v>248</v>
      </c>
      <c r="C179" t="s">
        <v>69</v>
      </c>
      <c r="D179" t="s">
        <v>983</v>
      </c>
      <c r="E179" s="365" t="s">
        <v>252</v>
      </c>
      <c r="F179" s="365" t="s">
        <v>1037</v>
      </c>
      <c r="G179" t="s">
        <v>250</v>
      </c>
      <c r="H179" t="s">
        <v>1102</v>
      </c>
      <c r="I179" t="s">
        <v>728</v>
      </c>
      <c r="J179">
        <v>1564.73</v>
      </c>
      <c r="K179">
        <v>2.83</v>
      </c>
      <c r="L179">
        <v>4428.1859000000004</v>
      </c>
      <c r="M179" t="s">
        <v>6</v>
      </c>
      <c r="N179" s="364">
        <v>44295</v>
      </c>
      <c r="O179" t="s">
        <v>1040</v>
      </c>
      <c r="P179" s="364">
        <v>44309</v>
      </c>
      <c r="Q179" t="s">
        <v>1041</v>
      </c>
    </row>
    <row r="180" spans="1:17" ht="409.5">
      <c r="A180">
        <v>237</v>
      </c>
      <c r="B180" t="s">
        <v>248</v>
      </c>
      <c r="C180" t="s">
        <v>69</v>
      </c>
      <c r="D180" t="s">
        <v>983</v>
      </c>
      <c r="E180" s="365" t="s">
        <v>253</v>
      </c>
      <c r="F180" s="365" t="s">
        <v>1038</v>
      </c>
      <c r="G180" t="s">
        <v>250</v>
      </c>
      <c r="H180" t="s">
        <v>1102</v>
      </c>
      <c r="I180" t="s">
        <v>728</v>
      </c>
      <c r="J180">
        <v>956.45</v>
      </c>
      <c r="K180">
        <v>5.66</v>
      </c>
      <c r="L180">
        <v>5413.5070000000005</v>
      </c>
      <c r="M180" t="s">
        <v>6</v>
      </c>
      <c r="N180" s="364">
        <v>44295</v>
      </c>
      <c r="O180" t="s">
        <v>1040</v>
      </c>
      <c r="P180" s="364">
        <v>44309</v>
      </c>
      <c r="Q180" t="s">
        <v>1041</v>
      </c>
    </row>
    <row r="181" spans="1:17" ht="409.5">
      <c r="A181">
        <v>238</v>
      </c>
      <c r="B181" t="s">
        <v>248</v>
      </c>
      <c r="C181" t="s">
        <v>69</v>
      </c>
      <c r="D181" t="s">
        <v>983</v>
      </c>
      <c r="E181" s="365" t="s">
        <v>254</v>
      </c>
      <c r="F181" s="365" t="s">
        <v>1039</v>
      </c>
      <c r="G181" t="s">
        <v>250</v>
      </c>
      <c r="H181" t="s">
        <v>1102</v>
      </c>
      <c r="I181" t="s">
        <v>728</v>
      </c>
      <c r="J181">
        <v>282.25</v>
      </c>
      <c r="K181">
        <v>0.11</v>
      </c>
      <c r="L181">
        <v>31.047499999999999</v>
      </c>
      <c r="M181" t="s">
        <v>6</v>
      </c>
      <c r="N181" s="364">
        <v>44295</v>
      </c>
      <c r="O181" t="s">
        <v>1040</v>
      </c>
      <c r="P181" s="364">
        <v>44309</v>
      </c>
      <c r="Q181" t="s">
        <v>1041</v>
      </c>
    </row>
    <row r="182" spans="1:17" ht="409.5">
      <c r="A182">
        <v>239</v>
      </c>
      <c r="B182" t="s">
        <v>248</v>
      </c>
      <c r="C182" t="s">
        <v>69</v>
      </c>
      <c r="D182" t="s">
        <v>983</v>
      </c>
      <c r="E182" s="365" t="s">
        <v>249</v>
      </c>
      <c r="F182" s="365" t="s">
        <v>1137</v>
      </c>
      <c r="G182" t="s">
        <v>250</v>
      </c>
      <c r="H182" t="s">
        <v>1102</v>
      </c>
      <c r="I182" t="s">
        <v>728</v>
      </c>
      <c r="J182">
        <v>1</v>
      </c>
      <c r="K182">
        <v>14922.84</v>
      </c>
      <c r="L182">
        <v>14922.84</v>
      </c>
      <c r="M182" t="s">
        <v>6</v>
      </c>
      <c r="N182" s="364">
        <v>44298</v>
      </c>
      <c r="O182" t="s">
        <v>1042</v>
      </c>
      <c r="P182" s="364">
        <v>44309</v>
      </c>
      <c r="Q182" t="s">
        <v>877</v>
      </c>
    </row>
    <row r="183" spans="1:17" ht="30">
      <c r="A183">
        <v>280</v>
      </c>
      <c r="B183" t="s">
        <v>248</v>
      </c>
      <c r="C183" t="s">
        <v>69</v>
      </c>
      <c r="D183" t="s">
        <v>983</v>
      </c>
      <c r="F183" s="365" t="s">
        <v>1138</v>
      </c>
      <c r="G183" t="s">
        <v>250</v>
      </c>
      <c r="H183" t="s">
        <v>1102</v>
      </c>
      <c r="I183" t="s">
        <v>728</v>
      </c>
      <c r="J183">
        <v>1</v>
      </c>
      <c r="K183">
        <v>37307.120000000003</v>
      </c>
      <c r="L183">
        <v>37307.120000000003</v>
      </c>
      <c r="M183" t="s">
        <v>6</v>
      </c>
      <c r="N183" s="364">
        <v>44298</v>
      </c>
      <c r="O183" t="s">
        <v>1110</v>
      </c>
      <c r="P183" s="364">
        <v>44321</v>
      </c>
      <c r="Q183" t="s">
        <v>1041</v>
      </c>
    </row>
    <row r="184" spans="1:17" ht="60">
      <c r="A184">
        <v>148</v>
      </c>
      <c r="B184" t="s">
        <v>230</v>
      </c>
      <c r="C184" t="s">
        <v>69</v>
      </c>
      <c r="D184" t="s">
        <v>978</v>
      </c>
      <c r="F184" s="365" t="s">
        <v>231</v>
      </c>
      <c r="G184" t="s">
        <v>232</v>
      </c>
      <c r="H184" t="s">
        <v>1102</v>
      </c>
      <c r="I184" t="s">
        <v>233</v>
      </c>
      <c r="J184">
        <v>3</v>
      </c>
      <c r="K184">
        <v>4655</v>
      </c>
      <c r="L184">
        <v>13965</v>
      </c>
      <c r="M184" t="s">
        <v>6</v>
      </c>
      <c r="N184" s="364">
        <v>44200</v>
      </c>
      <c r="O184" t="s">
        <v>391</v>
      </c>
      <c r="P184" s="364">
        <v>44229</v>
      </c>
      <c r="Q184" t="s">
        <v>877</v>
      </c>
    </row>
    <row r="185" spans="1:17">
      <c r="A185">
        <v>214</v>
      </c>
      <c r="B185" t="s">
        <v>945</v>
      </c>
      <c r="C185" t="s">
        <v>17</v>
      </c>
      <c r="D185" t="s">
        <v>247</v>
      </c>
      <c r="F185" t="s">
        <v>210</v>
      </c>
      <c r="G185" t="s">
        <v>211</v>
      </c>
      <c r="H185" t="s">
        <v>1102</v>
      </c>
      <c r="I185" t="s">
        <v>212</v>
      </c>
      <c r="L185">
        <v>0</v>
      </c>
    </row>
    <row r="186" spans="1:17">
      <c r="A186">
        <v>215</v>
      </c>
      <c r="B186" t="s">
        <v>945</v>
      </c>
      <c r="C186" t="s">
        <v>17</v>
      </c>
      <c r="D186" t="s">
        <v>247</v>
      </c>
      <c r="F186" t="s">
        <v>213</v>
      </c>
      <c r="G186" t="s">
        <v>211</v>
      </c>
      <c r="H186" t="s">
        <v>1102</v>
      </c>
      <c r="I186" t="s">
        <v>212</v>
      </c>
      <c r="L186">
        <v>0</v>
      </c>
    </row>
    <row r="187" spans="1:17">
      <c r="A187">
        <v>216</v>
      </c>
      <c r="B187" t="s">
        <v>945</v>
      </c>
      <c r="C187" t="s">
        <v>17</v>
      </c>
      <c r="D187" t="s">
        <v>247</v>
      </c>
      <c r="F187" t="s">
        <v>214</v>
      </c>
      <c r="G187" t="s">
        <v>211</v>
      </c>
      <c r="H187" t="s">
        <v>1102</v>
      </c>
      <c r="I187" t="s">
        <v>212</v>
      </c>
      <c r="L187">
        <v>0</v>
      </c>
    </row>
    <row r="188" spans="1:17">
      <c r="A188">
        <v>217</v>
      </c>
      <c r="B188" t="s">
        <v>945</v>
      </c>
      <c r="C188" t="s">
        <v>17</v>
      </c>
      <c r="D188" t="s">
        <v>247</v>
      </c>
      <c r="F188" t="s">
        <v>215</v>
      </c>
      <c r="G188" t="s">
        <v>211</v>
      </c>
      <c r="H188" t="s">
        <v>1102</v>
      </c>
      <c r="I188" t="s">
        <v>212</v>
      </c>
      <c r="L188">
        <v>0</v>
      </c>
    </row>
    <row r="189" spans="1:17">
      <c r="A189">
        <v>220</v>
      </c>
      <c r="B189" t="s">
        <v>951</v>
      </c>
      <c r="C189" t="s">
        <v>85</v>
      </c>
      <c r="F189" t="s">
        <v>952</v>
      </c>
      <c r="G189" t="s">
        <v>956</v>
      </c>
      <c r="H189" t="s">
        <v>1108</v>
      </c>
      <c r="I189" t="s">
        <v>245</v>
      </c>
      <c r="J189">
        <v>780</v>
      </c>
      <c r="K189">
        <v>167.2</v>
      </c>
      <c r="L189">
        <v>130415.99999999999</v>
      </c>
    </row>
    <row r="190" spans="1:17">
      <c r="A190">
        <v>221</v>
      </c>
      <c r="B190" t="s">
        <v>951</v>
      </c>
      <c r="C190" t="s">
        <v>85</v>
      </c>
      <c r="F190" t="s">
        <v>953</v>
      </c>
      <c r="G190" t="s">
        <v>956</v>
      </c>
      <c r="H190" t="s">
        <v>1108</v>
      </c>
      <c r="I190" t="s">
        <v>245</v>
      </c>
      <c r="J190">
        <v>780</v>
      </c>
      <c r="K190">
        <v>17.2</v>
      </c>
      <c r="L190">
        <v>13416</v>
      </c>
    </row>
    <row r="191" spans="1:17">
      <c r="A191">
        <v>222</v>
      </c>
      <c r="B191" t="s">
        <v>951</v>
      </c>
      <c r="C191" t="s">
        <v>85</v>
      </c>
      <c r="F191" t="s">
        <v>954</v>
      </c>
      <c r="G191" t="s">
        <v>956</v>
      </c>
      <c r="H191" t="s">
        <v>1108</v>
      </c>
      <c r="I191" t="s">
        <v>245</v>
      </c>
      <c r="J191">
        <v>180</v>
      </c>
      <c r="K191">
        <v>265</v>
      </c>
      <c r="L191">
        <v>47700</v>
      </c>
    </row>
    <row r="192" spans="1:17">
      <c r="A192">
        <v>223</v>
      </c>
      <c r="B192" t="s">
        <v>951</v>
      </c>
      <c r="C192" t="s">
        <v>85</v>
      </c>
      <c r="F192" t="s">
        <v>955</v>
      </c>
      <c r="G192" t="s">
        <v>956</v>
      </c>
      <c r="H192" t="s">
        <v>1108</v>
      </c>
      <c r="I192" t="s">
        <v>245</v>
      </c>
      <c r="J192">
        <v>600</v>
      </c>
      <c r="K192">
        <v>640</v>
      </c>
      <c r="L192">
        <v>384000</v>
      </c>
    </row>
    <row r="193" spans="1:17">
      <c r="A193">
        <v>224</v>
      </c>
      <c r="B193" t="s">
        <v>998</v>
      </c>
      <c r="C193" t="s">
        <v>17</v>
      </c>
      <c r="F193" t="s">
        <v>999</v>
      </c>
      <c r="G193" t="s">
        <v>909</v>
      </c>
      <c r="H193" t="s">
        <v>383</v>
      </c>
      <c r="J193">
        <v>12</v>
      </c>
      <c r="L193">
        <v>0</v>
      </c>
    </row>
    <row r="194" spans="1:17">
      <c r="A194">
        <v>225</v>
      </c>
      <c r="B194" t="s">
        <v>998</v>
      </c>
      <c r="C194" t="s">
        <v>17</v>
      </c>
      <c r="F194" t="s">
        <v>1000</v>
      </c>
      <c r="G194" t="s">
        <v>909</v>
      </c>
      <c r="H194" t="s">
        <v>383</v>
      </c>
      <c r="J194">
        <v>5000</v>
      </c>
      <c r="L194">
        <v>0</v>
      </c>
    </row>
    <row r="195" spans="1:17">
      <c r="A195">
        <v>226</v>
      </c>
      <c r="B195" t="s">
        <v>998</v>
      </c>
      <c r="C195" t="s">
        <v>17</v>
      </c>
      <c r="F195" t="s">
        <v>1001</v>
      </c>
      <c r="G195" t="s">
        <v>909</v>
      </c>
      <c r="H195" t="s">
        <v>383</v>
      </c>
      <c r="J195">
        <v>40</v>
      </c>
      <c r="L195">
        <v>0</v>
      </c>
    </row>
    <row r="196" spans="1:17">
      <c r="A196">
        <v>227</v>
      </c>
      <c r="B196" t="s">
        <v>998</v>
      </c>
      <c r="C196" t="s">
        <v>17</v>
      </c>
      <c r="F196" t="s">
        <v>1002</v>
      </c>
      <c r="G196" t="s">
        <v>909</v>
      </c>
      <c r="H196" t="s">
        <v>383</v>
      </c>
      <c r="J196">
        <v>4</v>
      </c>
      <c r="L196">
        <v>0</v>
      </c>
    </row>
    <row r="197" spans="1:17" ht="45">
      <c r="A197">
        <v>228</v>
      </c>
      <c r="B197" t="s">
        <v>998</v>
      </c>
      <c r="C197" t="s">
        <v>17</v>
      </c>
      <c r="F197" t="s">
        <v>1089</v>
      </c>
      <c r="G197" t="s">
        <v>909</v>
      </c>
      <c r="H197" t="s">
        <v>383</v>
      </c>
      <c r="J197">
        <v>30</v>
      </c>
      <c r="L197">
        <v>0</v>
      </c>
      <c r="Q197" s="365" t="s">
        <v>1090</v>
      </c>
    </row>
    <row r="198" spans="1:17">
      <c r="A198">
        <v>229</v>
      </c>
      <c r="B198" t="s">
        <v>998</v>
      </c>
      <c r="C198" t="s">
        <v>17</v>
      </c>
      <c r="F198" t="s">
        <v>1003</v>
      </c>
      <c r="G198" t="s">
        <v>909</v>
      </c>
      <c r="H198" t="s">
        <v>383</v>
      </c>
      <c r="J198">
        <v>2000</v>
      </c>
      <c r="L198">
        <v>0</v>
      </c>
    </row>
    <row r="199" spans="1:17" ht="90">
      <c r="A199">
        <v>230</v>
      </c>
      <c r="B199" t="s">
        <v>1035</v>
      </c>
      <c r="C199" t="s">
        <v>92</v>
      </c>
      <c r="D199" t="s">
        <v>984</v>
      </c>
      <c r="F199" s="365" t="s">
        <v>235</v>
      </c>
      <c r="G199" t="s">
        <v>1046</v>
      </c>
      <c r="H199" t="s">
        <v>1102</v>
      </c>
      <c r="I199" t="s">
        <v>237</v>
      </c>
      <c r="L199">
        <v>0</v>
      </c>
    </row>
    <row r="200" spans="1:17">
      <c r="A200">
        <v>231</v>
      </c>
      <c r="B200" t="s">
        <v>1035</v>
      </c>
      <c r="C200" t="s">
        <v>92</v>
      </c>
      <c r="D200" t="s">
        <v>984</v>
      </c>
      <c r="F200" t="s">
        <v>1078</v>
      </c>
      <c r="G200" t="s">
        <v>1046</v>
      </c>
      <c r="H200" t="s">
        <v>1102</v>
      </c>
      <c r="I200" t="s">
        <v>237</v>
      </c>
      <c r="L200">
        <v>0</v>
      </c>
    </row>
    <row r="201" spans="1:17">
      <c r="A201">
        <v>232</v>
      </c>
      <c r="B201" t="s">
        <v>1035</v>
      </c>
      <c r="C201" t="s">
        <v>92</v>
      </c>
      <c r="D201" t="s">
        <v>984</v>
      </c>
      <c r="F201" t="s">
        <v>238</v>
      </c>
      <c r="G201" t="s">
        <v>1046</v>
      </c>
      <c r="H201" t="s">
        <v>1102</v>
      </c>
      <c r="I201" t="s">
        <v>237</v>
      </c>
      <c r="L201">
        <v>0</v>
      </c>
    </row>
    <row r="202" spans="1:17">
      <c r="A202">
        <v>233</v>
      </c>
      <c r="B202" t="s">
        <v>1035</v>
      </c>
      <c r="C202" t="s">
        <v>92</v>
      </c>
      <c r="D202" t="s">
        <v>946</v>
      </c>
      <c r="F202" t="s">
        <v>1087</v>
      </c>
      <c r="G202" t="s">
        <v>241</v>
      </c>
      <c r="H202" t="s">
        <v>1104</v>
      </c>
      <c r="I202" t="s">
        <v>242</v>
      </c>
      <c r="L202">
        <v>0</v>
      </c>
    </row>
    <row r="203" spans="1:17" ht="45">
      <c r="A203">
        <v>258</v>
      </c>
      <c r="B203" s="365" t="s">
        <v>1067</v>
      </c>
      <c r="C203" t="s">
        <v>69</v>
      </c>
      <c r="D203" t="s">
        <v>968</v>
      </c>
      <c r="F203" t="s">
        <v>217</v>
      </c>
      <c r="H203" t="s">
        <v>1105</v>
      </c>
      <c r="J203">
        <v>10</v>
      </c>
      <c r="L203">
        <v>0</v>
      </c>
      <c r="M203" t="s">
        <v>6</v>
      </c>
    </row>
    <row r="204" spans="1:17" ht="45">
      <c r="A204">
        <v>259</v>
      </c>
      <c r="B204" s="365" t="s">
        <v>1067</v>
      </c>
      <c r="C204" t="s">
        <v>69</v>
      </c>
      <c r="D204" t="s">
        <v>968</v>
      </c>
      <c r="F204" t="s">
        <v>220</v>
      </c>
      <c r="H204" t="s">
        <v>1105</v>
      </c>
      <c r="J204">
        <v>10</v>
      </c>
      <c r="L204">
        <v>0</v>
      </c>
      <c r="M204" t="s">
        <v>6</v>
      </c>
    </row>
    <row r="205" spans="1:17" ht="45">
      <c r="A205">
        <v>260</v>
      </c>
      <c r="B205" s="365" t="s">
        <v>1067</v>
      </c>
      <c r="C205" t="s">
        <v>69</v>
      </c>
      <c r="D205" t="s">
        <v>968</v>
      </c>
      <c r="F205" t="s">
        <v>221</v>
      </c>
      <c r="H205" t="s">
        <v>1105</v>
      </c>
      <c r="J205">
        <v>10</v>
      </c>
      <c r="L205">
        <v>0</v>
      </c>
      <c r="M205" t="s">
        <v>6</v>
      </c>
    </row>
    <row r="206" spans="1:17" ht="45">
      <c r="A206">
        <v>261</v>
      </c>
      <c r="B206" s="365" t="s">
        <v>1067</v>
      </c>
      <c r="C206" t="s">
        <v>69</v>
      </c>
      <c r="D206" t="s">
        <v>968</v>
      </c>
      <c r="F206" t="s">
        <v>222</v>
      </c>
      <c r="H206" t="s">
        <v>1105</v>
      </c>
      <c r="J206">
        <v>10</v>
      </c>
      <c r="L206">
        <v>0</v>
      </c>
      <c r="M206" t="s">
        <v>6</v>
      </c>
    </row>
    <row r="207" spans="1:17" ht="45">
      <c r="A207">
        <v>262</v>
      </c>
      <c r="B207" s="365" t="s">
        <v>1067</v>
      </c>
      <c r="C207" t="s">
        <v>69</v>
      </c>
      <c r="D207" t="s">
        <v>968</v>
      </c>
      <c r="F207" t="s">
        <v>223</v>
      </c>
      <c r="H207" t="s">
        <v>1105</v>
      </c>
      <c r="J207">
        <v>10</v>
      </c>
      <c r="L207">
        <v>0</v>
      </c>
      <c r="M207" t="s">
        <v>6</v>
      </c>
    </row>
    <row r="208" spans="1:17" ht="45">
      <c r="A208">
        <v>263</v>
      </c>
      <c r="B208" s="365" t="s">
        <v>1067</v>
      </c>
      <c r="C208" t="s">
        <v>69</v>
      </c>
      <c r="D208" t="s">
        <v>968</v>
      </c>
      <c r="F208" t="s">
        <v>224</v>
      </c>
      <c r="H208" t="s">
        <v>1105</v>
      </c>
      <c r="J208">
        <v>10</v>
      </c>
      <c r="L208">
        <v>0</v>
      </c>
      <c r="M208" t="s">
        <v>6</v>
      </c>
    </row>
    <row r="209" spans="1:17" ht="45">
      <c r="A209">
        <v>264</v>
      </c>
      <c r="B209" s="365" t="s">
        <v>1067</v>
      </c>
      <c r="C209" t="s">
        <v>69</v>
      </c>
      <c r="D209" t="s">
        <v>968</v>
      </c>
      <c r="F209" t="s">
        <v>225</v>
      </c>
      <c r="H209" t="s">
        <v>1105</v>
      </c>
      <c r="J209">
        <v>10</v>
      </c>
      <c r="L209">
        <v>0</v>
      </c>
      <c r="M209" t="s">
        <v>6</v>
      </c>
    </row>
    <row r="210" spans="1:17" ht="45">
      <c r="A210">
        <v>265</v>
      </c>
      <c r="B210" s="365" t="s">
        <v>1067</v>
      </c>
      <c r="C210" t="s">
        <v>69</v>
      </c>
      <c r="D210" t="s">
        <v>968</v>
      </c>
      <c r="F210" t="s">
        <v>226</v>
      </c>
      <c r="H210" t="s">
        <v>1105</v>
      </c>
      <c r="J210">
        <v>10</v>
      </c>
      <c r="L210">
        <v>0</v>
      </c>
      <c r="M210" t="s">
        <v>6</v>
      </c>
    </row>
    <row r="211" spans="1:17">
      <c r="A211">
        <v>281</v>
      </c>
      <c r="B211" t="s">
        <v>1112</v>
      </c>
      <c r="C211" t="s">
        <v>92</v>
      </c>
      <c r="D211" t="s">
        <v>987</v>
      </c>
      <c r="F211" t="s">
        <v>1113</v>
      </c>
      <c r="G211" t="s">
        <v>218</v>
      </c>
      <c r="H211" t="s">
        <v>1105</v>
      </c>
      <c r="I211" t="s">
        <v>288</v>
      </c>
      <c r="L211">
        <v>0</v>
      </c>
    </row>
    <row r="212" spans="1:17">
      <c r="A212">
        <v>282</v>
      </c>
      <c r="B212" t="s">
        <v>1112</v>
      </c>
      <c r="C212" t="s">
        <v>92</v>
      </c>
      <c r="D212" t="s">
        <v>987</v>
      </c>
      <c r="F212" t="s">
        <v>1114</v>
      </c>
      <c r="G212" t="s">
        <v>218</v>
      </c>
      <c r="H212" t="s">
        <v>1105</v>
      </c>
      <c r="I212" t="s">
        <v>288</v>
      </c>
      <c r="L212">
        <v>0</v>
      </c>
    </row>
    <row r="213" spans="1:17" ht="45">
      <c r="A213">
        <v>266</v>
      </c>
      <c r="B213" s="365" t="s">
        <v>1066</v>
      </c>
      <c r="C213" t="s">
        <v>69</v>
      </c>
      <c r="F213" t="s">
        <v>1068</v>
      </c>
      <c r="H213" t="s">
        <v>1102</v>
      </c>
      <c r="L213">
        <v>0</v>
      </c>
      <c r="M213" t="s">
        <v>6</v>
      </c>
    </row>
    <row r="214" spans="1:17">
      <c r="A214">
        <v>134</v>
      </c>
      <c r="B214" t="s">
        <v>204</v>
      </c>
      <c r="C214" t="s">
        <v>69</v>
      </c>
      <c r="D214" t="s">
        <v>991</v>
      </c>
      <c r="F214" t="s">
        <v>206</v>
      </c>
      <c r="G214" t="s">
        <v>207</v>
      </c>
      <c r="H214" t="s">
        <v>1105</v>
      </c>
      <c r="I214" t="s">
        <v>208</v>
      </c>
      <c r="J214">
        <v>3</v>
      </c>
      <c r="K214">
        <v>8000</v>
      </c>
      <c r="L214">
        <v>24000</v>
      </c>
      <c r="M214" t="s">
        <v>6</v>
      </c>
      <c r="N214" s="364">
        <v>44200</v>
      </c>
      <c r="O214" t="s">
        <v>395</v>
      </c>
      <c r="P214" s="364">
        <v>44229</v>
      </c>
      <c r="Q214" t="s">
        <v>877</v>
      </c>
    </row>
    <row r="215" spans="1:17" ht="45">
      <c r="A215">
        <v>267</v>
      </c>
      <c r="B215" s="365" t="s">
        <v>1069</v>
      </c>
      <c r="C215" t="s">
        <v>69</v>
      </c>
      <c r="F215" t="s">
        <v>1070</v>
      </c>
      <c r="H215" t="s">
        <v>1102</v>
      </c>
      <c r="J215">
        <v>600</v>
      </c>
      <c r="L215">
        <v>0</v>
      </c>
      <c r="M215" t="s">
        <v>6</v>
      </c>
    </row>
    <row r="216" spans="1:17" ht="45">
      <c r="A216">
        <v>268</v>
      </c>
      <c r="B216" s="365" t="s">
        <v>1069</v>
      </c>
      <c r="C216" t="s">
        <v>69</v>
      </c>
      <c r="F216" t="s">
        <v>1071</v>
      </c>
      <c r="H216" t="s">
        <v>1102</v>
      </c>
      <c r="J216">
        <v>100</v>
      </c>
      <c r="L216">
        <v>0</v>
      </c>
      <c r="M216" t="s">
        <v>6</v>
      </c>
    </row>
    <row r="217" spans="1:17" ht="45">
      <c r="A217">
        <v>269</v>
      </c>
      <c r="B217" s="365" t="s">
        <v>1069</v>
      </c>
      <c r="C217" t="s">
        <v>69</v>
      </c>
      <c r="F217" t="s">
        <v>1072</v>
      </c>
      <c r="H217" t="s">
        <v>1102</v>
      </c>
      <c r="J217">
        <v>20</v>
      </c>
      <c r="L217">
        <v>0</v>
      </c>
      <c r="M217" t="s">
        <v>6</v>
      </c>
    </row>
    <row r="218" spans="1:17" ht="45">
      <c r="A218">
        <v>270</v>
      </c>
      <c r="B218" s="365" t="s">
        <v>1069</v>
      </c>
      <c r="C218" t="s">
        <v>69</v>
      </c>
      <c r="F218" t="s">
        <v>1073</v>
      </c>
      <c r="H218" t="s">
        <v>1102</v>
      </c>
      <c r="J218">
        <v>100</v>
      </c>
      <c r="L218">
        <v>0</v>
      </c>
      <c r="M218" t="s">
        <v>6</v>
      </c>
    </row>
    <row r="219" spans="1:17" ht="45">
      <c r="A219">
        <v>271</v>
      </c>
      <c r="B219" s="365" t="s">
        <v>1069</v>
      </c>
      <c r="C219" t="s">
        <v>69</v>
      </c>
      <c r="F219" t="s">
        <v>1074</v>
      </c>
      <c r="H219" t="s">
        <v>1102</v>
      </c>
      <c r="J219">
        <v>18</v>
      </c>
      <c r="L219">
        <v>0</v>
      </c>
      <c r="M219" t="s">
        <v>6</v>
      </c>
    </row>
    <row r="220" spans="1:17" ht="45">
      <c r="A220">
        <v>272</v>
      </c>
      <c r="B220" s="365" t="s">
        <v>1069</v>
      </c>
      <c r="C220" t="s">
        <v>69</v>
      </c>
      <c r="F220" t="s">
        <v>1075</v>
      </c>
      <c r="H220" t="s">
        <v>1102</v>
      </c>
      <c r="J220">
        <v>120</v>
      </c>
      <c r="L220">
        <v>0</v>
      </c>
      <c r="M220" t="s">
        <v>6</v>
      </c>
    </row>
    <row r="221" spans="1:17" ht="45">
      <c r="A221">
        <v>273</v>
      </c>
      <c r="B221" s="365" t="s">
        <v>1069</v>
      </c>
      <c r="C221" t="s">
        <v>69</v>
      </c>
      <c r="F221" t="s">
        <v>1076</v>
      </c>
      <c r="H221" t="s">
        <v>1102</v>
      </c>
      <c r="J221">
        <v>30</v>
      </c>
      <c r="L221">
        <v>0</v>
      </c>
      <c r="M221" t="s">
        <v>6</v>
      </c>
    </row>
    <row r="222" spans="1:17">
      <c r="A222">
        <v>283</v>
      </c>
      <c r="B222" t="s">
        <v>1116</v>
      </c>
      <c r="C222" t="s">
        <v>69</v>
      </c>
      <c r="D222" t="s">
        <v>978</v>
      </c>
      <c r="F222" t="s">
        <v>1115</v>
      </c>
      <c r="G222" t="s">
        <v>232</v>
      </c>
      <c r="H222" t="s">
        <v>1102</v>
      </c>
      <c r="I222" t="s">
        <v>233</v>
      </c>
      <c r="L222">
        <v>0</v>
      </c>
    </row>
    <row r="223" spans="1:17">
      <c r="A223">
        <v>135</v>
      </c>
      <c r="B223" t="s">
        <v>209</v>
      </c>
      <c r="C223" t="s">
        <v>17</v>
      </c>
      <c r="D223" t="s">
        <v>247</v>
      </c>
      <c r="F223" t="s">
        <v>210</v>
      </c>
      <c r="G223" t="s">
        <v>211</v>
      </c>
      <c r="H223" t="s">
        <v>1102</v>
      </c>
      <c r="I223" t="s">
        <v>212</v>
      </c>
      <c r="J223">
        <v>6000</v>
      </c>
      <c r="K223">
        <v>0.1578</v>
      </c>
      <c r="L223">
        <v>946.8</v>
      </c>
      <c r="M223" t="s">
        <v>6</v>
      </c>
      <c r="N223" s="364">
        <v>44200</v>
      </c>
      <c r="O223" t="s">
        <v>394</v>
      </c>
      <c r="P223" s="364">
        <v>44229</v>
      </c>
      <c r="Q223" t="s">
        <v>877</v>
      </c>
    </row>
    <row r="224" spans="1:17">
      <c r="A224">
        <v>136</v>
      </c>
      <c r="B224" t="s">
        <v>209</v>
      </c>
      <c r="C224" t="s">
        <v>17</v>
      </c>
      <c r="D224" t="s">
        <v>247</v>
      </c>
      <c r="F224" t="s">
        <v>213</v>
      </c>
      <c r="G224" t="s">
        <v>211</v>
      </c>
      <c r="H224" t="s">
        <v>1102</v>
      </c>
      <c r="I224" t="s">
        <v>212</v>
      </c>
      <c r="J224">
        <v>1500</v>
      </c>
      <c r="K224">
        <v>0.98419999999999996</v>
      </c>
      <c r="L224">
        <v>1476.3</v>
      </c>
      <c r="M224" t="s">
        <v>6</v>
      </c>
      <c r="N224" s="364">
        <v>44200</v>
      </c>
      <c r="O224" t="s">
        <v>394</v>
      </c>
      <c r="P224" s="364">
        <v>44229</v>
      </c>
      <c r="Q224" t="s">
        <v>877</v>
      </c>
    </row>
    <row r="225" spans="1:17">
      <c r="A225">
        <v>137</v>
      </c>
      <c r="B225" t="s">
        <v>209</v>
      </c>
      <c r="C225" t="s">
        <v>17</v>
      </c>
      <c r="D225" t="s">
        <v>247</v>
      </c>
      <c r="F225" t="s">
        <v>214</v>
      </c>
      <c r="G225" t="s">
        <v>211</v>
      </c>
      <c r="H225" t="s">
        <v>1102</v>
      </c>
      <c r="I225" t="s">
        <v>212</v>
      </c>
      <c r="J225">
        <v>600</v>
      </c>
      <c r="K225">
        <v>0.98419999999999996</v>
      </c>
      <c r="L225">
        <v>590.52</v>
      </c>
      <c r="M225" t="s">
        <v>6</v>
      </c>
      <c r="N225" s="364">
        <v>44200</v>
      </c>
      <c r="O225" t="s">
        <v>394</v>
      </c>
      <c r="P225" s="364">
        <v>44229</v>
      </c>
      <c r="Q225" t="s">
        <v>877</v>
      </c>
    </row>
    <row r="226" spans="1:17">
      <c r="A226">
        <v>138</v>
      </c>
      <c r="B226" t="s">
        <v>209</v>
      </c>
      <c r="C226" t="s">
        <v>17</v>
      </c>
      <c r="D226" t="s">
        <v>247</v>
      </c>
      <c r="F226" t="s">
        <v>215</v>
      </c>
      <c r="G226" t="s">
        <v>211</v>
      </c>
      <c r="H226" t="s">
        <v>1102</v>
      </c>
      <c r="I226" t="s">
        <v>212</v>
      </c>
      <c r="J226">
        <v>3750.05</v>
      </c>
      <c r="K226">
        <v>0.35749999999999998</v>
      </c>
      <c r="L226">
        <v>1340.642875</v>
      </c>
      <c r="M226" t="s">
        <v>6</v>
      </c>
      <c r="N226" s="364">
        <v>44200</v>
      </c>
      <c r="O226" t="s">
        <v>394</v>
      </c>
      <c r="P226" s="364">
        <v>44229</v>
      </c>
      <c r="Q226" t="s">
        <v>877</v>
      </c>
    </row>
    <row r="227" spans="1:17">
      <c r="A227">
        <v>284</v>
      </c>
      <c r="B227" t="s">
        <v>1117</v>
      </c>
      <c r="C227" t="s">
        <v>82</v>
      </c>
      <c r="D227" t="s">
        <v>1126</v>
      </c>
      <c r="F227" t="s">
        <v>1089</v>
      </c>
      <c r="G227" t="s">
        <v>1119</v>
      </c>
      <c r="H227" t="s">
        <v>383</v>
      </c>
      <c r="I227" t="s">
        <v>1120</v>
      </c>
      <c r="J227" t="s">
        <v>1122</v>
      </c>
      <c r="K227" t="s">
        <v>1124</v>
      </c>
      <c r="L227">
        <v>510</v>
      </c>
    </row>
    <row r="228" spans="1:17" ht="45">
      <c r="A228">
        <v>285</v>
      </c>
      <c r="B228" t="s">
        <v>1117</v>
      </c>
      <c r="C228" t="s">
        <v>82</v>
      </c>
      <c r="D228" t="s">
        <v>1127</v>
      </c>
      <c r="F228" t="s">
        <v>1118</v>
      </c>
      <c r="G228" t="s">
        <v>1119</v>
      </c>
      <c r="H228" t="s">
        <v>383</v>
      </c>
      <c r="I228" s="365" t="s">
        <v>1121</v>
      </c>
      <c r="J228" t="s">
        <v>1123</v>
      </c>
      <c r="K228" t="s">
        <v>1125</v>
      </c>
      <c r="L228">
        <v>860</v>
      </c>
    </row>
    <row r="229" spans="1:17" ht="120">
      <c r="A229">
        <v>177</v>
      </c>
      <c r="B229" t="s">
        <v>286</v>
      </c>
      <c r="C229" t="s">
        <v>92</v>
      </c>
      <c r="D229" t="s">
        <v>987</v>
      </c>
      <c r="F229" s="365" t="s">
        <v>287</v>
      </c>
      <c r="G229" t="s">
        <v>218</v>
      </c>
      <c r="H229" t="s">
        <v>1105</v>
      </c>
      <c r="I229" t="s">
        <v>288</v>
      </c>
      <c r="J229">
        <v>21</v>
      </c>
      <c r="K229">
        <v>400</v>
      </c>
      <c r="L229">
        <v>8400</v>
      </c>
      <c r="M229" t="s">
        <v>6</v>
      </c>
      <c r="N229" s="364">
        <v>44200</v>
      </c>
      <c r="O229" t="s">
        <v>403</v>
      </c>
      <c r="P229" s="364">
        <v>44231</v>
      </c>
      <c r="Q229" t="s">
        <v>561</v>
      </c>
    </row>
    <row r="230" spans="1:17" ht="135">
      <c r="A230">
        <v>178</v>
      </c>
      <c r="B230" t="s">
        <v>286</v>
      </c>
      <c r="C230" t="s">
        <v>92</v>
      </c>
      <c r="D230" t="s">
        <v>987</v>
      </c>
      <c r="F230" s="365" t="s">
        <v>289</v>
      </c>
      <c r="G230" t="s">
        <v>218</v>
      </c>
      <c r="H230" t="s">
        <v>1105</v>
      </c>
      <c r="I230" t="s">
        <v>288</v>
      </c>
      <c r="J230">
        <v>75</v>
      </c>
      <c r="K230">
        <v>350</v>
      </c>
      <c r="L230">
        <v>26250</v>
      </c>
      <c r="M230" t="s">
        <v>6</v>
      </c>
      <c r="N230" s="364">
        <v>44200</v>
      </c>
      <c r="O230" t="s">
        <v>403</v>
      </c>
      <c r="P230" s="364">
        <v>44231</v>
      </c>
      <c r="Q230" t="s">
        <v>561</v>
      </c>
    </row>
    <row r="231" spans="1:17" ht="45">
      <c r="A231">
        <v>244</v>
      </c>
      <c r="B231" t="s">
        <v>286</v>
      </c>
      <c r="C231" t="s">
        <v>92</v>
      </c>
      <c r="D231" t="s">
        <v>987</v>
      </c>
      <c r="F231" s="365" t="s">
        <v>1139</v>
      </c>
      <c r="G231" t="s">
        <v>218</v>
      </c>
      <c r="H231" t="s">
        <v>1105</v>
      </c>
      <c r="I231" t="s">
        <v>288</v>
      </c>
      <c r="J231">
        <v>1</v>
      </c>
      <c r="K231">
        <v>23100</v>
      </c>
      <c r="L231">
        <v>23100</v>
      </c>
      <c r="M231" t="s">
        <v>6</v>
      </c>
      <c r="N231" s="364">
        <v>44302</v>
      </c>
      <c r="O231" t="s">
        <v>1047</v>
      </c>
      <c r="P231" s="364">
        <v>44314</v>
      </c>
      <c r="Q231" t="s">
        <v>561</v>
      </c>
    </row>
    <row r="232" spans="1:17" ht="180">
      <c r="A232">
        <v>70</v>
      </c>
      <c r="B232" t="s">
        <v>234</v>
      </c>
      <c r="C232" t="s">
        <v>92</v>
      </c>
      <c r="D232" t="s">
        <v>984</v>
      </c>
      <c r="F232" s="365" t="s">
        <v>940</v>
      </c>
      <c r="G232" t="s">
        <v>236</v>
      </c>
      <c r="H232" t="s">
        <v>1102</v>
      </c>
      <c r="I232" t="s">
        <v>237</v>
      </c>
      <c r="J232">
        <v>1</v>
      </c>
      <c r="K232">
        <v>46433.279999999999</v>
      </c>
      <c r="L232">
        <v>46433.279999999999</v>
      </c>
      <c r="M232" t="s">
        <v>6</v>
      </c>
      <c r="N232" s="364">
        <v>44291</v>
      </c>
      <c r="O232" t="s">
        <v>941</v>
      </c>
      <c r="P232" s="364">
        <v>44293</v>
      </c>
      <c r="Q232" t="s">
        <v>892</v>
      </c>
    </row>
    <row r="233" spans="1:17">
      <c r="A233">
        <v>149</v>
      </c>
      <c r="B233" t="s">
        <v>234</v>
      </c>
      <c r="C233" t="s">
        <v>92</v>
      </c>
      <c r="D233" t="s">
        <v>984</v>
      </c>
      <c r="F233" t="s">
        <v>1077</v>
      </c>
      <c r="G233" t="s">
        <v>236</v>
      </c>
      <c r="H233" t="s">
        <v>1102</v>
      </c>
      <c r="I233" t="s">
        <v>237</v>
      </c>
      <c r="J233">
        <v>6</v>
      </c>
      <c r="K233">
        <v>9218.7900000000009</v>
      </c>
      <c r="L233">
        <v>42913467.450000003</v>
      </c>
      <c r="M233" t="s">
        <v>6</v>
      </c>
      <c r="N233" s="364">
        <v>44200</v>
      </c>
      <c r="O233" t="s">
        <v>390</v>
      </c>
      <c r="P233" s="364">
        <v>44229</v>
      </c>
      <c r="Q233" t="s">
        <v>877</v>
      </c>
    </row>
    <row r="234" spans="1:17">
      <c r="A234">
        <v>150</v>
      </c>
      <c r="B234" t="s">
        <v>234</v>
      </c>
      <c r="C234" t="s">
        <v>92</v>
      </c>
      <c r="D234" t="s">
        <v>984</v>
      </c>
      <c r="F234" t="s">
        <v>1078</v>
      </c>
      <c r="G234" t="s">
        <v>236</v>
      </c>
      <c r="H234" t="s">
        <v>1102</v>
      </c>
      <c r="I234" t="s">
        <v>237</v>
      </c>
      <c r="J234">
        <v>3</v>
      </c>
      <c r="K234">
        <v>4861.9799999999996</v>
      </c>
      <c r="L234">
        <v>44821572.604199998</v>
      </c>
      <c r="M234" t="s">
        <v>6</v>
      </c>
      <c r="N234" s="364">
        <v>44200</v>
      </c>
      <c r="O234" t="s">
        <v>390</v>
      </c>
      <c r="P234" s="364">
        <v>44229</v>
      </c>
      <c r="Q234" t="s">
        <v>877</v>
      </c>
    </row>
    <row r="235" spans="1:17">
      <c r="A235">
        <v>151</v>
      </c>
      <c r="B235" t="s">
        <v>234</v>
      </c>
      <c r="C235" t="s">
        <v>92</v>
      </c>
      <c r="D235" t="s">
        <v>984</v>
      </c>
      <c r="F235" t="s">
        <v>238</v>
      </c>
      <c r="G235" t="s">
        <v>236</v>
      </c>
      <c r="H235" t="s">
        <v>1102</v>
      </c>
      <c r="I235" t="s">
        <v>237</v>
      </c>
      <c r="J235">
        <v>6</v>
      </c>
      <c r="K235">
        <v>11566.86</v>
      </c>
      <c r="L235">
        <v>56237841.982799999</v>
      </c>
      <c r="M235" t="s">
        <v>6</v>
      </c>
      <c r="N235" s="364">
        <v>44200</v>
      </c>
      <c r="O235" t="s">
        <v>390</v>
      </c>
      <c r="P235" s="364">
        <v>44229</v>
      </c>
      <c r="Q235" t="s">
        <v>877</v>
      </c>
    </row>
    <row r="236" spans="1:17" ht="30">
      <c r="A236">
        <v>73</v>
      </c>
      <c r="B236" t="s">
        <v>255</v>
      </c>
      <c r="C236" t="s">
        <v>69</v>
      </c>
      <c r="D236" t="s">
        <v>962</v>
      </c>
      <c r="F236" t="s">
        <v>963</v>
      </c>
      <c r="G236" s="365" t="s">
        <v>256</v>
      </c>
      <c r="H236" t="s">
        <v>1104</v>
      </c>
      <c r="I236" t="s">
        <v>257</v>
      </c>
      <c r="J236">
        <v>1</v>
      </c>
      <c r="K236">
        <v>13700</v>
      </c>
      <c r="L236">
        <v>13700</v>
      </c>
      <c r="M236" t="s">
        <v>6</v>
      </c>
      <c r="N236" s="364">
        <v>44291</v>
      </c>
      <c r="O236" t="s">
        <v>965</v>
      </c>
      <c r="P236" s="364">
        <v>44298</v>
      </c>
      <c r="Q236" t="s">
        <v>877</v>
      </c>
    </row>
    <row r="237" spans="1:17">
      <c r="A237">
        <v>74</v>
      </c>
      <c r="B237" t="s">
        <v>255</v>
      </c>
      <c r="C237" t="s">
        <v>69</v>
      </c>
      <c r="D237" t="s">
        <v>962</v>
      </c>
      <c r="F237" t="s">
        <v>966</v>
      </c>
      <c r="G237" t="s">
        <v>260</v>
      </c>
      <c r="H237" t="s">
        <v>1104</v>
      </c>
      <c r="I237" t="s">
        <v>257</v>
      </c>
      <c r="J237">
        <v>1</v>
      </c>
      <c r="K237">
        <v>5600</v>
      </c>
      <c r="L237">
        <v>5600</v>
      </c>
      <c r="M237" t="s">
        <v>6</v>
      </c>
      <c r="N237" s="364">
        <v>44291</v>
      </c>
      <c r="O237" t="s">
        <v>967</v>
      </c>
      <c r="P237" s="364">
        <v>44298</v>
      </c>
      <c r="Q237" t="s">
        <v>877</v>
      </c>
    </row>
    <row r="238" spans="1:17" ht="30">
      <c r="A238">
        <v>164</v>
      </c>
      <c r="B238" t="s">
        <v>255</v>
      </c>
      <c r="C238" t="s">
        <v>69</v>
      </c>
      <c r="D238" t="s">
        <v>962</v>
      </c>
      <c r="F238" t="s">
        <v>963</v>
      </c>
      <c r="G238" s="365" t="s">
        <v>256</v>
      </c>
      <c r="H238" t="s">
        <v>1104</v>
      </c>
      <c r="I238" t="s">
        <v>257</v>
      </c>
      <c r="J238">
        <v>1</v>
      </c>
      <c r="K238">
        <v>20550</v>
      </c>
      <c r="L238">
        <v>20550</v>
      </c>
      <c r="M238" t="s">
        <v>6</v>
      </c>
      <c r="N238" s="364">
        <v>44200</v>
      </c>
      <c r="O238" t="s">
        <v>258</v>
      </c>
      <c r="P238" s="364">
        <v>44231</v>
      </c>
      <c r="Q238" t="s">
        <v>877</v>
      </c>
    </row>
    <row r="239" spans="1:17">
      <c r="A239">
        <v>165</v>
      </c>
      <c r="B239" t="s">
        <v>255</v>
      </c>
      <c r="C239" t="s">
        <v>69</v>
      </c>
      <c r="D239" t="s">
        <v>962</v>
      </c>
      <c r="F239" t="s">
        <v>964</v>
      </c>
      <c r="G239" t="s">
        <v>259</v>
      </c>
      <c r="H239" t="s">
        <v>1104</v>
      </c>
      <c r="I239" t="s">
        <v>257</v>
      </c>
      <c r="J239">
        <v>1</v>
      </c>
      <c r="K239">
        <v>20550</v>
      </c>
      <c r="L239">
        <v>20550</v>
      </c>
      <c r="M239" t="s">
        <v>6</v>
      </c>
      <c r="N239" s="364">
        <v>44200</v>
      </c>
      <c r="O239" t="s">
        <v>258</v>
      </c>
      <c r="P239" s="364">
        <v>44231</v>
      </c>
      <c r="Q239" t="s">
        <v>877</v>
      </c>
    </row>
    <row r="240" spans="1:17">
      <c r="A240">
        <v>166</v>
      </c>
      <c r="B240" t="s">
        <v>255</v>
      </c>
      <c r="C240" t="s">
        <v>69</v>
      </c>
      <c r="D240" t="s">
        <v>962</v>
      </c>
      <c r="F240" t="s">
        <v>966</v>
      </c>
      <c r="G240" t="s">
        <v>260</v>
      </c>
      <c r="H240" t="s">
        <v>1104</v>
      </c>
      <c r="I240" t="s">
        <v>257</v>
      </c>
      <c r="J240">
        <v>1</v>
      </c>
      <c r="K240">
        <v>16800</v>
      </c>
      <c r="L240">
        <v>16800</v>
      </c>
      <c r="M240" t="s">
        <v>6</v>
      </c>
      <c r="N240" s="364">
        <v>44200</v>
      </c>
      <c r="O240" t="s">
        <v>261</v>
      </c>
      <c r="P240" s="364">
        <v>44231</v>
      </c>
      <c r="Q240" t="s">
        <v>877</v>
      </c>
    </row>
    <row r="241" spans="1:17">
      <c r="A241">
        <v>67</v>
      </c>
      <c r="B241" t="s">
        <v>617</v>
      </c>
      <c r="C241" t="s">
        <v>82</v>
      </c>
      <c r="D241" t="s">
        <v>925</v>
      </c>
      <c r="F241" t="s">
        <v>1021</v>
      </c>
      <c r="G241" t="s">
        <v>926</v>
      </c>
      <c r="H241" t="s">
        <v>1104</v>
      </c>
      <c r="I241" t="s">
        <v>927</v>
      </c>
      <c r="J241">
        <v>320</v>
      </c>
      <c r="K241">
        <v>484.5</v>
      </c>
      <c r="L241">
        <v>155040</v>
      </c>
      <c r="M241" t="s">
        <v>6</v>
      </c>
      <c r="N241" s="364">
        <v>44279</v>
      </c>
      <c r="O241" t="s">
        <v>928</v>
      </c>
      <c r="P241" s="364">
        <v>44293</v>
      </c>
      <c r="Q241" t="s">
        <v>892</v>
      </c>
    </row>
    <row r="242" spans="1:17">
      <c r="A242">
        <v>245</v>
      </c>
      <c r="B242" t="s">
        <v>102</v>
      </c>
      <c r="C242" t="s">
        <v>69</v>
      </c>
      <c r="D242" t="s">
        <v>1048</v>
      </c>
      <c r="F242" t="s">
        <v>1140</v>
      </c>
      <c r="G242" t="s">
        <v>1049</v>
      </c>
      <c r="H242" t="s">
        <v>338</v>
      </c>
      <c r="I242" t="s">
        <v>1050</v>
      </c>
      <c r="J242">
        <v>332</v>
      </c>
      <c r="K242">
        <v>315.89999999999998</v>
      </c>
      <c r="L242">
        <v>104878.79999999999</v>
      </c>
      <c r="M242" t="s">
        <v>1051</v>
      </c>
      <c r="N242" s="364">
        <v>44305</v>
      </c>
      <c r="O242" t="s">
        <v>1052</v>
      </c>
      <c r="P242" s="364">
        <v>44314</v>
      </c>
      <c r="Q242" t="s">
        <v>1004</v>
      </c>
    </row>
    <row r="243" spans="1:17">
      <c r="A243">
        <v>72</v>
      </c>
      <c r="B243" t="s">
        <v>276</v>
      </c>
      <c r="C243" t="s">
        <v>17</v>
      </c>
      <c r="D243" t="s">
        <v>960</v>
      </c>
      <c r="F243" t="s">
        <v>959</v>
      </c>
      <c r="G243" t="s">
        <v>958</v>
      </c>
      <c r="H243" t="s">
        <v>1102</v>
      </c>
      <c r="I243" t="s">
        <v>278</v>
      </c>
      <c r="J243">
        <v>2</v>
      </c>
      <c r="K243">
        <v>314.66000000000003</v>
      </c>
      <c r="L243">
        <v>629.32000000000005</v>
      </c>
      <c r="M243" t="s">
        <v>410</v>
      </c>
      <c r="N243" s="364">
        <v>44291</v>
      </c>
      <c r="O243" t="s">
        <v>961</v>
      </c>
      <c r="P243" s="364">
        <v>44298</v>
      </c>
      <c r="Q243" t="s">
        <v>877</v>
      </c>
    </row>
    <row r="244" spans="1:17">
      <c r="A244">
        <v>172</v>
      </c>
      <c r="B244" t="s">
        <v>276</v>
      </c>
      <c r="C244" t="s">
        <v>17</v>
      </c>
      <c r="D244" t="s">
        <v>960</v>
      </c>
      <c r="F244" t="s">
        <v>277</v>
      </c>
      <c r="G244" t="s">
        <v>958</v>
      </c>
      <c r="H244" t="s">
        <v>1102</v>
      </c>
      <c r="I244" t="s">
        <v>278</v>
      </c>
      <c r="J244">
        <v>2</v>
      </c>
      <c r="K244">
        <v>314.66000000000003</v>
      </c>
      <c r="L244">
        <v>629.32000000000005</v>
      </c>
      <c r="M244" t="s">
        <v>6</v>
      </c>
      <c r="N244" s="364">
        <v>44200</v>
      </c>
      <c r="O244" t="s">
        <v>401</v>
      </c>
      <c r="P244" s="364">
        <v>44231</v>
      </c>
      <c r="Q244" t="s">
        <v>877</v>
      </c>
    </row>
    <row r="245" spans="1:17" ht="45">
      <c r="A245">
        <v>185</v>
      </c>
      <c r="B245" t="s">
        <v>304</v>
      </c>
      <c r="C245" t="s">
        <v>85</v>
      </c>
      <c r="D245" t="s">
        <v>985</v>
      </c>
      <c r="F245" t="s">
        <v>305</v>
      </c>
      <c r="G245" s="365" t="s">
        <v>306</v>
      </c>
      <c r="H245" t="s">
        <v>1102</v>
      </c>
      <c r="I245" t="s">
        <v>307</v>
      </c>
      <c r="J245">
        <v>12.0001</v>
      </c>
      <c r="K245">
        <v>333.33300000000003</v>
      </c>
      <c r="L245">
        <v>4000.0293333000004</v>
      </c>
      <c r="M245" t="s">
        <v>6</v>
      </c>
      <c r="N245" s="364">
        <v>44200</v>
      </c>
      <c r="O245" t="s">
        <v>406</v>
      </c>
      <c r="P245" s="364">
        <v>44231</v>
      </c>
      <c r="Q245" t="s">
        <v>877</v>
      </c>
    </row>
    <row r="246" spans="1:17" ht="45">
      <c r="A246">
        <v>246</v>
      </c>
      <c r="B246" t="s">
        <v>304</v>
      </c>
      <c r="C246" t="s">
        <v>85</v>
      </c>
      <c r="D246" t="s">
        <v>985</v>
      </c>
      <c r="F246" s="365" t="s">
        <v>1141</v>
      </c>
      <c r="G246" s="365" t="s">
        <v>306</v>
      </c>
      <c r="H246" t="s">
        <v>1102</v>
      </c>
      <c r="I246" t="s">
        <v>307</v>
      </c>
      <c r="J246">
        <v>1</v>
      </c>
      <c r="K246">
        <v>800</v>
      </c>
      <c r="L246">
        <v>800</v>
      </c>
      <c r="M246" t="s">
        <v>6</v>
      </c>
      <c r="N246" s="364">
        <v>44305</v>
      </c>
      <c r="O246" t="s">
        <v>1053</v>
      </c>
      <c r="P246" s="364">
        <v>44314</v>
      </c>
      <c r="Q246" t="s">
        <v>877</v>
      </c>
    </row>
    <row r="247" spans="1:17" ht="45">
      <c r="A247">
        <v>278</v>
      </c>
      <c r="B247" t="s">
        <v>304</v>
      </c>
      <c r="C247" t="s">
        <v>85</v>
      </c>
      <c r="D247" t="s">
        <v>985</v>
      </c>
      <c r="F247" s="365" t="s">
        <v>1141</v>
      </c>
      <c r="G247" s="365" t="s">
        <v>306</v>
      </c>
      <c r="H247" t="s">
        <v>1102</v>
      </c>
      <c r="I247" t="s">
        <v>307</v>
      </c>
      <c r="J247">
        <v>1</v>
      </c>
      <c r="K247">
        <v>400</v>
      </c>
      <c r="L247">
        <v>400</v>
      </c>
      <c r="M247" t="s">
        <v>6</v>
      </c>
      <c r="N247" s="364">
        <v>44315</v>
      </c>
      <c r="O247" t="s">
        <v>1096</v>
      </c>
      <c r="P247" s="364">
        <v>44320</v>
      </c>
      <c r="Q247" t="s">
        <v>877</v>
      </c>
    </row>
    <row r="248" spans="1:17" ht="150">
      <c r="A248">
        <v>197</v>
      </c>
      <c r="B248" t="s">
        <v>96</v>
      </c>
      <c r="C248" t="s">
        <v>69</v>
      </c>
      <c r="D248" t="s">
        <v>550</v>
      </c>
      <c r="F248" t="s">
        <v>551</v>
      </c>
      <c r="G248" t="s">
        <v>552</v>
      </c>
      <c r="H248" t="s">
        <v>383</v>
      </c>
      <c r="I248" t="s">
        <v>553</v>
      </c>
      <c r="J248">
        <v>240</v>
      </c>
      <c r="K248">
        <v>6.89</v>
      </c>
      <c r="L248">
        <v>1653.6</v>
      </c>
      <c r="M248" t="s">
        <v>410</v>
      </c>
      <c r="N248" s="364">
        <v>44263</v>
      </c>
      <c r="O248" t="s">
        <v>554</v>
      </c>
      <c r="P248" s="364">
        <v>44270</v>
      </c>
      <c r="Q248" s="365" t="s">
        <v>562</v>
      </c>
    </row>
    <row r="249" spans="1:17" ht="150">
      <c r="A249">
        <v>198</v>
      </c>
      <c r="B249" t="s">
        <v>96</v>
      </c>
      <c r="C249" t="s">
        <v>69</v>
      </c>
      <c r="D249" t="s">
        <v>550</v>
      </c>
      <c r="F249" t="s">
        <v>563</v>
      </c>
      <c r="G249" t="s">
        <v>552</v>
      </c>
      <c r="H249" t="s">
        <v>383</v>
      </c>
      <c r="I249" t="s">
        <v>446</v>
      </c>
      <c r="J249" t="s">
        <v>555</v>
      </c>
      <c r="K249" t="s">
        <v>556</v>
      </c>
      <c r="L249">
        <v>478.8</v>
      </c>
      <c r="M249" t="s">
        <v>410</v>
      </c>
      <c r="N249" s="364">
        <v>44263</v>
      </c>
      <c r="O249" t="s">
        <v>557</v>
      </c>
      <c r="P249" s="364">
        <v>44270</v>
      </c>
      <c r="Q249" s="365" t="s">
        <v>562</v>
      </c>
    </row>
    <row r="250" spans="1:17" ht="150">
      <c r="A250">
        <v>199</v>
      </c>
      <c r="B250" t="s">
        <v>96</v>
      </c>
      <c r="C250" t="s">
        <v>69</v>
      </c>
      <c r="D250" t="s">
        <v>550</v>
      </c>
      <c r="F250" t="s">
        <v>564</v>
      </c>
      <c r="G250" t="s">
        <v>552</v>
      </c>
      <c r="H250" t="s">
        <v>383</v>
      </c>
      <c r="I250" t="s">
        <v>559</v>
      </c>
      <c r="J250">
        <v>20000</v>
      </c>
      <c r="K250">
        <v>0.1</v>
      </c>
      <c r="L250">
        <v>2000</v>
      </c>
      <c r="M250" t="s">
        <v>410</v>
      </c>
      <c r="N250" s="364">
        <v>44265</v>
      </c>
      <c r="O250" t="s">
        <v>558</v>
      </c>
      <c r="P250" s="364">
        <v>44270</v>
      </c>
      <c r="Q250" s="365" t="s">
        <v>562</v>
      </c>
    </row>
    <row r="251" spans="1:17">
      <c r="A251">
        <v>187</v>
      </c>
      <c r="B251" t="s">
        <v>56</v>
      </c>
      <c r="C251" t="s">
        <v>994</v>
      </c>
      <c r="D251" t="s">
        <v>995</v>
      </c>
      <c r="F251" t="s">
        <v>312</v>
      </c>
      <c r="G251" t="s">
        <v>313</v>
      </c>
      <c r="H251" t="s">
        <v>1104</v>
      </c>
      <c r="I251" t="s">
        <v>314</v>
      </c>
      <c r="J251">
        <v>1260</v>
      </c>
      <c r="K251">
        <v>4.7</v>
      </c>
      <c r="L251">
        <v>5922</v>
      </c>
      <c r="M251" t="s">
        <v>6</v>
      </c>
      <c r="N251" s="364">
        <v>44200</v>
      </c>
      <c r="O251" t="s">
        <v>408</v>
      </c>
      <c r="P251" s="364">
        <v>44231</v>
      </c>
      <c r="Q251" t="s">
        <v>877</v>
      </c>
    </row>
    <row r="252" spans="1:17" ht="30">
      <c r="A252">
        <v>275</v>
      </c>
      <c r="B252" t="s">
        <v>56</v>
      </c>
      <c r="C252" t="s">
        <v>994</v>
      </c>
      <c r="D252" t="s">
        <v>995</v>
      </c>
      <c r="F252" s="365" t="s">
        <v>1142</v>
      </c>
      <c r="G252" t="s">
        <v>313</v>
      </c>
      <c r="H252" t="s">
        <v>1104</v>
      </c>
      <c r="I252" t="s">
        <v>314</v>
      </c>
      <c r="J252">
        <v>1</v>
      </c>
      <c r="K252">
        <v>5922</v>
      </c>
      <c r="L252">
        <v>5922</v>
      </c>
      <c r="M252" t="s">
        <v>6</v>
      </c>
      <c r="N252" s="364">
        <v>44309</v>
      </c>
      <c r="O252" t="s">
        <v>1093</v>
      </c>
      <c r="P252" s="364">
        <v>44320</v>
      </c>
      <c r="Q252" t="s">
        <v>877</v>
      </c>
    </row>
    <row r="253" spans="1:17">
      <c r="A253">
        <v>71</v>
      </c>
      <c r="B253" t="s">
        <v>279</v>
      </c>
      <c r="C253" t="s">
        <v>17</v>
      </c>
      <c r="D253" t="s">
        <v>993</v>
      </c>
      <c r="F253" t="s">
        <v>942</v>
      </c>
      <c r="G253" t="s">
        <v>281</v>
      </c>
      <c r="H253" t="s">
        <v>1102</v>
      </c>
      <c r="I253" t="s">
        <v>282</v>
      </c>
      <c r="J253">
        <v>1</v>
      </c>
      <c r="K253">
        <v>1014.26</v>
      </c>
      <c r="L253">
        <v>1014.26</v>
      </c>
      <c r="M253" t="s">
        <v>6</v>
      </c>
      <c r="N253" s="364">
        <v>44291</v>
      </c>
      <c r="O253" t="s">
        <v>943</v>
      </c>
      <c r="P253" s="364">
        <v>44293</v>
      </c>
      <c r="Q253" t="s">
        <v>877</v>
      </c>
    </row>
    <row r="254" spans="1:17" ht="150">
      <c r="A254">
        <v>173</v>
      </c>
      <c r="B254" t="s">
        <v>279</v>
      </c>
      <c r="C254" t="s">
        <v>17</v>
      </c>
      <c r="D254" t="s">
        <v>993</v>
      </c>
      <c r="F254" s="365" t="s">
        <v>280</v>
      </c>
      <c r="G254" t="s">
        <v>281</v>
      </c>
      <c r="H254" t="s">
        <v>1102</v>
      </c>
      <c r="I254" t="s">
        <v>282</v>
      </c>
      <c r="J254">
        <v>1241.97</v>
      </c>
      <c r="K254">
        <v>0.6</v>
      </c>
      <c r="L254">
        <v>745.18200000000002</v>
      </c>
      <c r="M254" t="s">
        <v>6</v>
      </c>
      <c r="N254" s="364">
        <v>44200</v>
      </c>
      <c r="O254" t="s">
        <v>402</v>
      </c>
      <c r="P254" s="364">
        <v>44231</v>
      </c>
      <c r="Q254" t="s">
        <v>877</v>
      </c>
    </row>
    <row r="255" spans="1:17">
      <c r="A255">
        <v>174</v>
      </c>
      <c r="B255" t="s">
        <v>279</v>
      </c>
      <c r="C255" t="s">
        <v>17</v>
      </c>
      <c r="D255" t="s">
        <v>993</v>
      </c>
      <c r="F255" t="s">
        <v>283</v>
      </c>
      <c r="G255" t="s">
        <v>281</v>
      </c>
      <c r="H255" t="s">
        <v>1102</v>
      </c>
      <c r="I255" t="s">
        <v>282</v>
      </c>
      <c r="J255">
        <v>1241.94</v>
      </c>
      <c r="K255">
        <v>0.5</v>
      </c>
      <c r="L255">
        <v>620.97</v>
      </c>
      <c r="M255" t="s">
        <v>6</v>
      </c>
      <c r="N255" s="364">
        <v>44200</v>
      </c>
      <c r="O255" t="s">
        <v>402</v>
      </c>
      <c r="P255" s="364">
        <v>44231</v>
      </c>
      <c r="Q255" t="s">
        <v>877</v>
      </c>
    </row>
    <row r="256" spans="1:17" ht="150">
      <c r="A256">
        <v>175</v>
      </c>
      <c r="B256" t="s">
        <v>279</v>
      </c>
      <c r="C256" t="s">
        <v>17</v>
      </c>
      <c r="D256" t="s">
        <v>993</v>
      </c>
      <c r="F256" s="365" t="s">
        <v>284</v>
      </c>
      <c r="G256" t="s">
        <v>281</v>
      </c>
      <c r="H256" t="s">
        <v>1102</v>
      </c>
      <c r="I256" t="s">
        <v>282</v>
      </c>
      <c r="J256">
        <v>1241.94</v>
      </c>
      <c r="K256">
        <v>0.5</v>
      </c>
      <c r="L256">
        <v>620.97</v>
      </c>
      <c r="M256" t="s">
        <v>6</v>
      </c>
      <c r="N256" s="364">
        <v>44200</v>
      </c>
      <c r="O256" t="s">
        <v>402</v>
      </c>
      <c r="P256" s="364">
        <v>44231</v>
      </c>
      <c r="Q256" t="s">
        <v>877</v>
      </c>
    </row>
    <row r="257" spans="1:17" ht="150">
      <c r="A257">
        <v>176</v>
      </c>
      <c r="B257" t="s">
        <v>279</v>
      </c>
      <c r="C257" t="s">
        <v>17</v>
      </c>
      <c r="D257" t="s">
        <v>993</v>
      </c>
      <c r="F257" s="365" t="s">
        <v>285</v>
      </c>
      <c r="G257" t="s">
        <v>281</v>
      </c>
      <c r="H257" t="s">
        <v>1102</v>
      </c>
      <c r="I257" t="s">
        <v>282</v>
      </c>
      <c r="J257">
        <v>1241.953</v>
      </c>
      <c r="K257">
        <v>0.85</v>
      </c>
      <c r="L257">
        <v>1055.66005</v>
      </c>
      <c r="M257" t="s">
        <v>6</v>
      </c>
      <c r="N257" s="364">
        <v>44200</v>
      </c>
      <c r="O257" t="s">
        <v>402</v>
      </c>
      <c r="P257" s="364">
        <v>44231</v>
      </c>
      <c r="Q257" t="s">
        <v>877</v>
      </c>
    </row>
    <row r="258" spans="1:17">
      <c r="A258">
        <v>189</v>
      </c>
      <c r="B258" t="s">
        <v>574</v>
      </c>
      <c r="C258" t="s">
        <v>69</v>
      </c>
      <c r="D258" t="s">
        <v>441</v>
      </c>
      <c r="F258" t="s">
        <v>442</v>
      </c>
      <c r="G258" t="s">
        <v>409</v>
      </c>
      <c r="H258" t="s">
        <v>383</v>
      </c>
      <c r="I258" t="s">
        <v>443</v>
      </c>
      <c r="J258">
        <v>3600</v>
      </c>
      <c r="K258">
        <v>0.9</v>
      </c>
      <c r="L258">
        <v>3240</v>
      </c>
      <c r="M258" t="s">
        <v>410</v>
      </c>
      <c r="N258" s="364">
        <v>44245</v>
      </c>
      <c r="O258" t="s">
        <v>444</v>
      </c>
      <c r="P258" s="364">
        <v>44271</v>
      </c>
      <c r="Q258" t="s">
        <v>877</v>
      </c>
    </row>
    <row r="259" spans="1:17">
      <c r="A259">
        <v>190</v>
      </c>
      <c r="B259" t="s">
        <v>574</v>
      </c>
      <c r="C259" t="s">
        <v>69</v>
      </c>
      <c r="D259" t="s">
        <v>441</v>
      </c>
      <c r="F259" t="s">
        <v>445</v>
      </c>
      <c r="G259" t="s">
        <v>409</v>
      </c>
      <c r="H259" t="s">
        <v>383</v>
      </c>
      <c r="I259" t="s">
        <v>446</v>
      </c>
      <c r="J259">
        <v>360</v>
      </c>
      <c r="K259">
        <v>9.5</v>
      </c>
      <c r="L259">
        <v>3420</v>
      </c>
      <c r="M259" t="s">
        <v>410</v>
      </c>
      <c r="N259" s="364">
        <v>44245</v>
      </c>
      <c r="O259" t="s">
        <v>447</v>
      </c>
      <c r="P259" s="364">
        <v>44271</v>
      </c>
      <c r="Q259" t="s">
        <v>877</v>
      </c>
    </row>
    <row r="260" spans="1:17">
      <c r="A260">
        <v>191</v>
      </c>
      <c r="B260" t="s">
        <v>574</v>
      </c>
      <c r="C260" t="s">
        <v>69</v>
      </c>
      <c r="D260" t="s">
        <v>441</v>
      </c>
      <c r="F260" t="s">
        <v>449</v>
      </c>
      <c r="G260" t="s">
        <v>448</v>
      </c>
      <c r="H260" t="s">
        <v>383</v>
      </c>
      <c r="I260" t="s">
        <v>446</v>
      </c>
      <c r="J260">
        <v>48</v>
      </c>
      <c r="K260">
        <v>297.5</v>
      </c>
      <c r="L260">
        <v>14280</v>
      </c>
      <c r="M260" t="s">
        <v>410</v>
      </c>
      <c r="N260" s="364">
        <v>44245</v>
      </c>
      <c r="O260" t="s">
        <v>450</v>
      </c>
      <c r="P260" s="364">
        <v>44271</v>
      </c>
      <c r="Q260" t="s">
        <v>877</v>
      </c>
    </row>
    <row r="261" spans="1:17" ht="135">
      <c r="A261">
        <v>75</v>
      </c>
      <c r="B261" t="s">
        <v>216</v>
      </c>
      <c r="C261" t="s">
        <v>69</v>
      </c>
      <c r="D261" t="s">
        <v>969</v>
      </c>
      <c r="F261" s="365" t="s">
        <v>971</v>
      </c>
      <c r="G261" t="s">
        <v>972</v>
      </c>
      <c r="H261" t="s">
        <v>1105</v>
      </c>
      <c r="I261" t="s">
        <v>970</v>
      </c>
      <c r="J261">
        <v>1</v>
      </c>
      <c r="K261">
        <v>2355</v>
      </c>
      <c r="L261">
        <v>2355</v>
      </c>
      <c r="M261" t="s">
        <v>6</v>
      </c>
      <c r="N261" s="364">
        <v>44291</v>
      </c>
      <c r="O261" t="s">
        <v>973</v>
      </c>
      <c r="P261" s="364">
        <v>44298</v>
      </c>
      <c r="Q261" t="s">
        <v>877</v>
      </c>
    </row>
    <row r="262" spans="1:17">
      <c r="A262">
        <v>139</v>
      </c>
      <c r="B262" t="s">
        <v>216</v>
      </c>
      <c r="C262" t="s">
        <v>69</v>
      </c>
      <c r="D262" t="s">
        <v>968</v>
      </c>
      <c r="F262" t="s">
        <v>217</v>
      </c>
      <c r="G262" t="s">
        <v>218</v>
      </c>
      <c r="H262" t="s">
        <v>1105</v>
      </c>
      <c r="I262" t="s">
        <v>219</v>
      </c>
      <c r="J262">
        <v>30</v>
      </c>
      <c r="K262">
        <v>28</v>
      </c>
      <c r="L262">
        <v>840</v>
      </c>
      <c r="M262" t="s">
        <v>6</v>
      </c>
      <c r="N262" s="364">
        <v>44200</v>
      </c>
      <c r="O262" t="s">
        <v>393</v>
      </c>
      <c r="P262" s="364">
        <v>44229</v>
      </c>
      <c r="Q262" t="s">
        <v>877</v>
      </c>
    </row>
    <row r="263" spans="1:17">
      <c r="A263">
        <v>140</v>
      </c>
      <c r="B263" t="s">
        <v>216</v>
      </c>
      <c r="C263" t="s">
        <v>69</v>
      </c>
      <c r="D263" t="s">
        <v>968</v>
      </c>
      <c r="F263" t="s">
        <v>220</v>
      </c>
      <c r="G263" t="s">
        <v>218</v>
      </c>
      <c r="H263" t="s">
        <v>1105</v>
      </c>
      <c r="I263" t="s">
        <v>219</v>
      </c>
      <c r="J263">
        <v>30</v>
      </c>
      <c r="K263">
        <v>32</v>
      </c>
      <c r="L263">
        <v>960</v>
      </c>
      <c r="M263" t="s">
        <v>6</v>
      </c>
      <c r="N263" s="364">
        <v>44200</v>
      </c>
      <c r="O263" t="s">
        <v>393</v>
      </c>
      <c r="P263" s="364">
        <v>44229</v>
      </c>
      <c r="Q263" t="s">
        <v>877</v>
      </c>
    </row>
    <row r="264" spans="1:17">
      <c r="A264">
        <v>141</v>
      </c>
      <c r="B264" t="s">
        <v>216</v>
      </c>
      <c r="C264" t="s">
        <v>69</v>
      </c>
      <c r="D264" t="s">
        <v>968</v>
      </c>
      <c r="F264" t="s">
        <v>221</v>
      </c>
      <c r="G264" t="s">
        <v>218</v>
      </c>
      <c r="H264" t="s">
        <v>1105</v>
      </c>
      <c r="I264" t="s">
        <v>219</v>
      </c>
      <c r="J264">
        <v>30</v>
      </c>
      <c r="K264">
        <v>44.5</v>
      </c>
      <c r="L264">
        <v>1335</v>
      </c>
      <c r="M264" t="s">
        <v>6</v>
      </c>
      <c r="N264" s="364">
        <v>44200</v>
      </c>
      <c r="O264" t="s">
        <v>393</v>
      </c>
      <c r="P264" s="364">
        <v>44229</v>
      </c>
      <c r="Q264" t="s">
        <v>877</v>
      </c>
    </row>
    <row r="265" spans="1:17">
      <c r="A265">
        <v>142</v>
      </c>
      <c r="B265" t="s">
        <v>216</v>
      </c>
      <c r="C265" t="s">
        <v>69</v>
      </c>
      <c r="D265" t="s">
        <v>968</v>
      </c>
      <c r="F265" t="s">
        <v>222</v>
      </c>
      <c r="G265" t="s">
        <v>218</v>
      </c>
      <c r="H265" t="s">
        <v>1105</v>
      </c>
      <c r="I265" t="s">
        <v>219</v>
      </c>
      <c r="J265">
        <v>30</v>
      </c>
      <c r="K265">
        <v>26</v>
      </c>
      <c r="L265">
        <v>780</v>
      </c>
      <c r="M265" t="s">
        <v>6</v>
      </c>
      <c r="N265" s="364">
        <v>44200</v>
      </c>
      <c r="O265" t="s">
        <v>393</v>
      </c>
      <c r="P265" s="364">
        <v>44229</v>
      </c>
      <c r="Q265" t="s">
        <v>877</v>
      </c>
    </row>
    <row r="266" spans="1:17">
      <c r="A266">
        <v>143</v>
      </c>
      <c r="B266" t="s">
        <v>216</v>
      </c>
      <c r="C266" t="s">
        <v>69</v>
      </c>
      <c r="D266" t="s">
        <v>968</v>
      </c>
      <c r="F266" t="s">
        <v>223</v>
      </c>
      <c r="G266" t="s">
        <v>218</v>
      </c>
      <c r="H266" t="s">
        <v>1105</v>
      </c>
      <c r="I266" t="s">
        <v>219</v>
      </c>
      <c r="J266">
        <v>30</v>
      </c>
      <c r="K266">
        <v>25</v>
      </c>
      <c r="L266">
        <v>750</v>
      </c>
      <c r="M266" t="s">
        <v>6</v>
      </c>
      <c r="N266" s="364">
        <v>44200</v>
      </c>
      <c r="O266" t="s">
        <v>393</v>
      </c>
      <c r="P266" s="364">
        <v>44229</v>
      </c>
      <c r="Q266" t="s">
        <v>877</v>
      </c>
    </row>
    <row r="267" spans="1:17">
      <c r="A267">
        <v>144</v>
      </c>
      <c r="B267" t="s">
        <v>216</v>
      </c>
      <c r="C267" t="s">
        <v>69</v>
      </c>
      <c r="D267" t="s">
        <v>968</v>
      </c>
      <c r="F267" t="s">
        <v>224</v>
      </c>
      <c r="G267" t="s">
        <v>218</v>
      </c>
      <c r="H267" t="s">
        <v>1105</v>
      </c>
      <c r="I267" t="s">
        <v>219</v>
      </c>
      <c r="J267">
        <v>30</v>
      </c>
      <c r="K267">
        <v>32</v>
      </c>
      <c r="L267">
        <v>960</v>
      </c>
      <c r="M267" t="s">
        <v>6</v>
      </c>
      <c r="N267" s="364">
        <v>44200</v>
      </c>
      <c r="O267" t="s">
        <v>393</v>
      </c>
      <c r="P267" s="364">
        <v>44229</v>
      </c>
      <c r="Q267" t="s">
        <v>877</v>
      </c>
    </row>
    <row r="268" spans="1:17">
      <c r="A268">
        <v>145</v>
      </c>
      <c r="B268" t="s">
        <v>216</v>
      </c>
      <c r="C268" t="s">
        <v>69</v>
      </c>
      <c r="D268" t="s">
        <v>968</v>
      </c>
      <c r="F268" t="s">
        <v>225</v>
      </c>
      <c r="G268" t="s">
        <v>218</v>
      </c>
      <c r="H268" t="s">
        <v>1105</v>
      </c>
      <c r="I268" t="s">
        <v>219</v>
      </c>
      <c r="J268">
        <v>30</v>
      </c>
      <c r="K268">
        <v>23</v>
      </c>
      <c r="L268">
        <v>690</v>
      </c>
      <c r="M268" t="s">
        <v>6</v>
      </c>
      <c r="N268" s="364">
        <v>44200</v>
      </c>
      <c r="O268" t="s">
        <v>393</v>
      </c>
      <c r="P268" s="364">
        <v>44229</v>
      </c>
      <c r="Q268" t="s">
        <v>877</v>
      </c>
    </row>
    <row r="269" spans="1:17">
      <c r="A269">
        <v>146</v>
      </c>
      <c r="B269" t="s">
        <v>216</v>
      </c>
      <c r="C269" t="s">
        <v>69</v>
      </c>
      <c r="D269" t="s">
        <v>968</v>
      </c>
      <c r="F269" t="s">
        <v>226</v>
      </c>
      <c r="G269" t="s">
        <v>218</v>
      </c>
      <c r="H269" t="s">
        <v>1105</v>
      </c>
      <c r="I269" t="s">
        <v>219</v>
      </c>
      <c r="J269">
        <v>30</v>
      </c>
      <c r="K269">
        <v>25</v>
      </c>
      <c r="L269">
        <v>750</v>
      </c>
      <c r="M269" t="s">
        <v>6</v>
      </c>
      <c r="N269" s="364">
        <v>44200</v>
      </c>
      <c r="O269" t="s">
        <v>393</v>
      </c>
      <c r="P269" s="364">
        <v>44229</v>
      </c>
      <c r="Q269" t="s">
        <v>877</v>
      </c>
    </row>
    <row r="270" spans="1:17">
      <c r="A270">
        <v>153</v>
      </c>
      <c r="B270" t="s">
        <v>243</v>
      </c>
      <c r="C270" t="s">
        <v>85</v>
      </c>
      <c r="D270" t="s">
        <v>205</v>
      </c>
      <c r="F270" t="s">
        <v>1079</v>
      </c>
      <c r="G270" t="s">
        <v>244</v>
      </c>
      <c r="H270" t="s">
        <v>1108</v>
      </c>
      <c r="I270" t="s">
        <v>245</v>
      </c>
      <c r="J270">
        <v>108</v>
      </c>
      <c r="K270">
        <v>17.2</v>
      </c>
      <c r="L270">
        <v>1857.6</v>
      </c>
      <c r="M270" t="s">
        <v>6</v>
      </c>
      <c r="N270" s="364">
        <v>44200</v>
      </c>
      <c r="O270" t="s">
        <v>388</v>
      </c>
      <c r="P270" s="364">
        <v>44229</v>
      </c>
      <c r="Q270" t="s">
        <v>877</v>
      </c>
    </row>
    <row r="271" spans="1:17">
      <c r="A271">
        <v>154</v>
      </c>
      <c r="B271" t="s">
        <v>243</v>
      </c>
      <c r="C271" t="s">
        <v>85</v>
      </c>
      <c r="D271" t="s">
        <v>205</v>
      </c>
      <c r="F271" t="s">
        <v>1080</v>
      </c>
      <c r="G271" t="s">
        <v>244</v>
      </c>
      <c r="H271" t="s">
        <v>1108</v>
      </c>
      <c r="I271" t="s">
        <v>245</v>
      </c>
      <c r="J271">
        <v>108</v>
      </c>
      <c r="K271">
        <v>640</v>
      </c>
      <c r="L271">
        <v>69120</v>
      </c>
      <c r="M271" t="s">
        <v>6</v>
      </c>
      <c r="N271" s="364">
        <v>44200</v>
      </c>
      <c r="O271" t="s">
        <v>388</v>
      </c>
      <c r="P271" s="364">
        <v>44229</v>
      </c>
      <c r="Q271" t="s">
        <v>877</v>
      </c>
    </row>
    <row r="272" spans="1:17">
      <c r="A272">
        <v>155</v>
      </c>
      <c r="B272" t="s">
        <v>243</v>
      </c>
      <c r="C272" t="s">
        <v>85</v>
      </c>
      <c r="D272" t="s">
        <v>205</v>
      </c>
      <c r="F272" t="s">
        <v>1081</v>
      </c>
      <c r="G272" t="s">
        <v>244</v>
      </c>
      <c r="H272" t="s">
        <v>1108</v>
      </c>
      <c r="I272" t="s">
        <v>245</v>
      </c>
      <c r="J272">
        <v>108</v>
      </c>
      <c r="K272">
        <v>167.2</v>
      </c>
      <c r="L272">
        <v>18057.599999999999</v>
      </c>
      <c r="M272" t="s">
        <v>6</v>
      </c>
      <c r="N272" s="364">
        <v>44200</v>
      </c>
      <c r="O272" t="s">
        <v>388</v>
      </c>
      <c r="P272" s="364">
        <v>44229</v>
      </c>
      <c r="Q272" t="s">
        <v>877</v>
      </c>
    </row>
    <row r="273" spans="1:17">
      <c r="A273">
        <v>186</v>
      </c>
      <c r="B273" t="s">
        <v>308</v>
      </c>
      <c r="C273" t="s">
        <v>69</v>
      </c>
      <c r="D273" t="s">
        <v>992</v>
      </c>
      <c r="F273" t="s">
        <v>309</v>
      </c>
      <c r="G273" t="s">
        <v>310</v>
      </c>
      <c r="H273" t="s">
        <v>1102</v>
      </c>
      <c r="I273" t="s">
        <v>311</v>
      </c>
      <c r="J273">
        <v>11730</v>
      </c>
      <c r="K273">
        <v>2.75</v>
      </c>
      <c r="L273">
        <v>32257.5</v>
      </c>
      <c r="M273" t="s">
        <v>6</v>
      </c>
      <c r="N273" s="364">
        <v>44200</v>
      </c>
      <c r="O273" t="s">
        <v>407</v>
      </c>
      <c r="P273" s="364">
        <v>44231</v>
      </c>
      <c r="Q273" t="s">
        <v>877</v>
      </c>
    </row>
    <row r="274" spans="1:17" ht="30">
      <c r="A274">
        <v>250</v>
      </c>
      <c r="B274" t="s">
        <v>308</v>
      </c>
      <c r="C274" t="s">
        <v>69</v>
      </c>
      <c r="D274" t="s">
        <v>992</v>
      </c>
      <c r="F274" s="365" t="s">
        <v>1143</v>
      </c>
      <c r="G274" t="s">
        <v>310</v>
      </c>
      <c r="H274" t="s">
        <v>1102</v>
      </c>
      <c r="I274" t="s">
        <v>311</v>
      </c>
      <c r="J274">
        <v>1</v>
      </c>
      <c r="K274">
        <v>10752.5</v>
      </c>
      <c r="L274">
        <v>10752.5</v>
      </c>
      <c r="M274" t="s">
        <v>6</v>
      </c>
      <c r="N274" s="364">
        <v>44305</v>
      </c>
      <c r="O274" t="s">
        <v>1057</v>
      </c>
      <c r="P274" s="364">
        <v>44314</v>
      </c>
      <c r="Q274" t="s">
        <v>877</v>
      </c>
    </row>
    <row r="275" spans="1:17">
      <c r="A275">
        <v>156</v>
      </c>
      <c r="B275" t="s">
        <v>246</v>
      </c>
      <c r="C275" t="s">
        <v>85</v>
      </c>
      <c r="D275" t="s">
        <v>996</v>
      </c>
      <c r="F275" t="s">
        <v>1082</v>
      </c>
      <c r="G275" t="s">
        <v>244</v>
      </c>
      <c r="H275" t="s">
        <v>1108</v>
      </c>
      <c r="I275" t="s">
        <v>245</v>
      </c>
      <c r="J275">
        <v>45</v>
      </c>
      <c r="K275">
        <v>17.2</v>
      </c>
      <c r="L275">
        <v>774</v>
      </c>
      <c r="M275" t="s">
        <v>6</v>
      </c>
      <c r="N275" s="364">
        <v>44200</v>
      </c>
      <c r="O275" t="s">
        <v>387</v>
      </c>
      <c r="P275" s="364">
        <v>44229</v>
      </c>
      <c r="Q275" t="s">
        <v>877</v>
      </c>
    </row>
    <row r="276" spans="1:17">
      <c r="A276">
        <v>157</v>
      </c>
      <c r="B276" t="s">
        <v>246</v>
      </c>
      <c r="C276" t="s">
        <v>85</v>
      </c>
      <c r="D276" t="s">
        <v>996</v>
      </c>
      <c r="F276" t="s">
        <v>1083</v>
      </c>
      <c r="G276" t="s">
        <v>244</v>
      </c>
      <c r="H276" t="s">
        <v>1108</v>
      </c>
      <c r="I276" t="s">
        <v>245</v>
      </c>
      <c r="J276">
        <v>45</v>
      </c>
      <c r="K276">
        <v>167.2</v>
      </c>
      <c r="L276">
        <v>7523.9999999999991</v>
      </c>
      <c r="M276" t="s">
        <v>6</v>
      </c>
      <c r="N276" s="364">
        <v>44200</v>
      </c>
      <c r="O276" t="s">
        <v>387</v>
      </c>
      <c r="P276" s="364">
        <v>44229</v>
      </c>
      <c r="Q276" t="s">
        <v>877</v>
      </c>
    </row>
    <row r="277" spans="1:17">
      <c r="A277">
        <v>158</v>
      </c>
      <c r="B277" t="s">
        <v>246</v>
      </c>
      <c r="C277" t="s">
        <v>85</v>
      </c>
      <c r="D277" t="s">
        <v>996</v>
      </c>
      <c r="F277" t="s">
        <v>1084</v>
      </c>
      <c r="G277" t="s">
        <v>244</v>
      </c>
      <c r="H277" t="s">
        <v>1108</v>
      </c>
      <c r="I277" t="s">
        <v>245</v>
      </c>
      <c r="J277">
        <v>45</v>
      </c>
      <c r="K277">
        <v>265</v>
      </c>
      <c r="L277">
        <v>11925</v>
      </c>
      <c r="M277" t="s">
        <v>6</v>
      </c>
      <c r="N277" s="364">
        <v>44200</v>
      </c>
      <c r="O277" t="s">
        <v>387</v>
      </c>
      <c r="P277" s="364">
        <v>44229</v>
      </c>
      <c r="Q277" t="s">
        <v>877</v>
      </c>
    </row>
    <row r="278" spans="1:17" ht="45">
      <c r="A278">
        <v>248</v>
      </c>
      <c r="B278" t="s">
        <v>246</v>
      </c>
      <c r="C278" t="s">
        <v>85</v>
      </c>
      <c r="D278" t="s">
        <v>996</v>
      </c>
      <c r="F278" s="365" t="s">
        <v>1144</v>
      </c>
      <c r="G278" t="s">
        <v>244</v>
      </c>
      <c r="H278" t="s">
        <v>1108</v>
      </c>
      <c r="I278" t="s">
        <v>245</v>
      </c>
      <c r="J278">
        <v>1</v>
      </c>
      <c r="K278">
        <v>6741</v>
      </c>
      <c r="L278">
        <v>6741</v>
      </c>
      <c r="M278" t="s">
        <v>6</v>
      </c>
      <c r="N278" s="364">
        <v>44305</v>
      </c>
      <c r="O278" t="s">
        <v>1055</v>
      </c>
      <c r="P278" s="364">
        <v>44314</v>
      </c>
      <c r="Q278" t="s">
        <v>877</v>
      </c>
    </row>
    <row r="279" spans="1:17" ht="45">
      <c r="A279">
        <v>249</v>
      </c>
      <c r="B279" t="s">
        <v>246</v>
      </c>
      <c r="C279" t="s">
        <v>85</v>
      </c>
      <c r="D279" t="s">
        <v>205</v>
      </c>
      <c r="F279" s="365" t="s">
        <v>1145</v>
      </c>
      <c r="G279" t="s">
        <v>244</v>
      </c>
      <c r="H279" t="s">
        <v>1108</v>
      </c>
      <c r="I279" t="s">
        <v>245</v>
      </c>
      <c r="J279">
        <v>1</v>
      </c>
      <c r="K279">
        <v>29678.400000000001</v>
      </c>
      <c r="L279">
        <v>29678.400000000001</v>
      </c>
      <c r="M279" t="s">
        <v>6</v>
      </c>
      <c r="N279" s="364">
        <v>44305</v>
      </c>
      <c r="O279" t="s">
        <v>1056</v>
      </c>
      <c r="P279" s="364">
        <v>44314</v>
      </c>
      <c r="Q279" t="s">
        <v>877</v>
      </c>
    </row>
    <row r="280" spans="1:17" ht="105">
      <c r="A280">
        <v>170</v>
      </c>
      <c r="B280" t="s">
        <v>269</v>
      </c>
      <c r="C280" t="s">
        <v>92</v>
      </c>
      <c r="D280" t="s">
        <v>996</v>
      </c>
      <c r="F280" s="365" t="s">
        <v>270</v>
      </c>
      <c r="G280" t="s">
        <v>271</v>
      </c>
      <c r="H280" t="s">
        <v>363</v>
      </c>
      <c r="I280" t="s">
        <v>272</v>
      </c>
      <c r="J280">
        <v>2</v>
      </c>
      <c r="K280">
        <v>4032.37</v>
      </c>
      <c r="L280">
        <v>8064.74</v>
      </c>
      <c r="M280" t="s">
        <v>6</v>
      </c>
      <c r="N280" s="364">
        <v>44200</v>
      </c>
      <c r="O280" t="s">
        <v>399</v>
      </c>
      <c r="P280" s="364">
        <v>44231</v>
      </c>
      <c r="Q280" t="s">
        <v>877</v>
      </c>
    </row>
    <row r="281" spans="1:17" ht="30">
      <c r="A281">
        <v>276</v>
      </c>
      <c r="B281" t="s">
        <v>269</v>
      </c>
      <c r="C281" t="s">
        <v>92</v>
      </c>
      <c r="D281" t="s">
        <v>996</v>
      </c>
      <c r="F281" s="365" t="s">
        <v>1146</v>
      </c>
      <c r="G281" t="s">
        <v>271</v>
      </c>
      <c r="H281" t="s">
        <v>363</v>
      </c>
      <c r="I281" t="s">
        <v>272</v>
      </c>
      <c r="J281">
        <v>1</v>
      </c>
      <c r="K281" s="362">
        <v>4032.37</v>
      </c>
      <c r="L281">
        <v>4032.37</v>
      </c>
      <c r="M281" t="s">
        <v>6</v>
      </c>
      <c r="N281" s="364">
        <v>44312</v>
      </c>
      <c r="O281" t="s">
        <v>1094</v>
      </c>
      <c r="P281" s="364">
        <v>44320</v>
      </c>
      <c r="Q281" t="s">
        <v>877</v>
      </c>
    </row>
    <row r="282" spans="1:17">
      <c r="A282">
        <v>171</v>
      </c>
      <c r="B282" t="s">
        <v>273</v>
      </c>
      <c r="C282" t="s">
        <v>92</v>
      </c>
      <c r="D282" t="s">
        <v>997</v>
      </c>
      <c r="F282" t="s">
        <v>274</v>
      </c>
      <c r="G282" t="s">
        <v>275</v>
      </c>
      <c r="H282" t="s">
        <v>363</v>
      </c>
      <c r="I282" t="s">
        <v>272</v>
      </c>
      <c r="J282">
        <v>60.265099999999997</v>
      </c>
      <c r="K282">
        <v>107.54</v>
      </c>
      <c r="L282">
        <v>6480.9088540000002</v>
      </c>
      <c r="M282" t="s">
        <v>6</v>
      </c>
      <c r="N282" s="364">
        <v>44200</v>
      </c>
      <c r="O282" t="s">
        <v>400</v>
      </c>
      <c r="P282" s="364">
        <v>44231</v>
      </c>
      <c r="Q282" t="s">
        <v>877</v>
      </c>
    </row>
    <row r="283" spans="1:17" ht="409.5">
      <c r="A283">
        <v>241</v>
      </c>
      <c r="B283" t="s">
        <v>273</v>
      </c>
      <c r="C283" t="s">
        <v>92</v>
      </c>
      <c r="D283" t="s">
        <v>997</v>
      </c>
      <c r="E283" s="365" t="s">
        <v>252</v>
      </c>
      <c r="F283" s="365" t="s">
        <v>1147</v>
      </c>
      <c r="G283" t="s">
        <v>275</v>
      </c>
      <c r="H283" t="s">
        <v>363</v>
      </c>
      <c r="I283" t="s">
        <v>272</v>
      </c>
      <c r="J283">
        <v>1</v>
      </c>
      <c r="K283">
        <v>2160.3000000000002</v>
      </c>
      <c r="L283">
        <v>2160.3000000000002</v>
      </c>
      <c r="M283" t="s">
        <v>6</v>
      </c>
      <c r="N283" s="364">
        <v>44298</v>
      </c>
      <c r="O283" t="s">
        <v>1045</v>
      </c>
      <c r="P283" s="364">
        <v>44309</v>
      </c>
      <c r="Q283" t="s">
        <v>877</v>
      </c>
    </row>
  </sheetData>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3"/>
  <sheetViews>
    <sheetView showGridLines="0" tabSelected="1" view="pageBreakPreview" zoomScale="55" zoomScaleNormal="55" zoomScaleSheetLayoutView="55" zoomScalePageLayoutView="25" workbookViewId="0">
      <selection activeCell="G128" sqref="G128"/>
    </sheetView>
  </sheetViews>
  <sheetFormatPr defaultColWidth="9" defaultRowHeight="15"/>
  <cols>
    <col min="1" max="1" width="9.28515625" style="71" customWidth="1"/>
    <col min="2" max="2" width="25.85546875" style="71" customWidth="1"/>
    <col min="3" max="3" width="18.140625" style="110" customWidth="1"/>
    <col min="4" max="4" width="19" style="382" customWidth="1"/>
    <col min="5" max="5" width="133.85546875" style="383" customWidth="1"/>
    <col min="6" max="6" width="31.28515625" style="110" customWidth="1"/>
    <col min="7" max="7" width="62.140625" style="153" customWidth="1"/>
    <col min="8" max="8" width="21" style="72" customWidth="1"/>
    <col min="9" max="9" width="20.140625" style="372" customWidth="1"/>
    <col min="10" max="10" width="28.42578125" style="377" customWidth="1"/>
    <col min="11" max="11" width="19.7109375" style="71" hidden="1" customWidth="1"/>
    <col min="12" max="12" width="20.5703125" style="376" customWidth="1"/>
    <col min="13" max="13" width="22.5703125" style="378" customWidth="1"/>
    <col min="14" max="14" width="15.42578125" style="71" hidden="1" customWidth="1"/>
    <col min="15" max="15" width="74.7109375" style="71" customWidth="1"/>
    <col min="16" max="16384" width="9" style="373"/>
  </cols>
  <sheetData>
    <row r="1" spans="1:15" ht="20.100000000000001" customHeight="1">
      <c r="A1" s="70"/>
      <c r="B1" s="487" t="s">
        <v>1420</v>
      </c>
      <c r="C1" s="487"/>
      <c r="D1" s="487"/>
      <c r="E1" s="487"/>
      <c r="F1" s="487"/>
      <c r="G1" s="487"/>
      <c r="H1" s="487"/>
      <c r="I1" s="487"/>
      <c r="J1" s="487"/>
      <c r="K1" s="487"/>
      <c r="L1" s="487"/>
      <c r="M1" s="487"/>
      <c r="N1" s="487"/>
      <c r="O1" s="487"/>
    </row>
    <row r="2" spans="1:15" ht="20.100000000000001" customHeight="1">
      <c r="A2" s="70"/>
      <c r="B2" s="487" t="s">
        <v>1421</v>
      </c>
      <c r="C2" s="487"/>
      <c r="D2" s="487"/>
      <c r="E2" s="487"/>
      <c r="F2" s="487"/>
      <c r="G2" s="487"/>
      <c r="H2" s="487"/>
      <c r="I2" s="487"/>
      <c r="J2" s="487"/>
      <c r="K2" s="487"/>
      <c r="L2" s="487"/>
      <c r="M2" s="487"/>
      <c r="N2" s="487"/>
      <c r="O2" s="487"/>
    </row>
    <row r="3" spans="1:15" ht="20.100000000000001" customHeight="1">
      <c r="A3" s="70"/>
      <c r="B3" s="487" t="s">
        <v>1419</v>
      </c>
      <c r="C3" s="487"/>
      <c r="D3" s="487"/>
      <c r="E3" s="487"/>
      <c r="F3" s="487"/>
      <c r="G3" s="487"/>
      <c r="H3" s="487"/>
      <c r="I3" s="487"/>
      <c r="J3" s="487"/>
      <c r="K3" s="487"/>
      <c r="L3" s="487"/>
      <c r="M3" s="487"/>
      <c r="N3" s="487"/>
      <c r="O3" s="487"/>
    </row>
    <row r="4" spans="1:15" ht="20.100000000000001" customHeight="1">
      <c r="A4" s="70"/>
      <c r="B4" s="487" t="s">
        <v>1425</v>
      </c>
      <c r="C4" s="487"/>
      <c r="D4" s="487"/>
      <c r="E4" s="487"/>
      <c r="F4" s="487"/>
      <c r="G4" s="487"/>
      <c r="H4" s="487"/>
      <c r="I4" s="487"/>
      <c r="J4" s="487"/>
      <c r="K4" s="487"/>
      <c r="L4" s="487"/>
      <c r="M4" s="487"/>
      <c r="N4" s="487"/>
      <c r="O4" s="487"/>
    </row>
    <row r="5" spans="1:15" ht="20.100000000000001" customHeight="1">
      <c r="A5" s="70"/>
      <c r="B5" s="487" t="s">
        <v>1422</v>
      </c>
      <c r="C5" s="487"/>
      <c r="D5" s="487"/>
      <c r="E5" s="487"/>
      <c r="F5" s="487"/>
      <c r="G5" s="487"/>
      <c r="H5" s="487"/>
      <c r="I5" s="487"/>
      <c r="J5" s="487"/>
      <c r="K5" s="487"/>
      <c r="L5" s="487"/>
      <c r="M5" s="487"/>
      <c r="N5" s="487"/>
      <c r="O5" s="487"/>
    </row>
    <row r="6" spans="1:15" ht="20.100000000000001" customHeight="1">
      <c r="A6" s="70"/>
      <c r="B6" s="490"/>
      <c r="C6" s="490"/>
      <c r="D6" s="490"/>
      <c r="E6" s="490"/>
      <c r="F6" s="490"/>
      <c r="G6" s="490"/>
      <c r="H6" s="490"/>
      <c r="I6" s="490"/>
      <c r="J6" s="490"/>
      <c r="K6" s="490"/>
      <c r="L6" s="490"/>
      <c r="M6" s="490"/>
      <c r="N6" s="490"/>
      <c r="O6" s="490"/>
    </row>
    <row r="7" spans="1:15" ht="47.25">
      <c r="A7" s="388" t="s">
        <v>182</v>
      </c>
      <c r="B7" s="388" t="s">
        <v>183</v>
      </c>
      <c r="C7" s="389" t="s">
        <v>5</v>
      </c>
      <c r="D7" s="390" t="s">
        <v>184</v>
      </c>
      <c r="E7" s="391" t="s">
        <v>186</v>
      </c>
      <c r="F7" s="392" t="s">
        <v>187</v>
      </c>
      <c r="G7" s="388" t="s">
        <v>188</v>
      </c>
      <c r="H7" s="390" t="s">
        <v>189</v>
      </c>
      <c r="I7" s="393" t="s">
        <v>190</v>
      </c>
      <c r="J7" s="394" t="s">
        <v>191</v>
      </c>
      <c r="K7" s="395" t="s">
        <v>192</v>
      </c>
      <c r="L7" s="396" t="s">
        <v>193</v>
      </c>
      <c r="M7" s="397" t="s">
        <v>194</v>
      </c>
      <c r="N7" s="385" t="s">
        <v>195</v>
      </c>
      <c r="O7" s="385" t="s">
        <v>560</v>
      </c>
    </row>
    <row r="8" spans="1:15" ht="57.75" customHeight="1">
      <c r="A8" s="398">
        <v>1</v>
      </c>
      <c r="B8" s="399" t="s">
        <v>1194</v>
      </c>
      <c r="C8" s="379" t="s">
        <v>82</v>
      </c>
      <c r="D8" s="400" t="s">
        <v>1201</v>
      </c>
      <c r="E8" s="401" t="s">
        <v>1427</v>
      </c>
      <c r="F8" s="402" t="s">
        <v>1204</v>
      </c>
      <c r="G8" s="403" t="s">
        <v>1205</v>
      </c>
      <c r="H8" s="404">
        <v>50</v>
      </c>
      <c r="I8" s="405">
        <v>134.16</v>
      </c>
      <c r="J8" s="406">
        <f t="shared" ref="J8:J39" si="0">I8*H8</f>
        <v>6708</v>
      </c>
      <c r="K8" s="407" t="s">
        <v>410</v>
      </c>
      <c r="L8" s="408">
        <v>44470</v>
      </c>
      <c r="M8" s="409" t="s">
        <v>1202</v>
      </c>
      <c r="N8" s="410">
        <v>44470</v>
      </c>
      <c r="O8" s="411" t="s">
        <v>1412</v>
      </c>
    </row>
    <row r="9" spans="1:15" ht="67.5" customHeight="1">
      <c r="A9" s="398">
        <v>2</v>
      </c>
      <c r="B9" s="399" t="s">
        <v>1218</v>
      </c>
      <c r="C9" s="412" t="s">
        <v>82</v>
      </c>
      <c r="D9" s="413" t="s">
        <v>1200</v>
      </c>
      <c r="E9" s="401" t="s">
        <v>1221</v>
      </c>
      <c r="F9" s="414" t="s">
        <v>451</v>
      </c>
      <c r="G9" s="415" t="s">
        <v>1192</v>
      </c>
      <c r="H9" s="416">
        <v>5100</v>
      </c>
      <c r="I9" s="417">
        <v>2.0499999999999998</v>
      </c>
      <c r="J9" s="406">
        <f t="shared" si="0"/>
        <v>10455</v>
      </c>
      <c r="K9" s="418" t="s">
        <v>410</v>
      </c>
      <c r="L9" s="408">
        <v>44488</v>
      </c>
      <c r="M9" s="419" t="s">
        <v>1350</v>
      </c>
      <c r="N9" s="410">
        <v>44489</v>
      </c>
      <c r="O9" s="411" t="s">
        <v>1412</v>
      </c>
    </row>
    <row r="10" spans="1:15" ht="47.25" customHeight="1">
      <c r="A10" s="398">
        <v>3</v>
      </c>
      <c r="B10" s="399" t="s">
        <v>1218</v>
      </c>
      <c r="C10" s="412" t="s">
        <v>82</v>
      </c>
      <c r="D10" s="413" t="s">
        <v>1219</v>
      </c>
      <c r="E10" s="421" t="s">
        <v>1220</v>
      </c>
      <c r="F10" s="414" t="s">
        <v>451</v>
      </c>
      <c r="G10" s="415" t="s">
        <v>1477</v>
      </c>
      <c r="H10" s="416">
        <v>4200</v>
      </c>
      <c r="I10" s="417">
        <v>0.44</v>
      </c>
      <c r="J10" s="406">
        <f t="shared" si="0"/>
        <v>1848</v>
      </c>
      <c r="K10" s="418" t="s">
        <v>410</v>
      </c>
      <c r="L10" s="408">
        <v>44488</v>
      </c>
      <c r="M10" s="419" t="s">
        <v>1351</v>
      </c>
      <c r="N10" s="410">
        <v>44489</v>
      </c>
      <c r="O10" s="411" t="s">
        <v>1412</v>
      </c>
    </row>
    <row r="11" spans="1:15" ht="38.25" customHeight="1">
      <c r="A11" s="398">
        <v>4</v>
      </c>
      <c r="B11" s="399" t="s">
        <v>1218</v>
      </c>
      <c r="C11" s="412" t="s">
        <v>82</v>
      </c>
      <c r="D11" s="413" t="s">
        <v>1223</v>
      </c>
      <c r="E11" s="401" t="s">
        <v>1222</v>
      </c>
      <c r="F11" s="414" t="s">
        <v>451</v>
      </c>
      <c r="G11" s="415" t="s">
        <v>1190</v>
      </c>
      <c r="H11" s="416">
        <v>15000</v>
      </c>
      <c r="I11" s="417">
        <v>0.25</v>
      </c>
      <c r="J11" s="406">
        <f t="shared" si="0"/>
        <v>3750</v>
      </c>
      <c r="K11" s="418" t="s">
        <v>410</v>
      </c>
      <c r="L11" s="408">
        <v>44488</v>
      </c>
      <c r="M11" s="419" t="s">
        <v>1352</v>
      </c>
      <c r="N11" s="410">
        <v>44489</v>
      </c>
      <c r="O11" s="411" t="s">
        <v>1412</v>
      </c>
    </row>
    <row r="12" spans="1:15" ht="47.25" customHeight="1">
      <c r="A12" s="398">
        <v>5</v>
      </c>
      <c r="B12" s="399" t="s">
        <v>1218</v>
      </c>
      <c r="C12" s="412" t="s">
        <v>82</v>
      </c>
      <c r="D12" s="413" t="s">
        <v>1241</v>
      </c>
      <c r="E12" s="401" t="s">
        <v>1224</v>
      </c>
      <c r="F12" s="414" t="s">
        <v>451</v>
      </c>
      <c r="G12" s="415" t="s">
        <v>1190</v>
      </c>
      <c r="H12" s="416">
        <v>8000</v>
      </c>
      <c r="I12" s="417">
        <v>0.09</v>
      </c>
      <c r="J12" s="406">
        <f t="shared" si="0"/>
        <v>720</v>
      </c>
      <c r="K12" s="418" t="s">
        <v>410</v>
      </c>
      <c r="L12" s="408">
        <v>44488</v>
      </c>
      <c r="M12" s="419" t="s">
        <v>1352</v>
      </c>
      <c r="N12" s="410">
        <v>44489</v>
      </c>
      <c r="O12" s="411" t="s">
        <v>1412</v>
      </c>
    </row>
    <row r="13" spans="1:15" ht="38.25" customHeight="1">
      <c r="A13" s="398">
        <v>6</v>
      </c>
      <c r="B13" s="399" t="s">
        <v>1218</v>
      </c>
      <c r="C13" s="412" t="s">
        <v>82</v>
      </c>
      <c r="D13" s="413" t="s">
        <v>1242</v>
      </c>
      <c r="E13" s="401" t="s">
        <v>1225</v>
      </c>
      <c r="F13" s="414" t="s">
        <v>451</v>
      </c>
      <c r="G13" s="415" t="s">
        <v>1190</v>
      </c>
      <c r="H13" s="416">
        <v>10800</v>
      </c>
      <c r="I13" s="417">
        <v>0.35</v>
      </c>
      <c r="J13" s="406">
        <f t="shared" si="0"/>
        <v>3779.9999999999995</v>
      </c>
      <c r="K13" s="418" t="s">
        <v>410</v>
      </c>
      <c r="L13" s="408">
        <v>44488</v>
      </c>
      <c r="M13" s="419" t="s">
        <v>1352</v>
      </c>
      <c r="N13" s="410">
        <v>44489</v>
      </c>
      <c r="O13" s="411" t="s">
        <v>1412</v>
      </c>
    </row>
    <row r="14" spans="1:15" ht="38.25" customHeight="1">
      <c r="A14" s="398">
        <v>7</v>
      </c>
      <c r="B14" s="399" t="s">
        <v>1218</v>
      </c>
      <c r="C14" s="412" t="s">
        <v>82</v>
      </c>
      <c r="D14" s="413" t="s">
        <v>1240</v>
      </c>
      <c r="E14" s="401" t="s">
        <v>1226</v>
      </c>
      <c r="F14" s="414" t="s">
        <v>451</v>
      </c>
      <c r="G14" s="415" t="s">
        <v>1190</v>
      </c>
      <c r="H14" s="416">
        <v>6000</v>
      </c>
      <c r="I14" s="417">
        <v>0.05</v>
      </c>
      <c r="J14" s="406">
        <f t="shared" si="0"/>
        <v>300</v>
      </c>
      <c r="K14" s="418" t="s">
        <v>410</v>
      </c>
      <c r="L14" s="408">
        <v>44489</v>
      </c>
      <c r="M14" s="419" t="s">
        <v>1352</v>
      </c>
      <c r="N14" s="410">
        <v>44489</v>
      </c>
      <c r="O14" s="411" t="s">
        <v>1412</v>
      </c>
    </row>
    <row r="15" spans="1:15" ht="44.25" customHeight="1">
      <c r="A15" s="398">
        <v>8</v>
      </c>
      <c r="B15" s="399" t="s">
        <v>1218</v>
      </c>
      <c r="C15" s="412" t="s">
        <v>82</v>
      </c>
      <c r="D15" s="413" t="s">
        <v>1227</v>
      </c>
      <c r="E15" s="401" t="s">
        <v>1228</v>
      </c>
      <c r="F15" s="414" t="s">
        <v>451</v>
      </c>
      <c r="G15" s="415" t="s">
        <v>1192</v>
      </c>
      <c r="H15" s="416">
        <v>30000</v>
      </c>
      <c r="I15" s="417">
        <v>0.04</v>
      </c>
      <c r="J15" s="406">
        <f t="shared" si="0"/>
        <v>1200</v>
      </c>
      <c r="K15" s="418" t="s">
        <v>410</v>
      </c>
      <c r="L15" s="408">
        <v>44489</v>
      </c>
      <c r="M15" s="419" t="s">
        <v>1353</v>
      </c>
      <c r="N15" s="410">
        <v>44489</v>
      </c>
      <c r="O15" s="411" t="s">
        <v>1412</v>
      </c>
    </row>
    <row r="16" spans="1:15" ht="39.75" customHeight="1">
      <c r="A16" s="398">
        <v>9</v>
      </c>
      <c r="B16" s="399" t="s">
        <v>1218</v>
      </c>
      <c r="C16" s="412" t="s">
        <v>82</v>
      </c>
      <c r="D16" s="413" t="s">
        <v>1229</v>
      </c>
      <c r="E16" s="401" t="s">
        <v>1261</v>
      </c>
      <c r="F16" s="414" t="s">
        <v>451</v>
      </c>
      <c r="G16" s="415" t="s">
        <v>1191</v>
      </c>
      <c r="H16" s="416">
        <v>300</v>
      </c>
      <c r="I16" s="417">
        <v>1.23</v>
      </c>
      <c r="J16" s="406">
        <f t="shared" si="0"/>
        <v>369</v>
      </c>
      <c r="K16" s="418" t="s">
        <v>410</v>
      </c>
      <c r="L16" s="408">
        <v>44489</v>
      </c>
      <c r="M16" s="419" t="s">
        <v>1354</v>
      </c>
      <c r="N16" s="410">
        <v>44489</v>
      </c>
      <c r="O16" s="411" t="s">
        <v>1412</v>
      </c>
    </row>
    <row r="17" spans="1:15" ht="39.75" customHeight="1">
      <c r="A17" s="398">
        <v>10</v>
      </c>
      <c r="B17" s="399" t="s">
        <v>1218</v>
      </c>
      <c r="C17" s="412" t="s">
        <v>82</v>
      </c>
      <c r="D17" s="413" t="s">
        <v>1230</v>
      </c>
      <c r="E17" s="401" t="s">
        <v>1259</v>
      </c>
      <c r="F17" s="414" t="s">
        <v>451</v>
      </c>
      <c r="G17" s="415" t="s">
        <v>1231</v>
      </c>
      <c r="H17" s="416">
        <v>48</v>
      </c>
      <c r="I17" s="417">
        <v>17.440000000000001</v>
      </c>
      <c r="J17" s="406">
        <f t="shared" si="0"/>
        <v>837.12000000000012</v>
      </c>
      <c r="K17" s="418" t="s">
        <v>410</v>
      </c>
      <c r="L17" s="408">
        <v>44489</v>
      </c>
      <c r="M17" s="419" t="s">
        <v>1355</v>
      </c>
      <c r="N17" s="410">
        <v>44489</v>
      </c>
      <c r="O17" s="411" t="s">
        <v>1412</v>
      </c>
    </row>
    <row r="18" spans="1:15" ht="53.25" customHeight="1">
      <c r="A18" s="398">
        <v>11</v>
      </c>
      <c r="B18" s="399" t="s">
        <v>1218</v>
      </c>
      <c r="C18" s="412" t="s">
        <v>82</v>
      </c>
      <c r="D18" s="413" t="s">
        <v>1232</v>
      </c>
      <c r="E18" s="401" t="s">
        <v>1260</v>
      </c>
      <c r="F18" s="414" t="s">
        <v>451</v>
      </c>
      <c r="G18" s="415" t="s">
        <v>1231</v>
      </c>
      <c r="H18" s="416">
        <v>100</v>
      </c>
      <c r="I18" s="417">
        <v>8.32</v>
      </c>
      <c r="J18" s="406">
        <f t="shared" si="0"/>
        <v>832</v>
      </c>
      <c r="K18" s="418" t="s">
        <v>410</v>
      </c>
      <c r="L18" s="408">
        <v>44489</v>
      </c>
      <c r="M18" s="419" t="s">
        <v>1355</v>
      </c>
      <c r="N18" s="410">
        <v>44489</v>
      </c>
      <c r="O18" s="411" t="s">
        <v>1412</v>
      </c>
    </row>
    <row r="19" spans="1:15" ht="49.5" customHeight="1">
      <c r="A19" s="398">
        <v>12</v>
      </c>
      <c r="B19" s="399" t="s">
        <v>1218</v>
      </c>
      <c r="C19" s="412" t="s">
        <v>82</v>
      </c>
      <c r="D19" s="413" t="s">
        <v>1233</v>
      </c>
      <c r="E19" s="401" t="s">
        <v>1253</v>
      </c>
      <c r="F19" s="414" t="s">
        <v>451</v>
      </c>
      <c r="G19" s="415" t="s">
        <v>1236</v>
      </c>
      <c r="H19" s="416">
        <v>15000</v>
      </c>
      <c r="I19" s="417">
        <v>0.84</v>
      </c>
      <c r="J19" s="406">
        <f t="shared" si="0"/>
        <v>12600</v>
      </c>
      <c r="K19" s="418" t="s">
        <v>410</v>
      </c>
      <c r="L19" s="408">
        <v>44489</v>
      </c>
      <c r="M19" s="419" t="s">
        <v>1356</v>
      </c>
      <c r="N19" s="410">
        <v>44489</v>
      </c>
      <c r="O19" s="411" t="s">
        <v>1412</v>
      </c>
    </row>
    <row r="20" spans="1:15" ht="40.5" customHeight="1">
      <c r="A20" s="398">
        <v>13</v>
      </c>
      <c r="B20" s="399" t="s">
        <v>1218</v>
      </c>
      <c r="C20" s="412" t="s">
        <v>82</v>
      </c>
      <c r="D20" s="413" t="s">
        <v>1234</v>
      </c>
      <c r="E20" s="401" t="s">
        <v>1235</v>
      </c>
      <c r="F20" s="414" t="s">
        <v>451</v>
      </c>
      <c r="G20" s="415" t="s">
        <v>1236</v>
      </c>
      <c r="H20" s="416">
        <v>20400</v>
      </c>
      <c r="I20" s="417">
        <v>0.17</v>
      </c>
      <c r="J20" s="406">
        <f t="shared" si="0"/>
        <v>3468.0000000000005</v>
      </c>
      <c r="K20" s="418" t="s">
        <v>410</v>
      </c>
      <c r="L20" s="408">
        <v>44489</v>
      </c>
      <c r="M20" s="419" t="s">
        <v>1356</v>
      </c>
      <c r="N20" s="410">
        <v>44489</v>
      </c>
      <c r="O20" s="411" t="s">
        <v>1412</v>
      </c>
    </row>
    <row r="21" spans="1:15" ht="53.25" customHeight="1">
      <c r="A21" s="398">
        <v>14</v>
      </c>
      <c r="B21" s="399" t="s">
        <v>1218</v>
      </c>
      <c r="C21" s="412" t="s">
        <v>82</v>
      </c>
      <c r="D21" s="413" t="s">
        <v>1237</v>
      </c>
      <c r="E21" s="401" t="s">
        <v>1238</v>
      </c>
      <c r="F21" s="414" t="s">
        <v>451</v>
      </c>
      <c r="G21" s="415" t="s">
        <v>1239</v>
      </c>
      <c r="H21" s="416">
        <v>100</v>
      </c>
      <c r="I21" s="417">
        <v>3.64</v>
      </c>
      <c r="J21" s="406">
        <f t="shared" si="0"/>
        <v>364</v>
      </c>
      <c r="K21" s="418" t="s">
        <v>410</v>
      </c>
      <c r="L21" s="408">
        <v>44489</v>
      </c>
      <c r="M21" s="419" t="s">
        <v>1357</v>
      </c>
      <c r="N21" s="410">
        <v>44489</v>
      </c>
      <c r="O21" s="411" t="s">
        <v>1412</v>
      </c>
    </row>
    <row r="22" spans="1:15" ht="51.75" customHeight="1">
      <c r="A22" s="398">
        <v>15</v>
      </c>
      <c r="B22" s="399" t="s">
        <v>1218</v>
      </c>
      <c r="C22" s="412" t="s">
        <v>82</v>
      </c>
      <c r="D22" s="413" t="s">
        <v>1243</v>
      </c>
      <c r="E22" s="401" t="s">
        <v>1244</v>
      </c>
      <c r="F22" s="414" t="s">
        <v>451</v>
      </c>
      <c r="G22" s="415" t="s">
        <v>482</v>
      </c>
      <c r="H22" s="416">
        <v>300</v>
      </c>
      <c r="I22" s="417">
        <v>4.16</v>
      </c>
      <c r="J22" s="406">
        <f t="shared" si="0"/>
        <v>1248</v>
      </c>
      <c r="K22" s="418" t="s">
        <v>410</v>
      </c>
      <c r="L22" s="408">
        <v>44489</v>
      </c>
      <c r="M22" s="419" t="s">
        <v>1358</v>
      </c>
      <c r="N22" s="410">
        <v>44489</v>
      </c>
      <c r="O22" s="411" t="s">
        <v>1412</v>
      </c>
    </row>
    <row r="23" spans="1:15" ht="52.5" customHeight="1">
      <c r="A23" s="398">
        <v>16</v>
      </c>
      <c r="B23" s="399" t="s">
        <v>1218</v>
      </c>
      <c r="C23" s="412" t="s">
        <v>82</v>
      </c>
      <c r="D23" s="413" t="s">
        <v>1199</v>
      </c>
      <c r="E23" s="401" t="s">
        <v>1424</v>
      </c>
      <c r="F23" s="414" t="s">
        <v>451</v>
      </c>
      <c r="G23" s="415" t="s">
        <v>482</v>
      </c>
      <c r="H23" s="416">
        <v>3600</v>
      </c>
      <c r="I23" s="417">
        <v>0.14000000000000001</v>
      </c>
      <c r="J23" s="406">
        <f t="shared" si="0"/>
        <v>504.00000000000006</v>
      </c>
      <c r="K23" s="418" t="s">
        <v>410</v>
      </c>
      <c r="L23" s="408">
        <v>44489</v>
      </c>
      <c r="M23" s="419" t="s">
        <v>1358</v>
      </c>
      <c r="N23" s="410">
        <v>44489</v>
      </c>
      <c r="O23" s="411" t="s">
        <v>1412</v>
      </c>
    </row>
    <row r="24" spans="1:15" ht="52.5" customHeight="1">
      <c r="A24" s="398">
        <v>17</v>
      </c>
      <c r="B24" s="399" t="s">
        <v>1218</v>
      </c>
      <c r="C24" s="412" t="s">
        <v>82</v>
      </c>
      <c r="D24" s="413" t="s">
        <v>1245</v>
      </c>
      <c r="E24" s="401" t="s">
        <v>1246</v>
      </c>
      <c r="F24" s="414" t="s">
        <v>451</v>
      </c>
      <c r="G24" s="415" t="s">
        <v>1148</v>
      </c>
      <c r="H24" s="416">
        <v>13500</v>
      </c>
      <c r="I24" s="417">
        <v>0.25</v>
      </c>
      <c r="J24" s="406">
        <f t="shared" si="0"/>
        <v>3375</v>
      </c>
      <c r="K24" s="418" t="s">
        <v>410</v>
      </c>
      <c r="L24" s="408">
        <v>44489</v>
      </c>
      <c r="M24" s="419" t="s">
        <v>1359</v>
      </c>
      <c r="N24" s="410">
        <v>44489</v>
      </c>
      <c r="O24" s="411" t="s">
        <v>1412</v>
      </c>
    </row>
    <row r="25" spans="1:15" ht="52.5" customHeight="1">
      <c r="A25" s="398">
        <v>18</v>
      </c>
      <c r="B25" s="399" t="s">
        <v>1218</v>
      </c>
      <c r="C25" s="412" t="s">
        <v>82</v>
      </c>
      <c r="D25" s="413" t="s">
        <v>1245</v>
      </c>
      <c r="E25" s="401" t="s">
        <v>1258</v>
      </c>
      <c r="F25" s="414" t="s">
        <v>451</v>
      </c>
      <c r="G25" s="415" t="s">
        <v>1185</v>
      </c>
      <c r="H25" s="416">
        <v>6000</v>
      </c>
      <c r="I25" s="417">
        <v>0.06</v>
      </c>
      <c r="J25" s="406">
        <f t="shared" si="0"/>
        <v>360</v>
      </c>
      <c r="K25" s="418" t="s">
        <v>410</v>
      </c>
      <c r="L25" s="408">
        <v>44489</v>
      </c>
      <c r="M25" s="419" t="s">
        <v>1360</v>
      </c>
      <c r="N25" s="410">
        <v>44489</v>
      </c>
      <c r="O25" s="411" t="s">
        <v>1412</v>
      </c>
    </row>
    <row r="26" spans="1:15" ht="52.5" customHeight="1">
      <c r="A26" s="398">
        <v>19</v>
      </c>
      <c r="B26" s="399" t="s">
        <v>1218</v>
      </c>
      <c r="C26" s="412" t="s">
        <v>82</v>
      </c>
      <c r="D26" s="413" t="s">
        <v>1247</v>
      </c>
      <c r="E26" s="401" t="s">
        <v>1248</v>
      </c>
      <c r="F26" s="414" t="s">
        <v>451</v>
      </c>
      <c r="G26" s="415" t="s">
        <v>1249</v>
      </c>
      <c r="H26" s="416">
        <v>8400</v>
      </c>
      <c r="I26" s="417">
        <v>0.18</v>
      </c>
      <c r="J26" s="406">
        <f t="shared" si="0"/>
        <v>1512</v>
      </c>
      <c r="K26" s="418" t="s">
        <v>410</v>
      </c>
      <c r="L26" s="408">
        <v>44489</v>
      </c>
      <c r="M26" s="419" t="s">
        <v>1257</v>
      </c>
      <c r="N26" s="410">
        <v>44490</v>
      </c>
      <c r="O26" s="411" t="s">
        <v>1412</v>
      </c>
    </row>
    <row r="27" spans="1:15" ht="41.25" customHeight="1">
      <c r="A27" s="398">
        <v>20</v>
      </c>
      <c r="B27" s="399" t="s">
        <v>1218</v>
      </c>
      <c r="C27" s="412" t="s">
        <v>82</v>
      </c>
      <c r="D27" s="413" t="s">
        <v>1255</v>
      </c>
      <c r="E27" s="401" t="s">
        <v>1250</v>
      </c>
      <c r="F27" s="414" t="s">
        <v>451</v>
      </c>
      <c r="G27" s="415" t="s">
        <v>1184</v>
      </c>
      <c r="H27" s="416">
        <v>16600</v>
      </c>
      <c r="I27" s="417">
        <v>0.57999999999999996</v>
      </c>
      <c r="J27" s="406">
        <f t="shared" si="0"/>
        <v>9628</v>
      </c>
      <c r="K27" s="418" t="s">
        <v>410</v>
      </c>
      <c r="L27" s="408">
        <v>44489</v>
      </c>
      <c r="M27" s="419" t="s">
        <v>1256</v>
      </c>
      <c r="N27" s="410">
        <v>44490</v>
      </c>
      <c r="O27" s="411" t="s">
        <v>1412</v>
      </c>
    </row>
    <row r="28" spans="1:15" ht="63.75" customHeight="1">
      <c r="A28" s="398">
        <v>21</v>
      </c>
      <c r="B28" s="399" t="s">
        <v>1218</v>
      </c>
      <c r="C28" s="412" t="s">
        <v>82</v>
      </c>
      <c r="D28" s="413" t="s">
        <v>1254</v>
      </c>
      <c r="E28" s="401" t="s">
        <v>1251</v>
      </c>
      <c r="F28" s="422" t="s">
        <v>1189</v>
      </c>
      <c r="G28" s="415" t="s">
        <v>1182</v>
      </c>
      <c r="H28" s="416">
        <v>100</v>
      </c>
      <c r="I28" s="417">
        <v>4.13</v>
      </c>
      <c r="J28" s="406">
        <f t="shared" si="0"/>
        <v>413</v>
      </c>
      <c r="K28" s="418" t="s">
        <v>410</v>
      </c>
      <c r="L28" s="408">
        <v>44489</v>
      </c>
      <c r="M28" s="419" t="s">
        <v>1252</v>
      </c>
      <c r="N28" s="410">
        <v>44490</v>
      </c>
      <c r="O28" s="411" t="s">
        <v>1412</v>
      </c>
    </row>
    <row r="29" spans="1:15" ht="52.5" customHeight="1">
      <c r="A29" s="398">
        <v>22</v>
      </c>
      <c r="B29" s="423" t="s">
        <v>1344</v>
      </c>
      <c r="C29" s="424" t="s">
        <v>82</v>
      </c>
      <c r="D29" s="478" t="s">
        <v>1384</v>
      </c>
      <c r="E29" s="425" t="s">
        <v>1385</v>
      </c>
      <c r="F29" s="426" t="s">
        <v>1305</v>
      </c>
      <c r="G29" s="423" t="s">
        <v>446</v>
      </c>
      <c r="H29" s="427">
        <v>100</v>
      </c>
      <c r="I29" s="417">
        <v>2.79</v>
      </c>
      <c r="J29" s="406">
        <f t="shared" si="0"/>
        <v>279</v>
      </c>
      <c r="K29" s="398" t="s">
        <v>410</v>
      </c>
      <c r="L29" s="428">
        <v>44495</v>
      </c>
      <c r="M29" s="419" t="s">
        <v>1404</v>
      </c>
      <c r="N29" s="410">
        <v>44517</v>
      </c>
      <c r="O29" s="411" t="s">
        <v>1412</v>
      </c>
    </row>
    <row r="30" spans="1:15" ht="52.5" customHeight="1">
      <c r="A30" s="398">
        <v>23</v>
      </c>
      <c r="B30" s="423" t="s">
        <v>1344</v>
      </c>
      <c r="C30" s="424" t="s">
        <v>82</v>
      </c>
      <c r="D30" s="478" t="s">
        <v>1384</v>
      </c>
      <c r="E30" s="425" t="s">
        <v>1386</v>
      </c>
      <c r="F30" s="426" t="s">
        <v>1305</v>
      </c>
      <c r="G30" s="423" t="s">
        <v>446</v>
      </c>
      <c r="H30" s="427">
        <v>100</v>
      </c>
      <c r="I30" s="417">
        <v>14.15</v>
      </c>
      <c r="J30" s="406">
        <f t="shared" si="0"/>
        <v>1415</v>
      </c>
      <c r="K30" s="398" t="s">
        <v>410</v>
      </c>
      <c r="L30" s="428">
        <v>44495</v>
      </c>
      <c r="M30" s="419" t="s">
        <v>1404</v>
      </c>
      <c r="N30" s="410">
        <v>44517</v>
      </c>
      <c r="O30" s="411" t="s">
        <v>1412</v>
      </c>
    </row>
    <row r="31" spans="1:15" ht="52.5" customHeight="1">
      <c r="A31" s="398">
        <v>24</v>
      </c>
      <c r="B31" s="423" t="s">
        <v>1344</v>
      </c>
      <c r="C31" s="424" t="s">
        <v>82</v>
      </c>
      <c r="D31" s="478" t="s">
        <v>1384</v>
      </c>
      <c r="E31" s="425" t="s">
        <v>1387</v>
      </c>
      <c r="F31" s="429" t="s">
        <v>1305</v>
      </c>
      <c r="G31" s="423" t="s">
        <v>446</v>
      </c>
      <c r="H31" s="427">
        <v>80</v>
      </c>
      <c r="I31" s="417">
        <v>13</v>
      </c>
      <c r="J31" s="406">
        <f t="shared" si="0"/>
        <v>1040</v>
      </c>
      <c r="K31" s="398" t="s">
        <v>410</v>
      </c>
      <c r="L31" s="428">
        <v>44495</v>
      </c>
      <c r="M31" s="419" t="s">
        <v>1404</v>
      </c>
      <c r="N31" s="410">
        <v>44517</v>
      </c>
      <c r="O31" s="411" t="s">
        <v>1412</v>
      </c>
    </row>
    <row r="32" spans="1:15" ht="52.5" customHeight="1">
      <c r="A32" s="398">
        <v>25</v>
      </c>
      <c r="B32" s="423" t="s">
        <v>1344</v>
      </c>
      <c r="C32" s="424" t="s">
        <v>82</v>
      </c>
      <c r="D32" s="478" t="s">
        <v>1388</v>
      </c>
      <c r="E32" s="425" t="s">
        <v>1389</v>
      </c>
      <c r="F32" s="426" t="s">
        <v>1305</v>
      </c>
      <c r="G32" s="423" t="s">
        <v>1292</v>
      </c>
      <c r="H32" s="427">
        <v>200</v>
      </c>
      <c r="I32" s="417">
        <v>4.49</v>
      </c>
      <c r="J32" s="406">
        <f t="shared" si="0"/>
        <v>898</v>
      </c>
      <c r="K32" s="398" t="s">
        <v>410</v>
      </c>
      <c r="L32" s="428">
        <v>44495</v>
      </c>
      <c r="M32" s="419" t="s">
        <v>1405</v>
      </c>
      <c r="N32" s="410">
        <v>44517</v>
      </c>
      <c r="O32" s="411" t="s">
        <v>1412</v>
      </c>
    </row>
    <row r="33" spans="1:15" ht="52.5" customHeight="1">
      <c r="A33" s="398">
        <v>26</v>
      </c>
      <c r="B33" s="423" t="s">
        <v>1344</v>
      </c>
      <c r="C33" s="424" t="s">
        <v>82</v>
      </c>
      <c r="D33" s="478" t="s">
        <v>1390</v>
      </c>
      <c r="E33" s="425" t="s">
        <v>1391</v>
      </c>
      <c r="F33" s="426" t="s">
        <v>1305</v>
      </c>
      <c r="G33" s="423" t="s">
        <v>1149</v>
      </c>
      <c r="H33" s="427">
        <v>360</v>
      </c>
      <c r="I33" s="417">
        <v>14.5</v>
      </c>
      <c r="J33" s="406">
        <f t="shared" si="0"/>
        <v>5220</v>
      </c>
      <c r="K33" s="398" t="s">
        <v>410</v>
      </c>
      <c r="L33" s="428">
        <v>44495</v>
      </c>
      <c r="M33" s="419" t="s">
        <v>1406</v>
      </c>
      <c r="N33" s="410">
        <v>44517</v>
      </c>
      <c r="O33" s="411" t="s">
        <v>1412</v>
      </c>
    </row>
    <row r="34" spans="1:15" ht="64.5" customHeight="1">
      <c r="A34" s="398">
        <v>27</v>
      </c>
      <c r="B34" s="423" t="s">
        <v>1344</v>
      </c>
      <c r="C34" s="424" t="s">
        <v>82</v>
      </c>
      <c r="D34" s="478" t="s">
        <v>1392</v>
      </c>
      <c r="E34" s="425" t="s">
        <v>1393</v>
      </c>
      <c r="F34" s="426" t="s">
        <v>1305</v>
      </c>
      <c r="G34" s="430" t="s">
        <v>788</v>
      </c>
      <c r="H34" s="427">
        <v>10000</v>
      </c>
      <c r="I34" s="417">
        <v>7.0000000000000007E-2</v>
      </c>
      <c r="J34" s="406">
        <f t="shared" si="0"/>
        <v>700.00000000000011</v>
      </c>
      <c r="K34" s="398" t="s">
        <v>410</v>
      </c>
      <c r="L34" s="428">
        <v>44495</v>
      </c>
      <c r="M34" s="419" t="s">
        <v>1407</v>
      </c>
      <c r="N34" s="410">
        <v>44517</v>
      </c>
      <c r="O34" s="411" t="s">
        <v>1412</v>
      </c>
    </row>
    <row r="35" spans="1:15" ht="62.25" customHeight="1">
      <c r="A35" s="398">
        <v>28</v>
      </c>
      <c r="B35" s="423" t="s">
        <v>1344</v>
      </c>
      <c r="C35" s="424" t="s">
        <v>82</v>
      </c>
      <c r="D35" s="427" t="s">
        <v>1394</v>
      </c>
      <c r="E35" s="425" t="s">
        <v>1395</v>
      </c>
      <c r="F35" s="426" t="s">
        <v>1305</v>
      </c>
      <c r="G35" s="430" t="s">
        <v>1396</v>
      </c>
      <c r="H35" s="427">
        <v>60</v>
      </c>
      <c r="I35" s="417">
        <v>9</v>
      </c>
      <c r="J35" s="406">
        <f t="shared" si="0"/>
        <v>540</v>
      </c>
      <c r="K35" s="398" t="s">
        <v>410</v>
      </c>
      <c r="L35" s="428">
        <v>44495</v>
      </c>
      <c r="M35" s="419" t="s">
        <v>1408</v>
      </c>
      <c r="N35" s="410">
        <v>44517</v>
      </c>
      <c r="O35" s="411" t="s">
        <v>1412</v>
      </c>
    </row>
    <row r="36" spans="1:15" ht="62.25" customHeight="1">
      <c r="A36" s="398">
        <v>29</v>
      </c>
      <c r="B36" s="423" t="s">
        <v>1344</v>
      </c>
      <c r="C36" s="424" t="s">
        <v>82</v>
      </c>
      <c r="D36" s="478" t="s">
        <v>1398</v>
      </c>
      <c r="E36" s="425" t="s">
        <v>1397</v>
      </c>
      <c r="F36" s="426" t="s">
        <v>1305</v>
      </c>
      <c r="G36" s="430" t="s">
        <v>1184</v>
      </c>
      <c r="H36" s="427">
        <v>100</v>
      </c>
      <c r="I36" s="417">
        <v>68.400000000000006</v>
      </c>
      <c r="J36" s="406">
        <f t="shared" si="0"/>
        <v>6840.0000000000009</v>
      </c>
      <c r="K36" s="398" t="s">
        <v>410</v>
      </c>
      <c r="L36" s="428">
        <v>44495</v>
      </c>
      <c r="M36" s="419" t="s">
        <v>1409</v>
      </c>
      <c r="N36" s="410">
        <v>44517</v>
      </c>
      <c r="O36" s="411" t="s">
        <v>1412</v>
      </c>
    </row>
    <row r="37" spans="1:15" ht="86.25" customHeight="1">
      <c r="A37" s="398">
        <v>30</v>
      </c>
      <c r="B37" s="423" t="s">
        <v>1344</v>
      </c>
      <c r="C37" s="424" t="s">
        <v>82</v>
      </c>
      <c r="D37" s="478" t="s">
        <v>1400</v>
      </c>
      <c r="E37" s="425" t="s">
        <v>1399</v>
      </c>
      <c r="F37" s="426" t="s">
        <v>1305</v>
      </c>
      <c r="G37" s="415" t="s">
        <v>1231</v>
      </c>
      <c r="H37" s="427">
        <v>400</v>
      </c>
      <c r="I37" s="417">
        <v>59.01</v>
      </c>
      <c r="J37" s="406">
        <f t="shared" si="0"/>
        <v>23604</v>
      </c>
      <c r="K37" s="398" t="s">
        <v>410</v>
      </c>
      <c r="L37" s="428">
        <v>44495</v>
      </c>
      <c r="M37" s="419" t="s">
        <v>1410</v>
      </c>
      <c r="N37" s="410">
        <v>44517</v>
      </c>
      <c r="O37" s="411" t="s">
        <v>1412</v>
      </c>
    </row>
    <row r="38" spans="1:15" ht="57" customHeight="1">
      <c r="A38" s="398">
        <v>31</v>
      </c>
      <c r="B38" s="423" t="s">
        <v>1344</v>
      </c>
      <c r="C38" s="424" t="s">
        <v>82</v>
      </c>
      <c r="D38" s="478" t="s">
        <v>1401</v>
      </c>
      <c r="E38" s="425" t="s">
        <v>1402</v>
      </c>
      <c r="F38" s="426" t="s">
        <v>1305</v>
      </c>
      <c r="G38" s="430" t="s">
        <v>1188</v>
      </c>
      <c r="H38" s="427">
        <v>50</v>
      </c>
      <c r="I38" s="417">
        <v>2.34</v>
      </c>
      <c r="J38" s="406">
        <f t="shared" si="0"/>
        <v>117</v>
      </c>
      <c r="K38" s="398" t="s">
        <v>410</v>
      </c>
      <c r="L38" s="428">
        <v>44495</v>
      </c>
      <c r="M38" s="419" t="s">
        <v>1411</v>
      </c>
      <c r="N38" s="410">
        <v>44517</v>
      </c>
      <c r="O38" s="411" t="s">
        <v>1412</v>
      </c>
    </row>
    <row r="39" spans="1:15" ht="60.75" customHeight="1">
      <c r="A39" s="398">
        <v>32</v>
      </c>
      <c r="B39" s="431" t="s">
        <v>1179</v>
      </c>
      <c r="C39" s="432" t="s">
        <v>17</v>
      </c>
      <c r="D39" s="433" t="s">
        <v>1208</v>
      </c>
      <c r="E39" s="425" t="s">
        <v>1362</v>
      </c>
      <c r="F39" s="434" t="s">
        <v>1418</v>
      </c>
      <c r="G39" s="403" t="s">
        <v>1186</v>
      </c>
      <c r="H39" s="435">
        <v>5</v>
      </c>
      <c r="I39" s="436">
        <v>192</v>
      </c>
      <c r="J39" s="437">
        <f t="shared" si="0"/>
        <v>960</v>
      </c>
      <c r="K39" s="438" t="s">
        <v>410</v>
      </c>
      <c r="L39" s="408">
        <v>44477</v>
      </c>
      <c r="M39" s="439" t="s">
        <v>1346</v>
      </c>
      <c r="N39" s="410">
        <v>44484</v>
      </c>
      <c r="O39" s="411" t="s">
        <v>1412</v>
      </c>
    </row>
    <row r="40" spans="1:15" ht="60.75" customHeight="1">
      <c r="A40" s="398">
        <v>33</v>
      </c>
      <c r="B40" s="431" t="s">
        <v>1179</v>
      </c>
      <c r="C40" s="432" t="s">
        <v>17</v>
      </c>
      <c r="D40" s="433" t="s">
        <v>1208</v>
      </c>
      <c r="E40" s="425" t="s">
        <v>1363</v>
      </c>
      <c r="F40" s="434" t="s">
        <v>1418</v>
      </c>
      <c r="G40" s="403" t="s">
        <v>1186</v>
      </c>
      <c r="H40" s="435">
        <v>30</v>
      </c>
      <c r="I40" s="436">
        <v>33.5</v>
      </c>
      <c r="J40" s="437">
        <f t="shared" ref="J40:J71" si="1">I40*H40</f>
        <v>1005</v>
      </c>
      <c r="K40" s="438" t="s">
        <v>410</v>
      </c>
      <c r="L40" s="408">
        <v>44477</v>
      </c>
      <c r="M40" s="439" t="s">
        <v>1346</v>
      </c>
      <c r="N40" s="410">
        <v>44484</v>
      </c>
      <c r="O40" s="411" t="s">
        <v>1412</v>
      </c>
    </row>
    <row r="41" spans="1:15" ht="60.75" customHeight="1">
      <c r="A41" s="398">
        <v>34</v>
      </c>
      <c r="B41" s="431" t="s">
        <v>1179</v>
      </c>
      <c r="C41" s="432" t="s">
        <v>17</v>
      </c>
      <c r="D41" s="433" t="s">
        <v>1208</v>
      </c>
      <c r="E41" s="425" t="s">
        <v>1364</v>
      </c>
      <c r="F41" s="434" t="s">
        <v>1418</v>
      </c>
      <c r="G41" s="403" t="s">
        <v>1186</v>
      </c>
      <c r="H41" s="435">
        <v>10</v>
      </c>
      <c r="I41" s="436">
        <v>85</v>
      </c>
      <c r="J41" s="437">
        <f t="shared" si="1"/>
        <v>850</v>
      </c>
      <c r="K41" s="438" t="s">
        <v>410</v>
      </c>
      <c r="L41" s="408">
        <v>44477</v>
      </c>
      <c r="M41" s="439" t="s">
        <v>1346</v>
      </c>
      <c r="N41" s="410">
        <v>44484</v>
      </c>
      <c r="O41" s="411" t="s">
        <v>1412</v>
      </c>
    </row>
    <row r="42" spans="1:15" ht="60.75" customHeight="1">
      <c r="A42" s="398">
        <v>35</v>
      </c>
      <c r="B42" s="431" t="s">
        <v>1179</v>
      </c>
      <c r="C42" s="432" t="s">
        <v>17</v>
      </c>
      <c r="D42" s="433" t="s">
        <v>1208</v>
      </c>
      <c r="E42" s="425" t="s">
        <v>1365</v>
      </c>
      <c r="F42" s="434" t="s">
        <v>1418</v>
      </c>
      <c r="G42" s="403" t="s">
        <v>1186</v>
      </c>
      <c r="H42" s="435">
        <v>8</v>
      </c>
      <c r="I42" s="436">
        <v>30</v>
      </c>
      <c r="J42" s="437">
        <f t="shared" si="1"/>
        <v>240</v>
      </c>
      <c r="K42" s="438" t="s">
        <v>410</v>
      </c>
      <c r="L42" s="408">
        <v>44477</v>
      </c>
      <c r="M42" s="439" t="s">
        <v>1346</v>
      </c>
      <c r="N42" s="410">
        <v>44484</v>
      </c>
      <c r="O42" s="411" t="s">
        <v>1412</v>
      </c>
    </row>
    <row r="43" spans="1:15" ht="60.75" customHeight="1">
      <c r="A43" s="398">
        <v>36</v>
      </c>
      <c r="B43" s="431" t="s">
        <v>1179</v>
      </c>
      <c r="C43" s="432" t="s">
        <v>17</v>
      </c>
      <c r="D43" s="433" t="s">
        <v>1208</v>
      </c>
      <c r="E43" s="440" t="s">
        <v>1423</v>
      </c>
      <c r="F43" s="434" t="s">
        <v>1418</v>
      </c>
      <c r="G43" s="403" t="s">
        <v>1186</v>
      </c>
      <c r="H43" s="435">
        <v>15</v>
      </c>
      <c r="I43" s="436">
        <v>28.8</v>
      </c>
      <c r="J43" s="437">
        <f t="shared" si="1"/>
        <v>432</v>
      </c>
      <c r="K43" s="438" t="s">
        <v>410</v>
      </c>
      <c r="L43" s="408">
        <v>44477</v>
      </c>
      <c r="M43" s="439" t="s">
        <v>1346</v>
      </c>
      <c r="N43" s="410">
        <v>44484</v>
      </c>
      <c r="O43" s="411" t="s">
        <v>1412</v>
      </c>
    </row>
    <row r="44" spans="1:15" ht="63" customHeight="1">
      <c r="A44" s="398">
        <v>37</v>
      </c>
      <c r="B44" s="431" t="s">
        <v>1179</v>
      </c>
      <c r="C44" s="432" t="s">
        <v>17</v>
      </c>
      <c r="D44" s="433" t="s">
        <v>1208</v>
      </c>
      <c r="E44" s="425" t="s">
        <v>1366</v>
      </c>
      <c r="F44" s="434" t="s">
        <v>1418</v>
      </c>
      <c r="G44" s="403" t="s">
        <v>1186</v>
      </c>
      <c r="H44" s="435">
        <v>20</v>
      </c>
      <c r="I44" s="436">
        <v>26</v>
      </c>
      <c r="J44" s="437">
        <f t="shared" si="1"/>
        <v>520</v>
      </c>
      <c r="K44" s="438" t="s">
        <v>410</v>
      </c>
      <c r="L44" s="408">
        <v>44477</v>
      </c>
      <c r="M44" s="439" t="s">
        <v>1346</v>
      </c>
      <c r="N44" s="410">
        <v>44484</v>
      </c>
      <c r="O44" s="411" t="s">
        <v>1412</v>
      </c>
    </row>
    <row r="45" spans="1:15" ht="45.75" customHeight="1">
      <c r="A45" s="398">
        <v>38</v>
      </c>
      <c r="B45" s="431" t="s">
        <v>1179</v>
      </c>
      <c r="C45" s="432" t="s">
        <v>17</v>
      </c>
      <c r="D45" s="433" t="s">
        <v>1208</v>
      </c>
      <c r="E45" s="425" t="s">
        <v>1367</v>
      </c>
      <c r="F45" s="434" t="s">
        <v>1418</v>
      </c>
      <c r="G45" s="403" t="s">
        <v>1186</v>
      </c>
      <c r="H45" s="435">
        <v>8</v>
      </c>
      <c r="I45" s="436">
        <v>100</v>
      </c>
      <c r="J45" s="437">
        <f t="shared" si="1"/>
        <v>800</v>
      </c>
      <c r="K45" s="438" t="s">
        <v>410</v>
      </c>
      <c r="L45" s="408">
        <v>44477</v>
      </c>
      <c r="M45" s="439" t="s">
        <v>1346</v>
      </c>
      <c r="N45" s="410">
        <v>44484</v>
      </c>
      <c r="O45" s="411" t="s">
        <v>1412</v>
      </c>
    </row>
    <row r="46" spans="1:15" ht="49.5" customHeight="1">
      <c r="A46" s="398">
        <v>39</v>
      </c>
      <c r="B46" s="431" t="s">
        <v>1179</v>
      </c>
      <c r="C46" s="432" t="s">
        <v>17</v>
      </c>
      <c r="D46" s="433" t="s">
        <v>1208</v>
      </c>
      <c r="E46" s="425" t="s">
        <v>1368</v>
      </c>
      <c r="F46" s="434" t="s">
        <v>1418</v>
      </c>
      <c r="G46" s="403" t="s">
        <v>1186</v>
      </c>
      <c r="H46" s="435">
        <v>10</v>
      </c>
      <c r="I46" s="436">
        <v>95</v>
      </c>
      <c r="J46" s="437">
        <f t="shared" si="1"/>
        <v>950</v>
      </c>
      <c r="K46" s="438" t="s">
        <v>410</v>
      </c>
      <c r="L46" s="408">
        <v>44477</v>
      </c>
      <c r="M46" s="439" t="s">
        <v>1346</v>
      </c>
      <c r="N46" s="410">
        <v>44484</v>
      </c>
      <c r="O46" s="411" t="s">
        <v>1412</v>
      </c>
    </row>
    <row r="47" spans="1:15" ht="54" customHeight="1">
      <c r="A47" s="398">
        <v>40</v>
      </c>
      <c r="B47" s="431" t="s">
        <v>1179</v>
      </c>
      <c r="C47" s="432" t="s">
        <v>17</v>
      </c>
      <c r="D47" s="433" t="s">
        <v>1208</v>
      </c>
      <c r="E47" s="425" t="s">
        <v>1472</v>
      </c>
      <c r="F47" s="434" t="s">
        <v>1418</v>
      </c>
      <c r="G47" s="403" t="s">
        <v>1186</v>
      </c>
      <c r="H47" s="435">
        <v>20</v>
      </c>
      <c r="I47" s="436">
        <v>96</v>
      </c>
      <c r="J47" s="437">
        <f t="shared" si="1"/>
        <v>1920</v>
      </c>
      <c r="K47" s="438" t="s">
        <v>410</v>
      </c>
      <c r="L47" s="408">
        <v>44477</v>
      </c>
      <c r="M47" s="439" t="s">
        <v>1346</v>
      </c>
      <c r="N47" s="410">
        <v>44484</v>
      </c>
      <c r="O47" s="411" t="s">
        <v>1412</v>
      </c>
    </row>
    <row r="48" spans="1:15" ht="49.5" customHeight="1">
      <c r="A48" s="398">
        <v>41</v>
      </c>
      <c r="B48" s="431" t="s">
        <v>1179</v>
      </c>
      <c r="C48" s="432" t="s">
        <v>17</v>
      </c>
      <c r="D48" s="433" t="s">
        <v>1208</v>
      </c>
      <c r="E48" s="425" t="s">
        <v>1369</v>
      </c>
      <c r="F48" s="434" t="s">
        <v>1418</v>
      </c>
      <c r="G48" s="403" t="s">
        <v>1186</v>
      </c>
      <c r="H48" s="435">
        <v>25</v>
      </c>
      <c r="I48" s="436">
        <v>33</v>
      </c>
      <c r="J48" s="437">
        <f t="shared" si="1"/>
        <v>825</v>
      </c>
      <c r="K48" s="438" t="s">
        <v>410</v>
      </c>
      <c r="L48" s="408">
        <v>44477</v>
      </c>
      <c r="M48" s="439" t="s">
        <v>1346</v>
      </c>
      <c r="N48" s="410">
        <v>44484</v>
      </c>
      <c r="O48" s="411" t="s">
        <v>1412</v>
      </c>
    </row>
    <row r="49" spans="1:15" ht="49.5" customHeight="1">
      <c r="A49" s="398">
        <v>42</v>
      </c>
      <c r="B49" s="431" t="s">
        <v>1179</v>
      </c>
      <c r="C49" s="432" t="s">
        <v>17</v>
      </c>
      <c r="D49" s="433" t="s">
        <v>1208</v>
      </c>
      <c r="E49" s="441" t="s">
        <v>1370</v>
      </c>
      <c r="F49" s="434" t="s">
        <v>1418</v>
      </c>
      <c r="G49" s="403" t="s">
        <v>1186</v>
      </c>
      <c r="H49" s="435">
        <v>30</v>
      </c>
      <c r="I49" s="436">
        <v>85</v>
      </c>
      <c r="J49" s="437">
        <f t="shared" si="1"/>
        <v>2550</v>
      </c>
      <c r="K49" s="438" t="s">
        <v>410</v>
      </c>
      <c r="L49" s="408">
        <v>44477</v>
      </c>
      <c r="M49" s="439" t="s">
        <v>1346</v>
      </c>
      <c r="N49" s="410">
        <v>44484</v>
      </c>
      <c r="O49" s="411" t="s">
        <v>1412</v>
      </c>
    </row>
    <row r="50" spans="1:15" ht="47.25" customHeight="1">
      <c r="A50" s="398">
        <v>43</v>
      </c>
      <c r="B50" s="431" t="s">
        <v>1179</v>
      </c>
      <c r="C50" s="432" t="s">
        <v>17</v>
      </c>
      <c r="D50" s="433" t="s">
        <v>1208</v>
      </c>
      <c r="E50" s="425" t="s">
        <v>1371</v>
      </c>
      <c r="F50" s="434" t="s">
        <v>1418</v>
      </c>
      <c r="G50" s="403" t="s">
        <v>1186</v>
      </c>
      <c r="H50" s="435">
        <v>10</v>
      </c>
      <c r="I50" s="436">
        <v>190</v>
      </c>
      <c r="J50" s="437">
        <f t="shared" si="1"/>
        <v>1900</v>
      </c>
      <c r="K50" s="438" t="s">
        <v>410</v>
      </c>
      <c r="L50" s="408">
        <v>44477</v>
      </c>
      <c r="M50" s="439" t="s">
        <v>1346</v>
      </c>
      <c r="N50" s="410">
        <v>44484</v>
      </c>
      <c r="O50" s="411" t="s">
        <v>1412</v>
      </c>
    </row>
    <row r="51" spans="1:15" ht="70.5" customHeight="1">
      <c r="A51" s="398">
        <v>44</v>
      </c>
      <c r="B51" s="431" t="s">
        <v>1179</v>
      </c>
      <c r="C51" s="432" t="s">
        <v>17</v>
      </c>
      <c r="D51" s="433" t="s">
        <v>1208</v>
      </c>
      <c r="E51" s="425" t="s">
        <v>1372</v>
      </c>
      <c r="F51" s="434" t="s">
        <v>1418</v>
      </c>
      <c r="G51" s="403" t="s">
        <v>1186</v>
      </c>
      <c r="H51" s="435">
        <v>10</v>
      </c>
      <c r="I51" s="436">
        <v>30</v>
      </c>
      <c r="J51" s="437">
        <f t="shared" si="1"/>
        <v>300</v>
      </c>
      <c r="K51" s="438" t="s">
        <v>410</v>
      </c>
      <c r="L51" s="408">
        <v>44477</v>
      </c>
      <c r="M51" s="439" t="s">
        <v>1346</v>
      </c>
      <c r="N51" s="410">
        <v>44484</v>
      </c>
      <c r="O51" s="411" t="s">
        <v>1412</v>
      </c>
    </row>
    <row r="52" spans="1:15" ht="54" customHeight="1">
      <c r="A52" s="398">
        <v>45</v>
      </c>
      <c r="B52" s="431" t="s">
        <v>1179</v>
      </c>
      <c r="C52" s="432" t="s">
        <v>17</v>
      </c>
      <c r="D52" s="433" t="s">
        <v>1208</v>
      </c>
      <c r="E52" s="425" t="s">
        <v>1373</v>
      </c>
      <c r="F52" s="434" t="s">
        <v>1418</v>
      </c>
      <c r="G52" s="403" t="s">
        <v>1186</v>
      </c>
      <c r="H52" s="435">
        <v>10</v>
      </c>
      <c r="I52" s="436">
        <v>180</v>
      </c>
      <c r="J52" s="437">
        <f t="shared" si="1"/>
        <v>1800</v>
      </c>
      <c r="K52" s="438" t="s">
        <v>410</v>
      </c>
      <c r="L52" s="408">
        <v>44477</v>
      </c>
      <c r="M52" s="439" t="s">
        <v>1346</v>
      </c>
      <c r="N52" s="410">
        <v>44484</v>
      </c>
      <c r="O52" s="411" t="s">
        <v>1412</v>
      </c>
    </row>
    <row r="53" spans="1:15" ht="54" customHeight="1">
      <c r="A53" s="398">
        <v>46</v>
      </c>
      <c r="B53" s="431" t="s">
        <v>1179</v>
      </c>
      <c r="C53" s="432" t="s">
        <v>17</v>
      </c>
      <c r="D53" s="433" t="s">
        <v>1208</v>
      </c>
      <c r="E53" s="425" t="s">
        <v>1428</v>
      </c>
      <c r="F53" s="434" t="s">
        <v>1418</v>
      </c>
      <c r="G53" s="403" t="s">
        <v>1186</v>
      </c>
      <c r="H53" s="435">
        <v>10</v>
      </c>
      <c r="I53" s="436">
        <v>120</v>
      </c>
      <c r="J53" s="437">
        <f t="shared" si="1"/>
        <v>1200</v>
      </c>
      <c r="K53" s="438" t="s">
        <v>410</v>
      </c>
      <c r="L53" s="408">
        <v>44477</v>
      </c>
      <c r="M53" s="439" t="s">
        <v>1346</v>
      </c>
      <c r="N53" s="410">
        <v>44484</v>
      </c>
      <c r="O53" s="411" t="s">
        <v>1412</v>
      </c>
    </row>
    <row r="54" spans="1:15" ht="69" customHeight="1">
      <c r="A54" s="398">
        <v>47</v>
      </c>
      <c r="B54" s="431" t="s">
        <v>1179</v>
      </c>
      <c r="C54" s="432" t="s">
        <v>17</v>
      </c>
      <c r="D54" s="433" t="s">
        <v>1208</v>
      </c>
      <c r="E54" s="425" t="s">
        <v>1374</v>
      </c>
      <c r="F54" s="434" t="s">
        <v>1418</v>
      </c>
      <c r="G54" s="403" t="s">
        <v>1186</v>
      </c>
      <c r="H54" s="435">
        <v>8</v>
      </c>
      <c r="I54" s="436">
        <v>120</v>
      </c>
      <c r="J54" s="437">
        <f t="shared" si="1"/>
        <v>960</v>
      </c>
      <c r="K54" s="438" t="s">
        <v>410</v>
      </c>
      <c r="L54" s="408">
        <v>44477</v>
      </c>
      <c r="M54" s="439" t="s">
        <v>1346</v>
      </c>
      <c r="N54" s="410">
        <v>44484</v>
      </c>
      <c r="O54" s="411" t="s">
        <v>1412</v>
      </c>
    </row>
    <row r="55" spans="1:15" ht="80.25" customHeight="1">
      <c r="A55" s="398">
        <v>48</v>
      </c>
      <c r="B55" s="442" t="s">
        <v>1196</v>
      </c>
      <c r="C55" s="412" t="s">
        <v>17</v>
      </c>
      <c r="D55" s="413" t="s">
        <v>1375</v>
      </c>
      <c r="E55" s="425" t="s">
        <v>1376</v>
      </c>
      <c r="F55" s="443" t="s">
        <v>1417</v>
      </c>
      <c r="G55" s="411" t="s">
        <v>1209</v>
      </c>
      <c r="H55" s="444">
        <v>6</v>
      </c>
      <c r="I55" s="445">
        <v>13.9</v>
      </c>
      <c r="J55" s="406">
        <f t="shared" si="1"/>
        <v>83.4</v>
      </c>
      <c r="K55" s="418" t="s">
        <v>410</v>
      </c>
      <c r="L55" s="408">
        <v>44482</v>
      </c>
      <c r="M55" s="446" t="s">
        <v>1377</v>
      </c>
      <c r="N55" s="410">
        <v>44484</v>
      </c>
      <c r="O55" s="420" t="s">
        <v>1181</v>
      </c>
    </row>
    <row r="56" spans="1:15" ht="49.5" customHeight="1">
      <c r="A56" s="398">
        <v>49</v>
      </c>
      <c r="B56" s="423" t="s">
        <v>1168</v>
      </c>
      <c r="C56" s="379" t="s">
        <v>17</v>
      </c>
      <c r="D56" s="404" t="s">
        <v>1210</v>
      </c>
      <c r="E56" s="447" t="s">
        <v>1169</v>
      </c>
      <c r="F56" s="448" t="s">
        <v>1415</v>
      </c>
      <c r="G56" s="405" t="s">
        <v>1211</v>
      </c>
      <c r="H56" s="449">
        <v>20</v>
      </c>
      <c r="I56" s="437">
        <v>4.8</v>
      </c>
      <c r="J56" s="437">
        <f t="shared" si="1"/>
        <v>96</v>
      </c>
      <c r="K56" s="450" t="s">
        <v>410</v>
      </c>
      <c r="L56" s="410">
        <v>44482</v>
      </c>
      <c r="M56" s="419" t="s">
        <v>1212</v>
      </c>
      <c r="N56" s="410">
        <v>44484</v>
      </c>
      <c r="O56" s="420" t="s">
        <v>1181</v>
      </c>
    </row>
    <row r="57" spans="1:15" ht="49.5" customHeight="1">
      <c r="A57" s="398">
        <v>50</v>
      </c>
      <c r="B57" s="431" t="s">
        <v>1213</v>
      </c>
      <c r="C57" s="432" t="s">
        <v>17</v>
      </c>
      <c r="D57" s="451" t="s">
        <v>1214</v>
      </c>
      <c r="E57" s="440" t="s">
        <v>1429</v>
      </c>
      <c r="F57" s="434" t="s">
        <v>1271</v>
      </c>
      <c r="G57" s="452" t="s">
        <v>1152</v>
      </c>
      <c r="H57" s="435">
        <v>10</v>
      </c>
      <c r="I57" s="436">
        <v>145</v>
      </c>
      <c r="J57" s="437">
        <f t="shared" si="1"/>
        <v>1450</v>
      </c>
      <c r="K57" s="438" t="s">
        <v>410</v>
      </c>
      <c r="L57" s="410">
        <v>44484</v>
      </c>
      <c r="M57" s="419" t="s">
        <v>1349</v>
      </c>
      <c r="N57" s="410">
        <v>44489</v>
      </c>
      <c r="O57" s="431" t="s">
        <v>1379</v>
      </c>
    </row>
    <row r="58" spans="1:15" ht="81.75" customHeight="1">
      <c r="A58" s="398">
        <v>51</v>
      </c>
      <c r="B58" s="431" t="s">
        <v>1213</v>
      </c>
      <c r="C58" s="432" t="s">
        <v>17</v>
      </c>
      <c r="D58" s="451" t="s">
        <v>1214</v>
      </c>
      <c r="E58" s="440" t="s">
        <v>1430</v>
      </c>
      <c r="F58" s="434" t="s">
        <v>1271</v>
      </c>
      <c r="G58" s="452" t="s">
        <v>1152</v>
      </c>
      <c r="H58" s="435">
        <v>72</v>
      </c>
      <c r="I58" s="453">
        <v>38.5</v>
      </c>
      <c r="J58" s="437">
        <f t="shared" si="1"/>
        <v>2772</v>
      </c>
      <c r="K58" s="438" t="s">
        <v>410</v>
      </c>
      <c r="L58" s="410">
        <v>44484</v>
      </c>
      <c r="M58" s="419" t="s">
        <v>1349</v>
      </c>
      <c r="N58" s="410">
        <v>44489</v>
      </c>
      <c r="O58" s="431" t="s">
        <v>1379</v>
      </c>
    </row>
    <row r="59" spans="1:15" ht="59.25" customHeight="1">
      <c r="A59" s="398">
        <v>52</v>
      </c>
      <c r="B59" s="431" t="s">
        <v>1213</v>
      </c>
      <c r="C59" s="432" t="s">
        <v>17</v>
      </c>
      <c r="D59" s="451" t="s">
        <v>1214</v>
      </c>
      <c r="E59" s="440" t="s">
        <v>1431</v>
      </c>
      <c r="F59" s="434" t="s">
        <v>1271</v>
      </c>
      <c r="G59" s="452" t="s">
        <v>1152</v>
      </c>
      <c r="H59" s="435">
        <v>800</v>
      </c>
      <c r="I59" s="453">
        <v>0.95</v>
      </c>
      <c r="J59" s="437">
        <f t="shared" si="1"/>
        <v>760</v>
      </c>
      <c r="K59" s="438" t="s">
        <v>410</v>
      </c>
      <c r="L59" s="410">
        <v>44484</v>
      </c>
      <c r="M59" s="419" t="s">
        <v>1349</v>
      </c>
      <c r="N59" s="410">
        <v>44489</v>
      </c>
      <c r="O59" s="431" t="s">
        <v>1379</v>
      </c>
    </row>
    <row r="60" spans="1:15" ht="59.25" customHeight="1">
      <c r="A60" s="398">
        <v>53</v>
      </c>
      <c r="B60" s="431" t="s">
        <v>1213</v>
      </c>
      <c r="C60" s="432" t="s">
        <v>17</v>
      </c>
      <c r="D60" s="451" t="s">
        <v>1214</v>
      </c>
      <c r="E60" s="440" t="s">
        <v>1432</v>
      </c>
      <c r="F60" s="434" t="s">
        <v>1271</v>
      </c>
      <c r="G60" s="452" t="s">
        <v>1152</v>
      </c>
      <c r="H60" s="435">
        <v>24</v>
      </c>
      <c r="I60" s="453">
        <v>29.3</v>
      </c>
      <c r="J60" s="437">
        <f t="shared" si="1"/>
        <v>703.2</v>
      </c>
      <c r="K60" s="438" t="s">
        <v>410</v>
      </c>
      <c r="L60" s="410">
        <v>44484</v>
      </c>
      <c r="M60" s="419" t="s">
        <v>1349</v>
      </c>
      <c r="N60" s="410">
        <v>44489</v>
      </c>
      <c r="O60" s="431" t="s">
        <v>1379</v>
      </c>
    </row>
    <row r="61" spans="1:15" ht="59.25" customHeight="1">
      <c r="A61" s="398">
        <v>54</v>
      </c>
      <c r="B61" s="431" t="s">
        <v>1213</v>
      </c>
      <c r="C61" s="432" t="s">
        <v>17</v>
      </c>
      <c r="D61" s="451" t="s">
        <v>1214</v>
      </c>
      <c r="E61" s="440" t="s">
        <v>1433</v>
      </c>
      <c r="F61" s="434" t="s">
        <v>1271</v>
      </c>
      <c r="G61" s="452" t="s">
        <v>1152</v>
      </c>
      <c r="H61" s="435">
        <v>1000</v>
      </c>
      <c r="I61" s="453">
        <v>1</v>
      </c>
      <c r="J61" s="437">
        <f t="shared" si="1"/>
        <v>1000</v>
      </c>
      <c r="K61" s="438" t="s">
        <v>410</v>
      </c>
      <c r="L61" s="410">
        <v>44484</v>
      </c>
      <c r="M61" s="419" t="s">
        <v>1349</v>
      </c>
      <c r="N61" s="410">
        <v>44489</v>
      </c>
      <c r="O61" s="431" t="s">
        <v>1379</v>
      </c>
    </row>
    <row r="62" spans="1:15" ht="72.75" customHeight="1">
      <c r="A62" s="398">
        <v>55</v>
      </c>
      <c r="B62" s="431" t="s">
        <v>1213</v>
      </c>
      <c r="C62" s="432" t="s">
        <v>17</v>
      </c>
      <c r="D62" s="451" t="s">
        <v>1214</v>
      </c>
      <c r="E62" s="440" t="s">
        <v>1434</v>
      </c>
      <c r="F62" s="434" t="s">
        <v>1271</v>
      </c>
      <c r="G62" s="452" t="s">
        <v>1152</v>
      </c>
      <c r="H62" s="435">
        <v>12</v>
      </c>
      <c r="I62" s="453">
        <v>335</v>
      </c>
      <c r="J62" s="437">
        <f t="shared" si="1"/>
        <v>4020</v>
      </c>
      <c r="K62" s="438" t="s">
        <v>410</v>
      </c>
      <c r="L62" s="410">
        <v>44484</v>
      </c>
      <c r="M62" s="419" t="s">
        <v>1349</v>
      </c>
      <c r="N62" s="410">
        <v>44489</v>
      </c>
      <c r="O62" s="431" t="s">
        <v>1379</v>
      </c>
    </row>
    <row r="63" spans="1:15" ht="49.5" customHeight="1">
      <c r="A63" s="398">
        <v>56</v>
      </c>
      <c r="B63" s="423" t="s">
        <v>1168</v>
      </c>
      <c r="C63" s="379" t="s">
        <v>17</v>
      </c>
      <c r="D63" s="404" t="s">
        <v>1193</v>
      </c>
      <c r="E63" s="447" t="s">
        <v>1170</v>
      </c>
      <c r="F63" s="448" t="s">
        <v>1415</v>
      </c>
      <c r="G63" s="405" t="s">
        <v>1263</v>
      </c>
      <c r="H63" s="449">
        <v>20</v>
      </c>
      <c r="I63" s="437">
        <v>16</v>
      </c>
      <c r="J63" s="437">
        <f t="shared" si="1"/>
        <v>320</v>
      </c>
      <c r="K63" s="450" t="s">
        <v>410</v>
      </c>
      <c r="L63" s="410">
        <v>44489</v>
      </c>
      <c r="M63" s="419" t="s">
        <v>1264</v>
      </c>
      <c r="N63" s="410">
        <v>44505</v>
      </c>
      <c r="O63" s="420" t="s">
        <v>1181</v>
      </c>
    </row>
    <row r="64" spans="1:15" ht="69.75" customHeight="1">
      <c r="A64" s="398">
        <v>57</v>
      </c>
      <c r="B64" s="423" t="s">
        <v>1168</v>
      </c>
      <c r="C64" s="379" t="s">
        <v>17</v>
      </c>
      <c r="D64" s="404" t="s">
        <v>1193</v>
      </c>
      <c r="E64" s="447" t="s">
        <v>1171</v>
      </c>
      <c r="F64" s="448" t="s">
        <v>1415</v>
      </c>
      <c r="G64" s="405" t="s">
        <v>1263</v>
      </c>
      <c r="H64" s="449">
        <v>5</v>
      </c>
      <c r="I64" s="437">
        <v>23.86</v>
      </c>
      <c r="J64" s="437">
        <f t="shared" si="1"/>
        <v>119.3</v>
      </c>
      <c r="K64" s="450" t="s">
        <v>410</v>
      </c>
      <c r="L64" s="410">
        <v>44489</v>
      </c>
      <c r="M64" s="419" t="s">
        <v>1264</v>
      </c>
      <c r="N64" s="410">
        <v>44505</v>
      </c>
      <c r="O64" s="420" t="s">
        <v>1181</v>
      </c>
    </row>
    <row r="65" spans="1:15" ht="49.5" customHeight="1">
      <c r="A65" s="398">
        <v>58</v>
      </c>
      <c r="B65" s="423" t="s">
        <v>1168</v>
      </c>
      <c r="C65" s="379" t="s">
        <v>17</v>
      </c>
      <c r="D65" s="404" t="s">
        <v>1193</v>
      </c>
      <c r="E65" s="447" t="s">
        <v>1172</v>
      </c>
      <c r="F65" s="448" t="s">
        <v>1415</v>
      </c>
      <c r="G65" s="405" t="s">
        <v>1263</v>
      </c>
      <c r="H65" s="449">
        <v>15</v>
      </c>
      <c r="I65" s="437">
        <v>196.04</v>
      </c>
      <c r="J65" s="437">
        <f t="shared" si="1"/>
        <v>2940.6</v>
      </c>
      <c r="K65" s="450" t="s">
        <v>410</v>
      </c>
      <c r="L65" s="410">
        <v>44489</v>
      </c>
      <c r="M65" s="419" t="s">
        <v>1264</v>
      </c>
      <c r="N65" s="410">
        <v>44505</v>
      </c>
      <c r="O65" s="420" t="s">
        <v>1181</v>
      </c>
    </row>
    <row r="66" spans="1:15" ht="49.5" customHeight="1">
      <c r="A66" s="398">
        <v>59</v>
      </c>
      <c r="B66" s="423" t="s">
        <v>1168</v>
      </c>
      <c r="C66" s="379" t="s">
        <v>17</v>
      </c>
      <c r="D66" s="404" t="s">
        <v>1193</v>
      </c>
      <c r="E66" s="447" t="s">
        <v>1173</v>
      </c>
      <c r="F66" s="448" t="s">
        <v>1415</v>
      </c>
      <c r="G66" s="405" t="s">
        <v>1263</v>
      </c>
      <c r="H66" s="449">
        <v>15</v>
      </c>
      <c r="I66" s="437">
        <v>265</v>
      </c>
      <c r="J66" s="437">
        <f t="shared" si="1"/>
        <v>3975</v>
      </c>
      <c r="K66" s="450" t="s">
        <v>410</v>
      </c>
      <c r="L66" s="410">
        <v>44489</v>
      </c>
      <c r="M66" s="419" t="s">
        <v>1264</v>
      </c>
      <c r="N66" s="410">
        <v>44505</v>
      </c>
      <c r="O66" s="420" t="s">
        <v>1181</v>
      </c>
    </row>
    <row r="67" spans="1:15" ht="73.5" customHeight="1">
      <c r="A67" s="398">
        <v>60</v>
      </c>
      <c r="B67" s="423" t="s">
        <v>1168</v>
      </c>
      <c r="C67" s="379" t="s">
        <v>17</v>
      </c>
      <c r="D67" s="404" t="s">
        <v>1193</v>
      </c>
      <c r="E67" s="447" t="s">
        <v>1174</v>
      </c>
      <c r="F67" s="448" t="s">
        <v>1415</v>
      </c>
      <c r="G67" s="405" t="s">
        <v>1263</v>
      </c>
      <c r="H67" s="449">
        <v>40</v>
      </c>
      <c r="I67" s="437">
        <v>128.55000000000001</v>
      </c>
      <c r="J67" s="437">
        <f t="shared" si="1"/>
        <v>5142</v>
      </c>
      <c r="K67" s="450" t="s">
        <v>410</v>
      </c>
      <c r="L67" s="410">
        <v>44489</v>
      </c>
      <c r="M67" s="419" t="s">
        <v>1264</v>
      </c>
      <c r="N67" s="410">
        <v>44505</v>
      </c>
      <c r="O67" s="420" t="s">
        <v>1181</v>
      </c>
    </row>
    <row r="68" spans="1:15" ht="51.75" customHeight="1">
      <c r="A68" s="398">
        <v>61</v>
      </c>
      <c r="B68" s="423" t="s">
        <v>1168</v>
      </c>
      <c r="C68" s="379" t="s">
        <v>17</v>
      </c>
      <c r="D68" s="404" t="s">
        <v>1193</v>
      </c>
      <c r="E68" s="447" t="s">
        <v>1178</v>
      </c>
      <c r="F68" s="448" t="s">
        <v>1415</v>
      </c>
      <c r="G68" s="405" t="s">
        <v>1263</v>
      </c>
      <c r="H68" s="449">
        <v>20</v>
      </c>
      <c r="I68" s="437">
        <v>63.5</v>
      </c>
      <c r="J68" s="437">
        <f t="shared" si="1"/>
        <v>1270</v>
      </c>
      <c r="K68" s="450" t="s">
        <v>410</v>
      </c>
      <c r="L68" s="410">
        <v>44489</v>
      </c>
      <c r="M68" s="419" t="s">
        <v>1264</v>
      </c>
      <c r="N68" s="410">
        <v>44505</v>
      </c>
      <c r="O68" s="420" t="s">
        <v>1181</v>
      </c>
    </row>
    <row r="69" spans="1:15" ht="83.25" customHeight="1">
      <c r="A69" s="398">
        <v>62</v>
      </c>
      <c r="B69" s="423" t="s">
        <v>1168</v>
      </c>
      <c r="C69" s="379" t="s">
        <v>17</v>
      </c>
      <c r="D69" s="404" t="s">
        <v>1193</v>
      </c>
      <c r="E69" s="447" t="s">
        <v>1175</v>
      </c>
      <c r="F69" s="448" t="s">
        <v>1415</v>
      </c>
      <c r="G69" s="405" t="s">
        <v>1263</v>
      </c>
      <c r="H69" s="449">
        <v>5</v>
      </c>
      <c r="I69" s="437">
        <v>126.85</v>
      </c>
      <c r="J69" s="437">
        <f t="shared" si="1"/>
        <v>634.25</v>
      </c>
      <c r="K69" s="450" t="s">
        <v>410</v>
      </c>
      <c r="L69" s="410">
        <v>44489</v>
      </c>
      <c r="M69" s="419" t="s">
        <v>1264</v>
      </c>
      <c r="N69" s="410">
        <v>44505</v>
      </c>
      <c r="O69" s="420" t="s">
        <v>1181</v>
      </c>
    </row>
    <row r="70" spans="1:15" ht="52.5" customHeight="1">
      <c r="A70" s="398">
        <v>63</v>
      </c>
      <c r="B70" s="423" t="s">
        <v>1168</v>
      </c>
      <c r="C70" s="379" t="s">
        <v>17</v>
      </c>
      <c r="D70" s="404" t="s">
        <v>1193</v>
      </c>
      <c r="E70" s="447" t="s">
        <v>1176</v>
      </c>
      <c r="F70" s="448" t="s">
        <v>1415</v>
      </c>
      <c r="G70" s="405" t="s">
        <v>1263</v>
      </c>
      <c r="H70" s="449">
        <v>10</v>
      </c>
      <c r="I70" s="437">
        <v>59</v>
      </c>
      <c r="J70" s="437">
        <f t="shared" si="1"/>
        <v>590</v>
      </c>
      <c r="K70" s="450" t="s">
        <v>410</v>
      </c>
      <c r="L70" s="410">
        <v>44489</v>
      </c>
      <c r="M70" s="419" t="s">
        <v>1264</v>
      </c>
      <c r="N70" s="410">
        <v>44505</v>
      </c>
      <c r="O70" s="420" t="s">
        <v>1181</v>
      </c>
    </row>
    <row r="71" spans="1:15" ht="52.5" customHeight="1">
      <c r="A71" s="398">
        <v>64</v>
      </c>
      <c r="B71" s="423" t="s">
        <v>1168</v>
      </c>
      <c r="C71" s="379" t="s">
        <v>17</v>
      </c>
      <c r="D71" s="404" t="s">
        <v>1193</v>
      </c>
      <c r="E71" s="447" t="s">
        <v>1177</v>
      </c>
      <c r="F71" s="448" t="s">
        <v>1415</v>
      </c>
      <c r="G71" s="405" t="s">
        <v>1263</v>
      </c>
      <c r="H71" s="449">
        <v>20</v>
      </c>
      <c r="I71" s="437">
        <v>45.89</v>
      </c>
      <c r="J71" s="437">
        <f t="shared" si="1"/>
        <v>917.8</v>
      </c>
      <c r="K71" s="450" t="s">
        <v>410</v>
      </c>
      <c r="L71" s="410">
        <v>44489</v>
      </c>
      <c r="M71" s="419" t="s">
        <v>1264</v>
      </c>
      <c r="N71" s="410">
        <v>44505</v>
      </c>
      <c r="O71" s="420" t="s">
        <v>1181</v>
      </c>
    </row>
    <row r="72" spans="1:15" ht="72" customHeight="1">
      <c r="A72" s="398">
        <v>65</v>
      </c>
      <c r="B72" s="423" t="s">
        <v>1203</v>
      </c>
      <c r="C72" s="424" t="s">
        <v>17</v>
      </c>
      <c r="D72" s="451" t="s">
        <v>1334</v>
      </c>
      <c r="E72" s="454" t="s">
        <v>1471</v>
      </c>
      <c r="F72" s="448" t="s">
        <v>1476</v>
      </c>
      <c r="G72" s="411" t="s">
        <v>1335</v>
      </c>
      <c r="H72" s="427">
        <v>1</v>
      </c>
      <c r="I72" s="455">
        <v>17490</v>
      </c>
      <c r="J72" s="456">
        <f>H72*I72</f>
        <v>17490</v>
      </c>
      <c r="K72" s="450" t="s">
        <v>6</v>
      </c>
      <c r="L72" s="410">
        <v>44497</v>
      </c>
      <c r="M72" s="419" t="s">
        <v>1331</v>
      </c>
      <c r="N72" s="410">
        <v>44505</v>
      </c>
      <c r="O72" s="420" t="s">
        <v>1181</v>
      </c>
    </row>
    <row r="73" spans="1:15" ht="51" customHeight="1">
      <c r="A73" s="398">
        <v>66</v>
      </c>
      <c r="B73" s="399" t="s">
        <v>1151</v>
      </c>
      <c r="C73" s="412" t="s">
        <v>69</v>
      </c>
      <c r="D73" s="413" t="s">
        <v>1206</v>
      </c>
      <c r="E73" s="401" t="s">
        <v>1361</v>
      </c>
      <c r="F73" s="414" t="s">
        <v>451</v>
      </c>
      <c r="G73" s="415" t="s">
        <v>1207</v>
      </c>
      <c r="H73" s="416">
        <v>660</v>
      </c>
      <c r="I73" s="417">
        <v>5.85</v>
      </c>
      <c r="J73" s="406">
        <f t="shared" ref="J73:J113" si="2">I73*H73</f>
        <v>3860.9999999999995</v>
      </c>
      <c r="K73" s="418" t="s">
        <v>410</v>
      </c>
      <c r="L73" s="408">
        <v>44473</v>
      </c>
      <c r="M73" s="446" t="s">
        <v>1345</v>
      </c>
      <c r="N73" s="410">
        <v>44484</v>
      </c>
      <c r="O73" s="411" t="s">
        <v>1412</v>
      </c>
    </row>
    <row r="74" spans="1:15" ht="51" customHeight="1">
      <c r="A74" s="398">
        <v>67</v>
      </c>
      <c r="B74" s="399" t="s">
        <v>1151</v>
      </c>
      <c r="C74" s="412" t="s">
        <v>69</v>
      </c>
      <c r="D74" s="413" t="s">
        <v>1206</v>
      </c>
      <c r="E74" s="401" t="s">
        <v>1435</v>
      </c>
      <c r="F74" s="414" t="s">
        <v>451</v>
      </c>
      <c r="G74" s="411" t="s">
        <v>1209</v>
      </c>
      <c r="H74" s="400">
        <v>180</v>
      </c>
      <c r="I74" s="417">
        <v>9</v>
      </c>
      <c r="J74" s="406">
        <f t="shared" si="2"/>
        <v>1620</v>
      </c>
      <c r="K74" s="418" t="s">
        <v>410</v>
      </c>
      <c r="L74" s="408">
        <v>44482</v>
      </c>
      <c r="M74" s="446" t="s">
        <v>1347</v>
      </c>
      <c r="N74" s="410">
        <v>44484</v>
      </c>
      <c r="O74" s="411" t="s">
        <v>1412</v>
      </c>
    </row>
    <row r="75" spans="1:15" ht="51" customHeight="1">
      <c r="A75" s="398">
        <v>68</v>
      </c>
      <c r="B75" s="399" t="s">
        <v>1151</v>
      </c>
      <c r="C75" s="412" t="s">
        <v>69</v>
      </c>
      <c r="D75" s="413" t="s">
        <v>1206</v>
      </c>
      <c r="E75" s="454" t="s">
        <v>1436</v>
      </c>
      <c r="F75" s="414" t="s">
        <v>451</v>
      </c>
      <c r="G75" s="411" t="s">
        <v>1209</v>
      </c>
      <c r="H75" s="400">
        <v>1200</v>
      </c>
      <c r="I75" s="417">
        <v>8.89</v>
      </c>
      <c r="J75" s="406">
        <f t="shared" si="2"/>
        <v>10668</v>
      </c>
      <c r="K75" s="418" t="s">
        <v>410</v>
      </c>
      <c r="L75" s="408">
        <v>44482</v>
      </c>
      <c r="M75" s="446" t="s">
        <v>1347</v>
      </c>
      <c r="N75" s="410">
        <v>44484</v>
      </c>
      <c r="O75" s="411" t="s">
        <v>1412</v>
      </c>
    </row>
    <row r="76" spans="1:15" ht="51" customHeight="1">
      <c r="A76" s="398">
        <v>69</v>
      </c>
      <c r="B76" s="399" t="s">
        <v>1151</v>
      </c>
      <c r="C76" s="412" t="s">
        <v>69</v>
      </c>
      <c r="D76" s="413" t="s">
        <v>1206</v>
      </c>
      <c r="E76" s="401" t="s">
        <v>1437</v>
      </c>
      <c r="F76" s="414" t="s">
        <v>451</v>
      </c>
      <c r="G76" s="411" t="s">
        <v>1209</v>
      </c>
      <c r="H76" s="400">
        <v>100</v>
      </c>
      <c r="I76" s="417">
        <v>13</v>
      </c>
      <c r="J76" s="406">
        <f t="shared" si="2"/>
        <v>1300</v>
      </c>
      <c r="K76" s="418" t="s">
        <v>410</v>
      </c>
      <c r="L76" s="408">
        <v>44482</v>
      </c>
      <c r="M76" s="446" t="s">
        <v>1347</v>
      </c>
      <c r="N76" s="410">
        <v>44484</v>
      </c>
      <c r="O76" s="411" t="s">
        <v>1412</v>
      </c>
    </row>
    <row r="77" spans="1:15" ht="51" customHeight="1">
      <c r="A77" s="398">
        <v>70</v>
      </c>
      <c r="B77" s="399" t="s">
        <v>1151</v>
      </c>
      <c r="C77" s="412" t="s">
        <v>69</v>
      </c>
      <c r="D77" s="413" t="s">
        <v>1206</v>
      </c>
      <c r="E77" s="401" t="s">
        <v>1475</v>
      </c>
      <c r="F77" s="414" t="s">
        <v>451</v>
      </c>
      <c r="G77" s="411" t="s">
        <v>1209</v>
      </c>
      <c r="H77" s="457">
        <v>19500</v>
      </c>
      <c r="I77" s="458">
        <v>0.19</v>
      </c>
      <c r="J77" s="406">
        <f t="shared" si="2"/>
        <v>3705</v>
      </c>
      <c r="K77" s="418" t="s">
        <v>410</v>
      </c>
      <c r="L77" s="408">
        <v>44482</v>
      </c>
      <c r="M77" s="446" t="s">
        <v>1347</v>
      </c>
      <c r="N77" s="410">
        <v>44484</v>
      </c>
      <c r="O77" s="411" t="s">
        <v>1412</v>
      </c>
    </row>
    <row r="78" spans="1:15" ht="51" customHeight="1">
      <c r="A78" s="398">
        <v>71</v>
      </c>
      <c r="B78" s="399" t="s">
        <v>1151</v>
      </c>
      <c r="C78" s="412" t="s">
        <v>69</v>
      </c>
      <c r="D78" s="413" t="s">
        <v>1206</v>
      </c>
      <c r="E78" s="401" t="s">
        <v>1474</v>
      </c>
      <c r="F78" s="414" t="s">
        <v>451</v>
      </c>
      <c r="G78" s="411" t="s">
        <v>1209</v>
      </c>
      <c r="H78" s="444">
        <v>12000</v>
      </c>
      <c r="I78" s="445">
        <v>1.39</v>
      </c>
      <c r="J78" s="406">
        <f t="shared" si="2"/>
        <v>16680</v>
      </c>
      <c r="K78" s="418" t="s">
        <v>410</v>
      </c>
      <c r="L78" s="408">
        <v>44482</v>
      </c>
      <c r="M78" s="446" t="s">
        <v>1347</v>
      </c>
      <c r="N78" s="410">
        <v>44484</v>
      </c>
      <c r="O78" s="411" t="s">
        <v>1412</v>
      </c>
    </row>
    <row r="79" spans="1:15" ht="51" customHeight="1">
      <c r="A79" s="398">
        <v>72</v>
      </c>
      <c r="B79" s="399" t="s">
        <v>1150</v>
      </c>
      <c r="C79" s="412" t="s">
        <v>69</v>
      </c>
      <c r="D79" s="413" t="s">
        <v>1262</v>
      </c>
      <c r="E79" s="401" t="s">
        <v>1438</v>
      </c>
      <c r="F79" s="434" t="s">
        <v>1215</v>
      </c>
      <c r="G79" s="411" t="s">
        <v>1216</v>
      </c>
      <c r="H79" s="400">
        <v>2</v>
      </c>
      <c r="I79" s="417">
        <v>34258.58</v>
      </c>
      <c r="J79" s="406">
        <f t="shared" si="2"/>
        <v>68517.16</v>
      </c>
      <c r="K79" s="418" t="s">
        <v>6</v>
      </c>
      <c r="L79" s="408">
        <v>44488</v>
      </c>
      <c r="M79" s="459" t="s">
        <v>1217</v>
      </c>
      <c r="N79" s="410">
        <v>44489</v>
      </c>
      <c r="O79" s="420" t="s">
        <v>1414</v>
      </c>
    </row>
    <row r="80" spans="1:15" ht="63" customHeight="1">
      <c r="A80" s="398">
        <v>73</v>
      </c>
      <c r="B80" s="399" t="s">
        <v>1273</v>
      </c>
      <c r="C80" s="379" t="s">
        <v>69</v>
      </c>
      <c r="D80" s="400" t="s">
        <v>1265</v>
      </c>
      <c r="E80" s="401" t="s">
        <v>1439</v>
      </c>
      <c r="F80" s="402" t="s">
        <v>1266</v>
      </c>
      <c r="G80" s="403" t="s">
        <v>1267</v>
      </c>
      <c r="H80" s="444">
        <v>2160</v>
      </c>
      <c r="I80" s="445">
        <v>4.5</v>
      </c>
      <c r="J80" s="406">
        <f t="shared" si="2"/>
        <v>9720</v>
      </c>
      <c r="K80" s="407" t="s">
        <v>410</v>
      </c>
      <c r="L80" s="408">
        <v>44490</v>
      </c>
      <c r="M80" s="439" t="s">
        <v>1268</v>
      </c>
      <c r="N80" s="410">
        <v>44505</v>
      </c>
      <c r="O80" s="411" t="s">
        <v>1412</v>
      </c>
    </row>
    <row r="81" spans="1:15" ht="123.75" customHeight="1">
      <c r="A81" s="398">
        <v>74</v>
      </c>
      <c r="B81" s="399" t="s">
        <v>1269</v>
      </c>
      <c r="C81" s="412" t="s">
        <v>69</v>
      </c>
      <c r="D81" s="413" t="s">
        <v>1270</v>
      </c>
      <c r="E81" s="447" t="s">
        <v>1440</v>
      </c>
      <c r="F81" s="422" t="s">
        <v>1271</v>
      </c>
      <c r="G81" s="415" t="s">
        <v>1236</v>
      </c>
      <c r="H81" s="416">
        <v>1200</v>
      </c>
      <c r="I81" s="417">
        <v>0.45</v>
      </c>
      <c r="J81" s="406">
        <f t="shared" si="2"/>
        <v>540</v>
      </c>
      <c r="K81" s="418" t="s">
        <v>410</v>
      </c>
      <c r="L81" s="408">
        <v>44490</v>
      </c>
      <c r="M81" s="419" t="s">
        <v>1272</v>
      </c>
      <c r="N81" s="410">
        <v>44505</v>
      </c>
      <c r="O81" s="411" t="s">
        <v>1412</v>
      </c>
    </row>
    <row r="82" spans="1:15" ht="65.25" customHeight="1">
      <c r="A82" s="398">
        <v>75</v>
      </c>
      <c r="B82" s="399" t="s">
        <v>1275</v>
      </c>
      <c r="C82" s="412" t="s">
        <v>69</v>
      </c>
      <c r="D82" s="413" t="s">
        <v>1281</v>
      </c>
      <c r="E82" s="447" t="s">
        <v>1276</v>
      </c>
      <c r="F82" s="422" t="s">
        <v>1277</v>
      </c>
      <c r="G82" s="415" t="s">
        <v>1282</v>
      </c>
      <c r="H82" s="416">
        <v>6</v>
      </c>
      <c r="I82" s="417">
        <v>46.78</v>
      </c>
      <c r="J82" s="406">
        <f t="shared" si="2"/>
        <v>280.68</v>
      </c>
      <c r="K82" s="418" t="s">
        <v>410</v>
      </c>
      <c r="L82" s="408">
        <v>44491</v>
      </c>
      <c r="M82" s="419" t="s">
        <v>1278</v>
      </c>
      <c r="N82" s="410">
        <v>44505</v>
      </c>
      <c r="O82" s="420" t="s">
        <v>1181</v>
      </c>
    </row>
    <row r="83" spans="1:15" ht="65.25" customHeight="1">
      <c r="A83" s="398">
        <v>76</v>
      </c>
      <c r="B83" s="399" t="s">
        <v>1275</v>
      </c>
      <c r="C83" s="412" t="s">
        <v>69</v>
      </c>
      <c r="D83" s="413" t="s">
        <v>1280</v>
      </c>
      <c r="E83" s="447" t="s">
        <v>1279</v>
      </c>
      <c r="F83" s="422" t="s">
        <v>1277</v>
      </c>
      <c r="G83" s="415" t="s">
        <v>1282</v>
      </c>
      <c r="H83" s="416">
        <v>50</v>
      </c>
      <c r="I83" s="417">
        <v>1.5</v>
      </c>
      <c r="J83" s="406">
        <f t="shared" si="2"/>
        <v>75</v>
      </c>
      <c r="K83" s="418" t="s">
        <v>410</v>
      </c>
      <c r="L83" s="408">
        <v>44491</v>
      </c>
      <c r="M83" s="419" t="s">
        <v>1278</v>
      </c>
      <c r="N83" s="410">
        <v>44505</v>
      </c>
      <c r="O83" s="420" t="s">
        <v>1181</v>
      </c>
    </row>
    <row r="84" spans="1:15" ht="68.25" customHeight="1">
      <c r="A84" s="398">
        <v>77</v>
      </c>
      <c r="B84" s="460" t="s">
        <v>1275</v>
      </c>
      <c r="C84" s="461" t="s">
        <v>69</v>
      </c>
      <c r="D84" s="404" t="s">
        <v>1291</v>
      </c>
      <c r="E84" s="462" t="s">
        <v>1380</v>
      </c>
      <c r="F84" s="463" t="s">
        <v>1277</v>
      </c>
      <c r="G84" s="464" t="s">
        <v>1292</v>
      </c>
      <c r="H84" s="464">
        <v>30</v>
      </c>
      <c r="I84" s="405">
        <v>1.35</v>
      </c>
      <c r="J84" s="465">
        <f t="shared" si="2"/>
        <v>40.5</v>
      </c>
      <c r="K84" s="466" t="s">
        <v>410</v>
      </c>
      <c r="L84" s="450">
        <v>44491</v>
      </c>
      <c r="M84" s="419" t="s">
        <v>1403</v>
      </c>
      <c r="N84" s="467">
        <v>44508</v>
      </c>
      <c r="O84" s="420" t="s">
        <v>1181</v>
      </c>
    </row>
    <row r="85" spans="1:15" ht="51.75" customHeight="1">
      <c r="A85" s="398">
        <v>78</v>
      </c>
      <c r="B85" s="460" t="s">
        <v>1275</v>
      </c>
      <c r="C85" s="461" t="s">
        <v>69</v>
      </c>
      <c r="D85" s="404" t="s">
        <v>1291</v>
      </c>
      <c r="E85" s="462" t="s">
        <v>1381</v>
      </c>
      <c r="F85" s="463" t="s">
        <v>1277</v>
      </c>
      <c r="G85" s="464" t="s">
        <v>1292</v>
      </c>
      <c r="H85" s="464">
        <v>30</v>
      </c>
      <c r="I85" s="405">
        <v>3.33</v>
      </c>
      <c r="J85" s="465">
        <f t="shared" si="2"/>
        <v>99.9</v>
      </c>
      <c r="K85" s="466" t="s">
        <v>410</v>
      </c>
      <c r="L85" s="450">
        <v>44491</v>
      </c>
      <c r="M85" s="419" t="s">
        <v>1403</v>
      </c>
      <c r="N85" s="467">
        <v>44508</v>
      </c>
      <c r="O85" s="420" t="s">
        <v>1181</v>
      </c>
    </row>
    <row r="86" spans="1:15" ht="51.75" customHeight="1">
      <c r="A86" s="398">
        <v>79</v>
      </c>
      <c r="B86" s="460" t="s">
        <v>1275</v>
      </c>
      <c r="C86" s="461" t="s">
        <v>69</v>
      </c>
      <c r="D86" s="404" t="s">
        <v>1291</v>
      </c>
      <c r="E86" s="468" t="s">
        <v>1426</v>
      </c>
      <c r="F86" s="463" t="s">
        <v>1277</v>
      </c>
      <c r="G86" s="464" t="s">
        <v>1292</v>
      </c>
      <c r="H86" s="464">
        <v>50</v>
      </c>
      <c r="I86" s="405">
        <v>1.4</v>
      </c>
      <c r="J86" s="465">
        <f t="shared" si="2"/>
        <v>70</v>
      </c>
      <c r="K86" s="466" t="s">
        <v>410</v>
      </c>
      <c r="L86" s="450">
        <v>44491</v>
      </c>
      <c r="M86" s="419" t="s">
        <v>1403</v>
      </c>
      <c r="N86" s="467">
        <v>44508</v>
      </c>
      <c r="O86" s="420" t="s">
        <v>1181</v>
      </c>
    </row>
    <row r="87" spans="1:15" ht="48.75" customHeight="1">
      <c r="A87" s="398">
        <v>80</v>
      </c>
      <c r="B87" s="469" t="s">
        <v>1275</v>
      </c>
      <c r="C87" s="470" t="s">
        <v>69</v>
      </c>
      <c r="D87" s="413" t="s">
        <v>1288</v>
      </c>
      <c r="E87" s="471" t="s">
        <v>1468</v>
      </c>
      <c r="F87" s="472" t="s">
        <v>1277</v>
      </c>
      <c r="G87" s="415" t="s">
        <v>1148</v>
      </c>
      <c r="H87" s="415">
        <v>5</v>
      </c>
      <c r="I87" s="405">
        <v>12.05</v>
      </c>
      <c r="J87" s="465">
        <f t="shared" si="2"/>
        <v>60.25</v>
      </c>
      <c r="K87" s="408" t="s">
        <v>410</v>
      </c>
      <c r="L87" s="467">
        <v>44494</v>
      </c>
      <c r="M87" s="419" t="s">
        <v>1382</v>
      </c>
      <c r="N87" s="408">
        <v>44508</v>
      </c>
      <c r="O87" s="420" t="s">
        <v>1181</v>
      </c>
    </row>
    <row r="88" spans="1:15" ht="68.25" customHeight="1">
      <c r="A88" s="398">
        <v>81</v>
      </c>
      <c r="B88" s="469" t="s">
        <v>1275</v>
      </c>
      <c r="C88" s="470" t="s">
        <v>69</v>
      </c>
      <c r="D88" s="413" t="s">
        <v>1283</v>
      </c>
      <c r="E88" s="471" t="s">
        <v>1466</v>
      </c>
      <c r="F88" s="472" t="s">
        <v>1277</v>
      </c>
      <c r="G88" s="415" t="s">
        <v>1149</v>
      </c>
      <c r="H88" s="415">
        <v>30</v>
      </c>
      <c r="I88" s="473">
        <v>7.22</v>
      </c>
      <c r="J88" s="437">
        <f t="shared" si="2"/>
        <v>216.6</v>
      </c>
      <c r="K88" s="474" t="s">
        <v>410</v>
      </c>
      <c r="L88" s="408">
        <v>44494</v>
      </c>
      <c r="M88" s="419" t="s">
        <v>1383</v>
      </c>
      <c r="N88" s="410">
        <v>44508</v>
      </c>
      <c r="O88" s="420" t="s">
        <v>1181</v>
      </c>
    </row>
    <row r="89" spans="1:15" ht="84" customHeight="1">
      <c r="A89" s="398">
        <v>82</v>
      </c>
      <c r="B89" s="399" t="s">
        <v>1275</v>
      </c>
      <c r="C89" s="412" t="s">
        <v>69</v>
      </c>
      <c r="D89" s="413" t="s">
        <v>1283</v>
      </c>
      <c r="E89" s="447" t="s">
        <v>1470</v>
      </c>
      <c r="F89" s="422" t="s">
        <v>1277</v>
      </c>
      <c r="G89" s="415" t="s">
        <v>1284</v>
      </c>
      <c r="H89" s="416">
        <v>6</v>
      </c>
      <c r="I89" s="417">
        <v>76</v>
      </c>
      <c r="J89" s="406">
        <f t="shared" si="2"/>
        <v>456</v>
      </c>
      <c r="K89" s="418" t="s">
        <v>410</v>
      </c>
      <c r="L89" s="408">
        <v>44491</v>
      </c>
      <c r="M89" s="419" t="s">
        <v>1285</v>
      </c>
      <c r="N89" s="410">
        <v>44505</v>
      </c>
      <c r="O89" s="420" t="s">
        <v>1181</v>
      </c>
    </row>
    <row r="90" spans="1:15" ht="120" customHeight="1">
      <c r="A90" s="398">
        <v>83</v>
      </c>
      <c r="B90" s="399" t="s">
        <v>1287</v>
      </c>
      <c r="C90" s="412" t="s">
        <v>69</v>
      </c>
      <c r="D90" s="413" t="s">
        <v>1274</v>
      </c>
      <c r="E90" s="447" t="s">
        <v>1469</v>
      </c>
      <c r="F90" s="422" t="s">
        <v>1271</v>
      </c>
      <c r="G90" s="415" t="s">
        <v>446</v>
      </c>
      <c r="H90" s="416">
        <v>7200</v>
      </c>
      <c r="I90" s="417">
        <v>0.36</v>
      </c>
      <c r="J90" s="406">
        <f t="shared" si="2"/>
        <v>2592</v>
      </c>
      <c r="K90" s="418" t="s">
        <v>410</v>
      </c>
      <c r="L90" s="408">
        <v>44491</v>
      </c>
      <c r="M90" s="419" t="s">
        <v>1286</v>
      </c>
      <c r="N90" s="410">
        <v>44505</v>
      </c>
      <c r="O90" s="411" t="s">
        <v>1412</v>
      </c>
    </row>
    <row r="91" spans="1:15" ht="54" customHeight="1">
      <c r="A91" s="398">
        <v>84</v>
      </c>
      <c r="B91" s="399" t="s">
        <v>1275</v>
      </c>
      <c r="C91" s="412" t="s">
        <v>69</v>
      </c>
      <c r="D91" s="413" t="s">
        <v>1288</v>
      </c>
      <c r="E91" s="447" t="s">
        <v>1468</v>
      </c>
      <c r="F91" s="422" t="s">
        <v>1277</v>
      </c>
      <c r="G91" s="415" t="s">
        <v>1148</v>
      </c>
      <c r="H91" s="416">
        <v>5</v>
      </c>
      <c r="I91" s="417">
        <v>12.05</v>
      </c>
      <c r="J91" s="406">
        <f t="shared" si="2"/>
        <v>60.25</v>
      </c>
      <c r="K91" s="418" t="s">
        <v>410</v>
      </c>
      <c r="L91" s="408">
        <v>44494</v>
      </c>
      <c r="M91" s="419" t="s">
        <v>1289</v>
      </c>
      <c r="N91" s="410">
        <v>44508</v>
      </c>
      <c r="O91" s="420" t="s">
        <v>1181</v>
      </c>
    </row>
    <row r="92" spans="1:15" ht="54" customHeight="1">
      <c r="A92" s="398">
        <v>85</v>
      </c>
      <c r="B92" s="399" t="s">
        <v>1275</v>
      </c>
      <c r="C92" s="412" t="s">
        <v>69</v>
      </c>
      <c r="D92" s="413" t="s">
        <v>1291</v>
      </c>
      <c r="E92" s="447" t="s">
        <v>1380</v>
      </c>
      <c r="F92" s="422" t="s">
        <v>1277</v>
      </c>
      <c r="G92" s="415" t="s">
        <v>1292</v>
      </c>
      <c r="H92" s="416">
        <v>30</v>
      </c>
      <c r="I92" s="417">
        <v>1.35</v>
      </c>
      <c r="J92" s="406">
        <f t="shared" si="2"/>
        <v>40.5</v>
      </c>
      <c r="K92" s="418" t="s">
        <v>410</v>
      </c>
      <c r="L92" s="408">
        <v>44494</v>
      </c>
      <c r="M92" s="419" t="s">
        <v>1290</v>
      </c>
      <c r="N92" s="410">
        <v>44508</v>
      </c>
      <c r="O92" s="420" t="s">
        <v>1181</v>
      </c>
    </row>
    <row r="93" spans="1:15" ht="54" customHeight="1">
      <c r="A93" s="398">
        <v>86</v>
      </c>
      <c r="B93" s="399" t="s">
        <v>1275</v>
      </c>
      <c r="C93" s="412" t="s">
        <v>69</v>
      </c>
      <c r="D93" s="413" t="s">
        <v>1291</v>
      </c>
      <c r="E93" s="447" t="s">
        <v>1381</v>
      </c>
      <c r="F93" s="422" t="s">
        <v>1277</v>
      </c>
      <c r="G93" s="415" t="s">
        <v>1292</v>
      </c>
      <c r="H93" s="416">
        <v>30</v>
      </c>
      <c r="I93" s="417">
        <v>3.33</v>
      </c>
      <c r="J93" s="406">
        <f t="shared" si="2"/>
        <v>99.9</v>
      </c>
      <c r="K93" s="418" t="s">
        <v>410</v>
      </c>
      <c r="L93" s="408">
        <v>44494</v>
      </c>
      <c r="M93" s="419" t="s">
        <v>1290</v>
      </c>
      <c r="N93" s="410">
        <v>44508</v>
      </c>
      <c r="O93" s="420" t="s">
        <v>1181</v>
      </c>
    </row>
    <row r="94" spans="1:15" ht="54" customHeight="1">
      <c r="A94" s="398">
        <v>87</v>
      </c>
      <c r="B94" s="399" t="s">
        <v>1275</v>
      </c>
      <c r="C94" s="412" t="s">
        <v>69</v>
      </c>
      <c r="D94" s="413" t="s">
        <v>1291</v>
      </c>
      <c r="E94" s="475" t="s">
        <v>1426</v>
      </c>
      <c r="F94" s="422" t="s">
        <v>1277</v>
      </c>
      <c r="G94" s="415" t="s">
        <v>1292</v>
      </c>
      <c r="H94" s="416">
        <v>50</v>
      </c>
      <c r="I94" s="417">
        <v>1.4</v>
      </c>
      <c r="J94" s="406">
        <f t="shared" si="2"/>
        <v>70</v>
      </c>
      <c r="K94" s="418" t="s">
        <v>410</v>
      </c>
      <c r="L94" s="408">
        <v>44494</v>
      </c>
      <c r="M94" s="419" t="s">
        <v>1290</v>
      </c>
      <c r="N94" s="410">
        <v>44508</v>
      </c>
      <c r="O94" s="420" t="s">
        <v>1181</v>
      </c>
    </row>
    <row r="95" spans="1:15" ht="54" customHeight="1">
      <c r="A95" s="398">
        <v>88</v>
      </c>
      <c r="B95" s="399" t="s">
        <v>1275</v>
      </c>
      <c r="C95" s="412" t="s">
        <v>69</v>
      </c>
      <c r="D95" s="413" t="s">
        <v>1291</v>
      </c>
      <c r="E95" s="447" t="s">
        <v>1467</v>
      </c>
      <c r="F95" s="422" t="s">
        <v>1277</v>
      </c>
      <c r="G95" s="415" t="s">
        <v>1295</v>
      </c>
      <c r="H95" s="416">
        <v>10</v>
      </c>
      <c r="I95" s="417">
        <v>4.0999999999999996</v>
      </c>
      <c r="J95" s="406">
        <f t="shared" si="2"/>
        <v>41</v>
      </c>
      <c r="K95" s="418" t="s">
        <v>410</v>
      </c>
      <c r="L95" s="408">
        <v>44494</v>
      </c>
      <c r="M95" s="419" t="s">
        <v>1293</v>
      </c>
      <c r="N95" s="410">
        <v>44508</v>
      </c>
      <c r="O95" s="420" t="s">
        <v>1181</v>
      </c>
    </row>
    <row r="96" spans="1:15" ht="69.75" customHeight="1">
      <c r="A96" s="398">
        <v>89</v>
      </c>
      <c r="B96" s="399" t="s">
        <v>1275</v>
      </c>
      <c r="C96" s="412" t="s">
        <v>69</v>
      </c>
      <c r="D96" s="413" t="s">
        <v>1283</v>
      </c>
      <c r="E96" s="447" t="s">
        <v>1466</v>
      </c>
      <c r="F96" s="422" t="s">
        <v>1277</v>
      </c>
      <c r="G96" s="415" t="s">
        <v>1149</v>
      </c>
      <c r="H96" s="416">
        <v>30</v>
      </c>
      <c r="I96" s="417">
        <v>7.22</v>
      </c>
      <c r="J96" s="406">
        <f t="shared" si="2"/>
        <v>216.6</v>
      </c>
      <c r="K96" s="418" t="s">
        <v>410</v>
      </c>
      <c r="L96" s="408">
        <v>44494</v>
      </c>
      <c r="M96" s="419" t="s">
        <v>1294</v>
      </c>
      <c r="N96" s="410">
        <v>44508</v>
      </c>
      <c r="O96" s="420" t="s">
        <v>1181</v>
      </c>
    </row>
    <row r="97" spans="1:15" ht="69.75" customHeight="1">
      <c r="A97" s="398">
        <v>90</v>
      </c>
      <c r="B97" s="399" t="s">
        <v>1275</v>
      </c>
      <c r="C97" s="412" t="s">
        <v>69</v>
      </c>
      <c r="D97" s="413" t="s">
        <v>1247</v>
      </c>
      <c r="E97" s="447" t="s">
        <v>1465</v>
      </c>
      <c r="F97" s="422" t="s">
        <v>1277</v>
      </c>
      <c r="G97" s="415" t="s">
        <v>1149</v>
      </c>
      <c r="H97" s="416">
        <v>300</v>
      </c>
      <c r="I97" s="417">
        <v>1.44</v>
      </c>
      <c r="J97" s="406">
        <f t="shared" si="2"/>
        <v>432</v>
      </c>
      <c r="K97" s="418" t="s">
        <v>410</v>
      </c>
      <c r="L97" s="408">
        <v>44494</v>
      </c>
      <c r="M97" s="419" t="s">
        <v>1296</v>
      </c>
      <c r="N97" s="410">
        <v>44508</v>
      </c>
      <c r="O97" s="420" t="s">
        <v>1181</v>
      </c>
    </row>
    <row r="98" spans="1:15" ht="69.75" customHeight="1">
      <c r="A98" s="398">
        <v>91</v>
      </c>
      <c r="B98" s="399" t="s">
        <v>1275</v>
      </c>
      <c r="C98" s="412" t="s">
        <v>69</v>
      </c>
      <c r="D98" s="413" t="s">
        <v>1254</v>
      </c>
      <c r="E98" s="447" t="s">
        <v>1464</v>
      </c>
      <c r="F98" s="422" t="s">
        <v>1277</v>
      </c>
      <c r="G98" s="415" t="s">
        <v>1149</v>
      </c>
      <c r="H98" s="416">
        <v>20</v>
      </c>
      <c r="I98" s="417">
        <v>2.12</v>
      </c>
      <c r="J98" s="406">
        <f t="shared" si="2"/>
        <v>42.400000000000006</v>
      </c>
      <c r="K98" s="418" t="s">
        <v>410</v>
      </c>
      <c r="L98" s="408">
        <v>44494</v>
      </c>
      <c r="M98" s="419" t="s">
        <v>1297</v>
      </c>
      <c r="N98" s="410">
        <v>44508</v>
      </c>
      <c r="O98" s="420" t="s">
        <v>1181</v>
      </c>
    </row>
    <row r="99" spans="1:15" ht="68.25" customHeight="1">
      <c r="A99" s="398">
        <v>92</v>
      </c>
      <c r="B99" s="399" t="s">
        <v>1287</v>
      </c>
      <c r="C99" s="412" t="s">
        <v>69</v>
      </c>
      <c r="D99" s="413" t="s">
        <v>1299</v>
      </c>
      <c r="E99" s="447" t="s">
        <v>1463</v>
      </c>
      <c r="F99" s="448" t="s">
        <v>1204</v>
      </c>
      <c r="G99" s="415" t="s">
        <v>553</v>
      </c>
      <c r="H99" s="416">
        <v>50</v>
      </c>
      <c r="I99" s="417">
        <v>6.99</v>
      </c>
      <c r="J99" s="406">
        <f t="shared" si="2"/>
        <v>349.5</v>
      </c>
      <c r="K99" s="418" t="s">
        <v>410</v>
      </c>
      <c r="L99" s="408">
        <v>44494</v>
      </c>
      <c r="M99" s="419" t="s">
        <v>1298</v>
      </c>
      <c r="N99" s="410">
        <v>44508</v>
      </c>
      <c r="O99" s="411" t="s">
        <v>1412</v>
      </c>
    </row>
    <row r="100" spans="1:15" ht="68.25" customHeight="1">
      <c r="A100" s="398">
        <v>93</v>
      </c>
      <c r="B100" s="399" t="s">
        <v>1287</v>
      </c>
      <c r="C100" s="412" t="s">
        <v>69</v>
      </c>
      <c r="D100" s="413" t="s">
        <v>1301</v>
      </c>
      <c r="E100" s="447" t="s">
        <v>1462</v>
      </c>
      <c r="F100" s="448" t="s">
        <v>1204</v>
      </c>
      <c r="G100" s="415" t="s">
        <v>1302</v>
      </c>
      <c r="H100" s="416">
        <v>168</v>
      </c>
      <c r="I100" s="417">
        <v>8.99</v>
      </c>
      <c r="J100" s="406">
        <f t="shared" si="2"/>
        <v>1510.32</v>
      </c>
      <c r="K100" s="418" t="s">
        <v>410</v>
      </c>
      <c r="L100" s="408">
        <v>44494</v>
      </c>
      <c r="M100" s="419" t="s">
        <v>1300</v>
      </c>
      <c r="N100" s="410">
        <v>44508</v>
      </c>
      <c r="O100" s="411" t="s">
        <v>1412</v>
      </c>
    </row>
    <row r="101" spans="1:15" ht="68.25" customHeight="1">
      <c r="A101" s="398">
        <v>94</v>
      </c>
      <c r="B101" s="399" t="s">
        <v>1287</v>
      </c>
      <c r="C101" s="412" t="s">
        <v>69</v>
      </c>
      <c r="D101" s="413" t="s">
        <v>1304</v>
      </c>
      <c r="E101" s="447" t="s">
        <v>1461</v>
      </c>
      <c r="F101" s="448" t="s">
        <v>1305</v>
      </c>
      <c r="G101" s="415" t="s">
        <v>1306</v>
      </c>
      <c r="H101" s="416">
        <v>4000</v>
      </c>
      <c r="I101" s="417">
        <v>0.08</v>
      </c>
      <c r="J101" s="406">
        <f t="shared" si="2"/>
        <v>320</v>
      </c>
      <c r="K101" s="418" t="s">
        <v>410</v>
      </c>
      <c r="L101" s="408">
        <v>44494</v>
      </c>
      <c r="M101" s="419" t="s">
        <v>1303</v>
      </c>
      <c r="N101" s="410">
        <v>44505</v>
      </c>
      <c r="O101" s="411" t="s">
        <v>1412</v>
      </c>
    </row>
    <row r="102" spans="1:15" ht="56.25" customHeight="1">
      <c r="A102" s="398">
        <v>95</v>
      </c>
      <c r="B102" s="399" t="s">
        <v>1287</v>
      </c>
      <c r="C102" s="412" t="s">
        <v>69</v>
      </c>
      <c r="D102" s="413" t="s">
        <v>1308</v>
      </c>
      <c r="E102" s="447" t="s">
        <v>1460</v>
      </c>
      <c r="F102" s="448" t="s">
        <v>1271</v>
      </c>
      <c r="G102" s="415" t="s">
        <v>1149</v>
      </c>
      <c r="H102" s="416">
        <v>50</v>
      </c>
      <c r="I102" s="417">
        <v>3.76</v>
      </c>
      <c r="J102" s="406">
        <f t="shared" si="2"/>
        <v>188</v>
      </c>
      <c r="K102" s="418" t="s">
        <v>410</v>
      </c>
      <c r="L102" s="408">
        <v>44494</v>
      </c>
      <c r="M102" s="419" t="s">
        <v>1307</v>
      </c>
      <c r="N102" s="410">
        <v>44505</v>
      </c>
      <c r="O102" s="411" t="s">
        <v>1412</v>
      </c>
    </row>
    <row r="103" spans="1:15" ht="56.25" customHeight="1">
      <c r="A103" s="398">
        <v>96</v>
      </c>
      <c r="B103" s="399" t="s">
        <v>1287</v>
      </c>
      <c r="C103" s="412" t="s">
        <v>69</v>
      </c>
      <c r="D103" s="413" t="s">
        <v>1310</v>
      </c>
      <c r="E103" s="447" t="s">
        <v>1459</v>
      </c>
      <c r="F103" s="448" t="s">
        <v>1305</v>
      </c>
      <c r="G103" s="415" t="s">
        <v>1311</v>
      </c>
      <c r="H103" s="416">
        <v>10000</v>
      </c>
      <c r="I103" s="417">
        <v>0.3</v>
      </c>
      <c r="J103" s="406">
        <f t="shared" si="2"/>
        <v>3000</v>
      </c>
      <c r="K103" s="418" t="s">
        <v>410</v>
      </c>
      <c r="L103" s="408">
        <v>44494</v>
      </c>
      <c r="M103" s="419" t="s">
        <v>1309</v>
      </c>
      <c r="N103" s="410">
        <v>44505</v>
      </c>
      <c r="O103" s="411" t="s">
        <v>1412</v>
      </c>
    </row>
    <row r="104" spans="1:15" ht="74.25" customHeight="1">
      <c r="A104" s="398">
        <v>97</v>
      </c>
      <c r="B104" s="399" t="s">
        <v>1287</v>
      </c>
      <c r="C104" s="412" t="s">
        <v>69</v>
      </c>
      <c r="D104" s="413" t="s">
        <v>912</v>
      </c>
      <c r="E104" s="447" t="s">
        <v>1443</v>
      </c>
      <c r="F104" s="448" t="s">
        <v>1313</v>
      </c>
      <c r="G104" s="415" t="s">
        <v>446</v>
      </c>
      <c r="H104" s="416">
        <v>20</v>
      </c>
      <c r="I104" s="417">
        <v>38.36</v>
      </c>
      <c r="J104" s="406">
        <f t="shared" si="2"/>
        <v>767.2</v>
      </c>
      <c r="K104" s="418" t="s">
        <v>410</v>
      </c>
      <c r="L104" s="408">
        <v>44494</v>
      </c>
      <c r="M104" s="419" t="s">
        <v>1312</v>
      </c>
      <c r="N104" s="410">
        <v>44505</v>
      </c>
      <c r="O104" s="411" t="s">
        <v>1412</v>
      </c>
    </row>
    <row r="105" spans="1:15" ht="74.25" customHeight="1">
      <c r="A105" s="398">
        <v>98</v>
      </c>
      <c r="B105" s="399" t="s">
        <v>1287</v>
      </c>
      <c r="C105" s="412" t="s">
        <v>69</v>
      </c>
      <c r="D105" s="413" t="s">
        <v>1317</v>
      </c>
      <c r="E105" s="447" t="s">
        <v>1442</v>
      </c>
      <c r="F105" s="448" t="s">
        <v>1313</v>
      </c>
      <c r="G105" s="415" t="s">
        <v>446</v>
      </c>
      <c r="H105" s="416">
        <v>10</v>
      </c>
      <c r="I105" s="417">
        <v>41</v>
      </c>
      <c r="J105" s="406">
        <f t="shared" si="2"/>
        <v>410</v>
      </c>
      <c r="K105" s="418" t="s">
        <v>410</v>
      </c>
      <c r="L105" s="408">
        <v>44494</v>
      </c>
      <c r="M105" s="419" t="s">
        <v>1314</v>
      </c>
      <c r="N105" s="410">
        <v>44505</v>
      </c>
      <c r="O105" s="411" t="s">
        <v>1412</v>
      </c>
    </row>
    <row r="106" spans="1:15" ht="86.25" customHeight="1">
      <c r="A106" s="398">
        <v>99</v>
      </c>
      <c r="B106" s="399" t="s">
        <v>1287</v>
      </c>
      <c r="C106" s="412" t="s">
        <v>69</v>
      </c>
      <c r="D106" s="413" t="s">
        <v>1317</v>
      </c>
      <c r="E106" s="447" t="s">
        <v>1441</v>
      </c>
      <c r="F106" s="448" t="s">
        <v>1313</v>
      </c>
      <c r="G106" s="415" t="s">
        <v>446</v>
      </c>
      <c r="H106" s="416">
        <v>10</v>
      </c>
      <c r="I106" s="417">
        <v>70.22</v>
      </c>
      <c r="J106" s="406">
        <f t="shared" si="2"/>
        <v>702.2</v>
      </c>
      <c r="K106" s="418" t="s">
        <v>410</v>
      </c>
      <c r="L106" s="408">
        <v>44494</v>
      </c>
      <c r="M106" s="419" t="s">
        <v>1314</v>
      </c>
      <c r="N106" s="410">
        <v>44505</v>
      </c>
      <c r="O106" s="411" t="s">
        <v>1412</v>
      </c>
    </row>
    <row r="107" spans="1:15" ht="72.75" customHeight="1">
      <c r="A107" s="398">
        <v>100</v>
      </c>
      <c r="B107" s="399" t="s">
        <v>1287</v>
      </c>
      <c r="C107" s="412" t="s">
        <v>69</v>
      </c>
      <c r="D107" s="413" t="s">
        <v>914</v>
      </c>
      <c r="E107" s="447" t="s">
        <v>1444</v>
      </c>
      <c r="F107" s="448" t="s">
        <v>1313</v>
      </c>
      <c r="G107" s="415" t="s">
        <v>446</v>
      </c>
      <c r="H107" s="416">
        <v>1200</v>
      </c>
      <c r="I107" s="417">
        <v>0.87</v>
      </c>
      <c r="J107" s="406">
        <f t="shared" si="2"/>
        <v>1044</v>
      </c>
      <c r="K107" s="418" t="s">
        <v>410</v>
      </c>
      <c r="L107" s="408">
        <v>44494</v>
      </c>
      <c r="M107" s="419" t="s">
        <v>1314</v>
      </c>
      <c r="N107" s="410">
        <v>44505</v>
      </c>
      <c r="O107" s="411" t="s">
        <v>1412</v>
      </c>
    </row>
    <row r="108" spans="1:15" ht="72.75" customHeight="1">
      <c r="A108" s="398">
        <v>101</v>
      </c>
      <c r="B108" s="399" t="s">
        <v>1287</v>
      </c>
      <c r="C108" s="412" t="s">
        <v>69</v>
      </c>
      <c r="D108" s="413" t="s">
        <v>1310</v>
      </c>
      <c r="E108" s="447" t="s">
        <v>1445</v>
      </c>
      <c r="F108" s="448" t="s">
        <v>1271</v>
      </c>
      <c r="G108" s="415" t="s">
        <v>446</v>
      </c>
      <c r="H108" s="416">
        <v>70</v>
      </c>
      <c r="I108" s="417">
        <v>6.17</v>
      </c>
      <c r="J108" s="406">
        <f t="shared" si="2"/>
        <v>431.9</v>
      </c>
      <c r="K108" s="418" t="s">
        <v>410</v>
      </c>
      <c r="L108" s="408">
        <v>44494</v>
      </c>
      <c r="M108" s="419" t="s">
        <v>1315</v>
      </c>
      <c r="N108" s="410">
        <v>44505</v>
      </c>
      <c r="O108" s="411" t="s">
        <v>1412</v>
      </c>
    </row>
    <row r="109" spans="1:15" ht="66" customHeight="1">
      <c r="A109" s="398">
        <v>102</v>
      </c>
      <c r="B109" s="399" t="s">
        <v>1287</v>
      </c>
      <c r="C109" s="412" t="s">
        <v>69</v>
      </c>
      <c r="D109" s="413" t="s">
        <v>1319</v>
      </c>
      <c r="E109" s="447" t="s">
        <v>1446</v>
      </c>
      <c r="F109" s="448" t="s">
        <v>1313</v>
      </c>
      <c r="G109" s="415" t="s">
        <v>1318</v>
      </c>
      <c r="H109" s="416">
        <v>10</v>
      </c>
      <c r="I109" s="417">
        <v>17</v>
      </c>
      <c r="J109" s="406">
        <f t="shared" si="2"/>
        <v>170</v>
      </c>
      <c r="K109" s="418" t="s">
        <v>410</v>
      </c>
      <c r="L109" s="408">
        <v>44494</v>
      </c>
      <c r="M109" s="419" t="s">
        <v>1316</v>
      </c>
      <c r="N109" s="410">
        <v>44505</v>
      </c>
      <c r="O109" s="411" t="s">
        <v>1412</v>
      </c>
    </row>
    <row r="110" spans="1:15" ht="66" customHeight="1">
      <c r="A110" s="398">
        <v>103</v>
      </c>
      <c r="B110" s="399" t="s">
        <v>1287</v>
      </c>
      <c r="C110" s="412" t="s">
        <v>69</v>
      </c>
      <c r="D110" s="413" t="s">
        <v>1320</v>
      </c>
      <c r="E110" s="447" t="s">
        <v>1447</v>
      </c>
      <c r="F110" s="448" t="s">
        <v>1313</v>
      </c>
      <c r="G110" s="415" t="s">
        <v>1321</v>
      </c>
      <c r="H110" s="416">
        <v>30</v>
      </c>
      <c r="I110" s="417">
        <v>24</v>
      </c>
      <c r="J110" s="406">
        <f t="shared" si="2"/>
        <v>720</v>
      </c>
      <c r="K110" s="418" t="s">
        <v>410</v>
      </c>
      <c r="L110" s="408">
        <v>44496</v>
      </c>
      <c r="M110" s="419" t="s">
        <v>1322</v>
      </c>
      <c r="N110" s="410">
        <v>44505</v>
      </c>
      <c r="O110" s="411" t="s">
        <v>1412</v>
      </c>
    </row>
    <row r="111" spans="1:15" ht="66" customHeight="1">
      <c r="A111" s="398">
        <v>104</v>
      </c>
      <c r="B111" s="399" t="s">
        <v>1287</v>
      </c>
      <c r="C111" s="412" t="s">
        <v>69</v>
      </c>
      <c r="D111" s="413" t="s">
        <v>1323</v>
      </c>
      <c r="E111" s="447" t="s">
        <v>1448</v>
      </c>
      <c r="F111" s="448" t="s">
        <v>1271</v>
      </c>
      <c r="G111" s="415" t="s">
        <v>1149</v>
      </c>
      <c r="H111" s="416">
        <v>30</v>
      </c>
      <c r="I111" s="417">
        <v>21.45</v>
      </c>
      <c r="J111" s="406">
        <f t="shared" si="2"/>
        <v>643.5</v>
      </c>
      <c r="K111" s="418" t="s">
        <v>410</v>
      </c>
      <c r="L111" s="408">
        <v>44496</v>
      </c>
      <c r="M111" s="419" t="s">
        <v>1324</v>
      </c>
      <c r="N111" s="410">
        <v>44505</v>
      </c>
      <c r="O111" s="411" t="s">
        <v>1412</v>
      </c>
    </row>
    <row r="112" spans="1:15" ht="75" customHeight="1">
      <c r="A112" s="398">
        <v>105</v>
      </c>
      <c r="B112" s="399" t="s">
        <v>540</v>
      </c>
      <c r="C112" s="412" t="s">
        <v>69</v>
      </c>
      <c r="D112" s="413" t="s">
        <v>1326</v>
      </c>
      <c r="E112" s="447" t="s">
        <v>1449</v>
      </c>
      <c r="F112" s="448" t="s">
        <v>202</v>
      </c>
      <c r="G112" s="415" t="s">
        <v>1180</v>
      </c>
      <c r="H112" s="416">
        <v>2</v>
      </c>
      <c r="I112" s="417">
        <v>13750</v>
      </c>
      <c r="J112" s="406">
        <f t="shared" si="2"/>
        <v>27500</v>
      </c>
      <c r="K112" s="418" t="s">
        <v>6</v>
      </c>
      <c r="L112" s="408">
        <v>44496</v>
      </c>
      <c r="M112" s="419" t="s">
        <v>1325</v>
      </c>
      <c r="N112" s="410">
        <v>44505</v>
      </c>
      <c r="O112" s="420" t="s">
        <v>1181</v>
      </c>
    </row>
    <row r="113" spans="1:15" ht="72.75" customHeight="1">
      <c r="A113" s="398">
        <v>106</v>
      </c>
      <c r="B113" s="399" t="s">
        <v>1187</v>
      </c>
      <c r="C113" s="412" t="s">
        <v>69</v>
      </c>
      <c r="D113" s="413" t="s">
        <v>1153</v>
      </c>
      <c r="E113" s="479" t="s">
        <v>1329</v>
      </c>
      <c r="F113" s="448" t="s">
        <v>295</v>
      </c>
      <c r="G113" s="415" t="s">
        <v>296</v>
      </c>
      <c r="H113" s="416">
        <v>1</v>
      </c>
      <c r="I113" s="417">
        <v>10225.950000000001</v>
      </c>
      <c r="J113" s="406">
        <f t="shared" si="2"/>
        <v>10225.950000000001</v>
      </c>
      <c r="K113" s="418" t="s">
        <v>6</v>
      </c>
      <c r="L113" s="408">
        <v>44496</v>
      </c>
      <c r="M113" s="419" t="s">
        <v>1327</v>
      </c>
      <c r="N113" s="410">
        <v>44505</v>
      </c>
      <c r="O113" s="420" t="s">
        <v>1181</v>
      </c>
    </row>
    <row r="114" spans="1:15" ht="93" customHeight="1">
      <c r="A114" s="398">
        <v>107</v>
      </c>
      <c r="B114" s="399" t="s">
        <v>1195</v>
      </c>
      <c r="C114" s="412" t="s">
        <v>69</v>
      </c>
      <c r="D114" s="413" t="s">
        <v>1153</v>
      </c>
      <c r="E114" s="447" t="s">
        <v>1473</v>
      </c>
      <c r="F114" s="448" t="s">
        <v>295</v>
      </c>
      <c r="G114" s="415" t="s">
        <v>296</v>
      </c>
      <c r="H114" s="416">
        <v>2</v>
      </c>
      <c r="I114" s="476">
        <v>559.29610000000002</v>
      </c>
      <c r="J114" s="406">
        <v>1118.5899999999999</v>
      </c>
      <c r="K114" s="418" t="s">
        <v>6</v>
      </c>
      <c r="L114" s="408">
        <v>44496</v>
      </c>
      <c r="M114" s="419" t="s">
        <v>1328</v>
      </c>
      <c r="N114" s="410">
        <v>44505</v>
      </c>
      <c r="O114" s="420" t="s">
        <v>1181</v>
      </c>
    </row>
    <row r="115" spans="1:15" ht="93" customHeight="1">
      <c r="A115" s="398">
        <v>108</v>
      </c>
      <c r="B115" s="399" t="s">
        <v>1195</v>
      </c>
      <c r="C115" s="412" t="s">
        <v>69</v>
      </c>
      <c r="D115" s="413" t="s">
        <v>1153</v>
      </c>
      <c r="E115" s="447" t="s">
        <v>1458</v>
      </c>
      <c r="F115" s="448" t="s">
        <v>295</v>
      </c>
      <c r="G115" s="415" t="s">
        <v>296</v>
      </c>
      <c r="H115" s="416">
        <v>2</v>
      </c>
      <c r="I115" s="417">
        <v>813.52</v>
      </c>
      <c r="J115" s="406">
        <f>I115*H115</f>
        <v>1627.04</v>
      </c>
      <c r="K115" s="418" t="s">
        <v>6</v>
      </c>
      <c r="L115" s="408">
        <v>44496</v>
      </c>
      <c r="M115" s="419" t="s">
        <v>1328</v>
      </c>
      <c r="N115" s="410">
        <v>44505</v>
      </c>
      <c r="O115" s="420" t="s">
        <v>1181</v>
      </c>
    </row>
    <row r="116" spans="1:15" ht="93" customHeight="1">
      <c r="A116" s="398">
        <v>109</v>
      </c>
      <c r="B116" s="399" t="s">
        <v>1195</v>
      </c>
      <c r="C116" s="412" t="s">
        <v>69</v>
      </c>
      <c r="D116" s="413" t="s">
        <v>1153</v>
      </c>
      <c r="E116" s="447" t="s">
        <v>1457</v>
      </c>
      <c r="F116" s="448" t="s">
        <v>295</v>
      </c>
      <c r="G116" s="415" t="s">
        <v>296</v>
      </c>
      <c r="H116" s="416">
        <v>6</v>
      </c>
      <c r="I116" s="417">
        <v>402.69240000000002</v>
      </c>
      <c r="J116" s="406">
        <f>I116*H116</f>
        <v>2416.1544000000004</v>
      </c>
      <c r="K116" s="418" t="s">
        <v>6</v>
      </c>
      <c r="L116" s="408">
        <v>44496</v>
      </c>
      <c r="M116" s="419" t="s">
        <v>1328</v>
      </c>
      <c r="N116" s="410">
        <v>44505</v>
      </c>
      <c r="O116" s="420" t="s">
        <v>1181</v>
      </c>
    </row>
    <row r="117" spans="1:15" ht="95.25" customHeight="1">
      <c r="A117" s="398">
        <v>110</v>
      </c>
      <c r="B117" s="399" t="s">
        <v>1195</v>
      </c>
      <c r="C117" s="412" t="s">
        <v>69</v>
      </c>
      <c r="D117" s="413" t="s">
        <v>1153</v>
      </c>
      <c r="E117" s="447" t="s">
        <v>1455</v>
      </c>
      <c r="F117" s="448" t="s">
        <v>295</v>
      </c>
      <c r="G117" s="415" t="s">
        <v>296</v>
      </c>
      <c r="H117" s="416">
        <v>6</v>
      </c>
      <c r="I117" s="417">
        <v>324.39109999999999</v>
      </c>
      <c r="J117" s="406">
        <v>1946.34</v>
      </c>
      <c r="K117" s="418" t="s">
        <v>6</v>
      </c>
      <c r="L117" s="408">
        <v>44496</v>
      </c>
      <c r="M117" s="419" t="s">
        <v>1328</v>
      </c>
      <c r="N117" s="410">
        <v>44505</v>
      </c>
      <c r="O117" s="420" t="s">
        <v>1181</v>
      </c>
    </row>
    <row r="118" spans="1:15" ht="87" customHeight="1">
      <c r="A118" s="398">
        <v>111</v>
      </c>
      <c r="B118" s="399" t="s">
        <v>1195</v>
      </c>
      <c r="C118" s="412" t="s">
        <v>69</v>
      </c>
      <c r="D118" s="413" t="s">
        <v>1153</v>
      </c>
      <c r="E118" s="447" t="s">
        <v>1456</v>
      </c>
      <c r="F118" s="448" t="s">
        <v>295</v>
      </c>
      <c r="G118" s="415" t="s">
        <v>296</v>
      </c>
      <c r="H118" s="416">
        <v>36.5002</v>
      </c>
      <c r="I118" s="417">
        <v>85.419600000000003</v>
      </c>
      <c r="J118" s="406">
        <v>3117.83</v>
      </c>
      <c r="K118" s="418" t="s">
        <v>6</v>
      </c>
      <c r="L118" s="408">
        <v>44496</v>
      </c>
      <c r="M118" s="419" t="s">
        <v>1328</v>
      </c>
      <c r="N118" s="410">
        <v>44505</v>
      </c>
      <c r="O118" s="420" t="s">
        <v>1181</v>
      </c>
    </row>
    <row r="119" spans="1:15" ht="75" customHeight="1">
      <c r="A119" s="398">
        <v>112</v>
      </c>
      <c r="B119" s="399" t="s">
        <v>1287</v>
      </c>
      <c r="C119" s="412" t="s">
        <v>69</v>
      </c>
      <c r="D119" s="413" t="s">
        <v>1333</v>
      </c>
      <c r="E119" s="447" t="s">
        <v>1454</v>
      </c>
      <c r="F119" s="448" t="s">
        <v>1313</v>
      </c>
      <c r="G119" s="415" t="s">
        <v>1321</v>
      </c>
      <c r="H119" s="416">
        <v>20</v>
      </c>
      <c r="I119" s="417">
        <v>15</v>
      </c>
      <c r="J119" s="406">
        <f>I119*H119</f>
        <v>300</v>
      </c>
      <c r="K119" s="418" t="s">
        <v>410</v>
      </c>
      <c r="L119" s="408">
        <v>44496</v>
      </c>
      <c r="M119" s="419" t="s">
        <v>1330</v>
      </c>
      <c r="N119" s="410">
        <v>44505</v>
      </c>
      <c r="O119" s="411" t="s">
        <v>1412</v>
      </c>
    </row>
    <row r="120" spans="1:15" ht="63.75" customHeight="1">
      <c r="A120" s="398">
        <v>113</v>
      </c>
      <c r="B120" s="399" t="s">
        <v>1336</v>
      </c>
      <c r="C120" s="412" t="s">
        <v>69</v>
      </c>
      <c r="D120" s="413" t="s">
        <v>1154</v>
      </c>
      <c r="E120" s="447" t="s">
        <v>1453</v>
      </c>
      <c r="F120" s="448" t="s">
        <v>1337</v>
      </c>
      <c r="G120" s="415" t="s">
        <v>1183</v>
      </c>
      <c r="H120" s="416">
        <v>27</v>
      </c>
      <c r="I120" s="417">
        <v>20.5</v>
      </c>
      <c r="J120" s="406">
        <f>I120*H120</f>
        <v>553.5</v>
      </c>
      <c r="K120" s="418" t="s">
        <v>410</v>
      </c>
      <c r="L120" s="408">
        <v>44497</v>
      </c>
      <c r="M120" s="419" t="s">
        <v>1332</v>
      </c>
      <c r="N120" s="410">
        <v>44505</v>
      </c>
      <c r="O120" s="411" t="s">
        <v>1413</v>
      </c>
    </row>
    <row r="121" spans="1:15" ht="88.5" customHeight="1">
      <c r="A121" s="398">
        <v>114</v>
      </c>
      <c r="B121" s="399" t="s">
        <v>1341</v>
      </c>
      <c r="C121" s="412" t="s">
        <v>69</v>
      </c>
      <c r="D121" s="413" t="s">
        <v>1338</v>
      </c>
      <c r="E121" s="447" t="s">
        <v>1452</v>
      </c>
      <c r="F121" s="448" t="s">
        <v>1271</v>
      </c>
      <c r="G121" s="415" t="s">
        <v>1339</v>
      </c>
      <c r="H121" s="416">
        <v>1000</v>
      </c>
      <c r="I121" s="417">
        <v>2.94</v>
      </c>
      <c r="J121" s="406">
        <f>I121*H121</f>
        <v>2940</v>
      </c>
      <c r="K121" s="418" t="s">
        <v>410</v>
      </c>
      <c r="L121" s="408">
        <v>44499</v>
      </c>
      <c r="M121" s="419" t="s">
        <v>1340</v>
      </c>
      <c r="N121" s="410">
        <v>44505</v>
      </c>
      <c r="O121" s="411" t="s">
        <v>1412</v>
      </c>
    </row>
    <row r="122" spans="1:15" ht="89.25" customHeight="1">
      <c r="A122" s="398">
        <v>115</v>
      </c>
      <c r="B122" s="399" t="s">
        <v>1341</v>
      </c>
      <c r="C122" s="412" t="s">
        <v>69</v>
      </c>
      <c r="D122" s="413" t="s">
        <v>1338</v>
      </c>
      <c r="E122" s="447" t="s">
        <v>1451</v>
      </c>
      <c r="F122" s="448" t="s">
        <v>1271</v>
      </c>
      <c r="G122" s="415" t="s">
        <v>1339</v>
      </c>
      <c r="H122" s="416">
        <v>1200</v>
      </c>
      <c r="I122" s="417">
        <v>2.87</v>
      </c>
      <c r="J122" s="406">
        <f>I122*H122</f>
        <v>3444</v>
      </c>
      <c r="K122" s="418" t="s">
        <v>410</v>
      </c>
      <c r="L122" s="408">
        <v>44499</v>
      </c>
      <c r="M122" s="419" t="s">
        <v>1340</v>
      </c>
      <c r="N122" s="410">
        <v>44505</v>
      </c>
      <c r="O122" s="411" t="s">
        <v>1412</v>
      </c>
    </row>
    <row r="123" spans="1:15" ht="67.5" customHeight="1">
      <c r="A123" s="398">
        <v>116</v>
      </c>
      <c r="B123" s="399" t="s">
        <v>1343</v>
      </c>
      <c r="C123" s="412" t="s">
        <v>69</v>
      </c>
      <c r="D123" s="413" t="s">
        <v>1320</v>
      </c>
      <c r="E123" s="447" t="s">
        <v>1450</v>
      </c>
      <c r="F123" s="448" t="s">
        <v>1313</v>
      </c>
      <c r="G123" s="415" t="s">
        <v>1321</v>
      </c>
      <c r="H123" s="416">
        <v>10</v>
      </c>
      <c r="I123" s="417">
        <v>13.99</v>
      </c>
      <c r="J123" s="406">
        <f>I123*H123</f>
        <v>139.9</v>
      </c>
      <c r="K123" s="418" t="s">
        <v>410</v>
      </c>
      <c r="L123" s="408">
        <v>44499</v>
      </c>
      <c r="M123" s="419" t="s">
        <v>1342</v>
      </c>
      <c r="N123" s="410">
        <v>44505</v>
      </c>
      <c r="O123" s="411" t="s">
        <v>1412</v>
      </c>
    </row>
    <row r="124" spans="1:15" ht="63.75" customHeight="1">
      <c r="A124" s="398">
        <v>117</v>
      </c>
      <c r="B124" s="423" t="s">
        <v>1197</v>
      </c>
      <c r="C124" s="424" t="s">
        <v>92</v>
      </c>
      <c r="D124" s="451" t="s">
        <v>1378</v>
      </c>
      <c r="E124" s="454" t="s">
        <v>1198</v>
      </c>
      <c r="F124" s="448" t="s">
        <v>1416</v>
      </c>
      <c r="G124" s="403" t="s">
        <v>229</v>
      </c>
      <c r="H124" s="427">
        <v>0.5</v>
      </c>
      <c r="I124" s="455">
        <v>1425.6</v>
      </c>
      <c r="J124" s="456">
        <f>H124*I124</f>
        <v>712.8</v>
      </c>
      <c r="K124" s="450" t="s">
        <v>6</v>
      </c>
      <c r="L124" s="408">
        <v>44484</v>
      </c>
      <c r="M124" s="439" t="s">
        <v>1348</v>
      </c>
      <c r="N124" s="410">
        <v>44489</v>
      </c>
      <c r="O124" s="420" t="s">
        <v>1181</v>
      </c>
    </row>
    <row r="125" spans="1:15" ht="41.25" customHeight="1">
      <c r="A125" s="379"/>
      <c r="B125" s="380"/>
      <c r="C125" s="380"/>
      <c r="D125" s="380"/>
      <c r="E125" s="380"/>
      <c r="F125" s="380"/>
      <c r="G125" s="380"/>
      <c r="H125" s="489" t="s">
        <v>191</v>
      </c>
      <c r="I125" s="489"/>
      <c r="J125" s="477">
        <f>SUM(J8:J124)</f>
        <v>354223.1344000001</v>
      </c>
      <c r="K125" s="380"/>
      <c r="L125" s="380"/>
      <c r="M125" s="380"/>
      <c r="N125" s="380"/>
      <c r="O125" s="381"/>
    </row>
    <row r="126" spans="1:15">
      <c r="A126" s="488"/>
      <c r="B126" s="488"/>
      <c r="C126" s="488"/>
      <c r="D126" s="488"/>
      <c r="E126" s="488"/>
      <c r="F126" s="488"/>
      <c r="G126" s="488"/>
      <c r="H126" s="488"/>
      <c r="I126" s="488"/>
      <c r="J126" s="488"/>
      <c r="K126" s="488"/>
      <c r="L126" s="488"/>
      <c r="M126" s="488"/>
      <c r="N126" s="488"/>
      <c r="O126" s="488"/>
    </row>
    <row r="127" spans="1:15">
      <c r="A127" s="373"/>
      <c r="B127" s="373"/>
      <c r="C127" s="373"/>
      <c r="D127" s="373"/>
      <c r="E127" s="373"/>
      <c r="F127" s="373"/>
      <c r="G127" s="373"/>
      <c r="H127" s="373"/>
      <c r="I127" s="373"/>
      <c r="J127" s="373"/>
      <c r="K127" s="373"/>
      <c r="L127" s="373"/>
      <c r="M127" s="373"/>
      <c r="N127" s="373"/>
      <c r="O127" s="373"/>
    </row>
    <row r="128" spans="1:15">
      <c r="A128" s="373"/>
      <c r="B128" s="373"/>
      <c r="C128" s="373"/>
      <c r="D128" s="373"/>
      <c r="E128" s="373"/>
      <c r="F128" s="373"/>
      <c r="G128" s="373"/>
      <c r="H128" s="386"/>
      <c r="I128" s="386"/>
      <c r="J128" s="386"/>
      <c r="K128" s="373"/>
      <c r="L128" s="373"/>
      <c r="M128" s="373"/>
      <c r="N128" s="373"/>
      <c r="O128" s="373"/>
    </row>
    <row r="129" spans="1:15">
      <c r="A129" s="373"/>
      <c r="B129" s="373"/>
      <c r="C129" s="373"/>
      <c r="D129" s="373"/>
      <c r="E129" s="373"/>
      <c r="F129" s="373"/>
      <c r="G129" s="373"/>
      <c r="H129" s="386"/>
      <c r="I129" s="386"/>
      <c r="J129" s="386"/>
      <c r="K129" s="373"/>
      <c r="L129" s="373"/>
      <c r="M129" s="373"/>
      <c r="N129" s="373"/>
      <c r="O129" s="373"/>
    </row>
    <row r="130" spans="1:15">
      <c r="A130" s="373"/>
      <c r="B130" s="373"/>
      <c r="C130" s="373"/>
      <c r="D130" s="373"/>
      <c r="E130" s="373"/>
      <c r="F130" s="373"/>
      <c r="G130" s="373"/>
      <c r="H130" s="386"/>
      <c r="I130" s="386"/>
      <c r="J130" s="386"/>
      <c r="K130" s="373"/>
      <c r="L130" s="373"/>
      <c r="M130" s="373"/>
      <c r="N130" s="373"/>
      <c r="O130" s="373"/>
    </row>
    <row r="131" spans="1:15">
      <c r="A131" s="373"/>
      <c r="B131" s="373"/>
      <c r="C131" s="373"/>
      <c r="D131" s="373"/>
      <c r="E131" s="373"/>
      <c r="F131" s="373"/>
      <c r="G131" s="373"/>
      <c r="H131" s="386"/>
      <c r="I131" s="386"/>
      <c r="J131" s="386"/>
      <c r="K131" s="373"/>
      <c r="L131" s="373"/>
      <c r="M131" s="373"/>
      <c r="N131" s="373"/>
      <c r="O131" s="373"/>
    </row>
    <row r="132" spans="1:15">
      <c r="A132" s="373"/>
      <c r="B132" s="373"/>
      <c r="C132" s="373"/>
      <c r="D132" s="373"/>
      <c r="E132" s="373"/>
      <c r="F132" s="373"/>
      <c r="G132" s="373"/>
      <c r="H132" s="386"/>
      <c r="I132" s="386"/>
      <c r="J132" s="386"/>
      <c r="K132" s="373"/>
      <c r="L132" s="373"/>
      <c r="M132" s="373"/>
      <c r="N132" s="373"/>
      <c r="O132" s="373"/>
    </row>
    <row r="133" spans="1:15">
      <c r="A133" s="373"/>
      <c r="B133" s="373"/>
      <c r="C133" s="373"/>
      <c r="D133" s="373"/>
      <c r="E133" s="373"/>
      <c r="F133" s="373"/>
      <c r="G133" s="373"/>
      <c r="H133" s="386"/>
      <c r="I133" s="386"/>
      <c r="J133" s="386"/>
      <c r="K133" s="373"/>
      <c r="L133" s="373"/>
      <c r="M133" s="373"/>
      <c r="N133" s="373"/>
      <c r="O133" s="373"/>
    </row>
    <row r="134" spans="1:15">
      <c r="A134" s="373"/>
      <c r="B134" s="373"/>
      <c r="C134" s="373"/>
      <c r="D134" s="373"/>
      <c r="E134" s="373"/>
      <c r="F134" s="373"/>
      <c r="G134" s="373"/>
      <c r="H134" s="386"/>
      <c r="I134" s="386"/>
      <c r="J134" s="386"/>
      <c r="K134" s="373"/>
      <c r="L134" s="373"/>
      <c r="M134" s="373"/>
      <c r="N134" s="373"/>
      <c r="O134" s="373"/>
    </row>
    <row r="135" spans="1:15">
      <c r="A135" s="373"/>
      <c r="B135" s="373"/>
      <c r="C135" s="373"/>
      <c r="D135" s="373"/>
      <c r="E135" s="373"/>
      <c r="F135" s="373"/>
      <c r="G135" s="373"/>
      <c r="H135" s="386"/>
      <c r="I135" s="386"/>
      <c r="J135" s="386"/>
      <c r="K135" s="373"/>
      <c r="L135" s="373"/>
      <c r="M135" s="373"/>
      <c r="N135" s="373"/>
      <c r="O135" s="373"/>
    </row>
    <row r="136" spans="1:15">
      <c r="A136" s="373"/>
      <c r="B136" s="373"/>
      <c r="C136" s="373"/>
      <c r="D136" s="373"/>
      <c r="E136" s="373"/>
      <c r="F136" s="373"/>
      <c r="G136" s="373"/>
      <c r="H136" s="386"/>
      <c r="I136" s="386"/>
      <c r="J136" s="386"/>
      <c r="K136" s="373"/>
      <c r="L136" s="373"/>
      <c r="M136" s="373"/>
      <c r="N136" s="373"/>
      <c r="O136" s="373"/>
    </row>
    <row r="137" spans="1:15">
      <c r="A137" s="373"/>
      <c r="B137" s="373"/>
      <c r="C137" s="373"/>
      <c r="D137" s="373"/>
      <c r="E137" s="373"/>
      <c r="F137" s="373"/>
      <c r="G137" s="373"/>
      <c r="H137" s="386"/>
      <c r="I137" s="386"/>
      <c r="J137" s="386"/>
      <c r="K137" s="373"/>
      <c r="L137" s="373"/>
      <c r="M137" s="373"/>
      <c r="N137" s="373"/>
      <c r="O137" s="373"/>
    </row>
    <row r="138" spans="1:15">
      <c r="A138" s="373"/>
      <c r="B138" s="373"/>
      <c r="C138" s="373"/>
      <c r="D138" s="373"/>
      <c r="E138" s="373"/>
      <c r="F138" s="373"/>
      <c r="G138" s="373"/>
      <c r="H138" s="386"/>
      <c r="I138" s="386"/>
      <c r="J138" s="386"/>
      <c r="K138" s="373"/>
      <c r="L138" s="373"/>
      <c r="M138" s="373"/>
      <c r="N138" s="373"/>
      <c r="O138" s="373"/>
    </row>
    <row r="139" spans="1:15">
      <c r="A139" s="373"/>
      <c r="B139" s="373"/>
      <c r="C139" s="373"/>
      <c r="D139" s="373"/>
      <c r="E139" s="373"/>
      <c r="F139" s="373"/>
      <c r="G139" s="373"/>
      <c r="H139" s="386"/>
      <c r="I139" s="386"/>
      <c r="J139" s="386"/>
      <c r="K139" s="373"/>
      <c r="L139" s="373"/>
      <c r="M139" s="373"/>
      <c r="N139" s="373"/>
      <c r="O139" s="373"/>
    </row>
    <row r="140" spans="1:15">
      <c r="A140" s="373"/>
      <c r="B140" s="373"/>
      <c r="C140" s="373"/>
      <c r="D140" s="373"/>
      <c r="E140" s="373"/>
      <c r="F140" s="373"/>
      <c r="G140" s="373"/>
      <c r="H140" s="386"/>
      <c r="I140" s="386"/>
      <c r="J140" s="386"/>
      <c r="K140" s="373"/>
      <c r="L140" s="373"/>
      <c r="M140" s="373"/>
      <c r="N140" s="373"/>
      <c r="O140" s="373"/>
    </row>
    <row r="141" spans="1:15">
      <c r="A141" s="373"/>
      <c r="B141" s="373"/>
      <c r="C141" s="373"/>
      <c r="D141" s="373"/>
      <c r="E141" s="373"/>
      <c r="F141" s="373"/>
      <c r="G141" s="373"/>
      <c r="H141" s="386"/>
      <c r="I141" s="386"/>
      <c r="J141" s="386"/>
      <c r="K141" s="373"/>
      <c r="L141" s="373"/>
      <c r="M141" s="373"/>
      <c r="N141" s="373"/>
      <c r="O141" s="373"/>
    </row>
    <row r="142" spans="1:15">
      <c r="A142" s="373"/>
      <c r="B142" s="373"/>
      <c r="C142" s="373"/>
      <c r="D142" s="373"/>
      <c r="E142" s="373"/>
      <c r="F142" s="373"/>
      <c r="G142" s="373"/>
      <c r="H142" s="386"/>
      <c r="I142" s="386"/>
      <c r="J142" s="386"/>
      <c r="K142" s="373"/>
      <c r="L142" s="373"/>
      <c r="M142" s="373"/>
      <c r="N142" s="373"/>
      <c r="O142" s="373"/>
    </row>
    <row r="143" spans="1:15">
      <c r="A143" s="373"/>
      <c r="B143" s="373"/>
      <c r="C143" s="373"/>
      <c r="D143" s="373"/>
      <c r="E143" s="373"/>
      <c r="F143" s="373"/>
      <c r="G143" s="373"/>
      <c r="H143" s="386"/>
      <c r="I143" s="386"/>
      <c r="J143" s="386"/>
      <c r="K143" s="373"/>
      <c r="L143" s="373"/>
      <c r="M143" s="373"/>
      <c r="N143" s="373"/>
      <c r="O143" s="373"/>
    </row>
    <row r="144" spans="1:15">
      <c r="A144" s="373"/>
      <c r="B144" s="373"/>
      <c r="C144" s="373"/>
      <c r="D144" s="373"/>
      <c r="E144" s="373"/>
      <c r="F144" s="373"/>
      <c r="G144" s="373"/>
      <c r="H144" s="386"/>
      <c r="I144" s="386"/>
      <c r="J144" s="386"/>
      <c r="K144" s="373"/>
      <c r="L144" s="373"/>
      <c r="M144" s="373"/>
      <c r="N144" s="373"/>
      <c r="O144" s="373"/>
    </row>
    <row r="145" spans="1:15">
      <c r="A145" s="373"/>
      <c r="B145" s="373"/>
      <c r="C145" s="373"/>
      <c r="D145" s="373"/>
      <c r="E145" s="373"/>
      <c r="F145" s="373"/>
      <c r="G145" s="373"/>
      <c r="H145" s="386"/>
      <c r="I145" s="386"/>
      <c r="J145" s="386"/>
      <c r="K145" s="373"/>
      <c r="L145" s="373"/>
      <c r="M145" s="373"/>
      <c r="N145" s="373"/>
      <c r="O145" s="373"/>
    </row>
    <row r="146" spans="1:15">
      <c r="A146" s="373"/>
      <c r="B146" s="373"/>
      <c r="C146" s="373"/>
      <c r="D146" s="373"/>
      <c r="E146" s="373"/>
      <c r="F146" s="373"/>
      <c r="G146" s="373"/>
      <c r="H146" s="386"/>
      <c r="I146" s="386"/>
      <c r="J146" s="386"/>
      <c r="K146" s="373"/>
      <c r="L146" s="373"/>
      <c r="M146" s="373"/>
      <c r="N146" s="373"/>
      <c r="O146" s="373"/>
    </row>
    <row r="147" spans="1:15">
      <c r="A147" s="373"/>
      <c r="B147" s="373"/>
      <c r="C147" s="373"/>
      <c r="D147" s="373"/>
      <c r="E147" s="373"/>
      <c r="F147" s="373"/>
      <c r="G147" s="373"/>
      <c r="H147" s="386"/>
      <c r="I147" s="386"/>
      <c r="J147" s="386"/>
      <c r="K147" s="373"/>
      <c r="L147" s="373"/>
      <c r="M147" s="373"/>
      <c r="N147" s="373"/>
      <c r="O147" s="373"/>
    </row>
    <row r="148" spans="1:15">
      <c r="A148" s="373"/>
      <c r="B148" s="373"/>
      <c r="C148" s="373"/>
      <c r="D148" s="373"/>
      <c r="E148" s="373"/>
      <c r="F148" s="373"/>
      <c r="G148" s="373"/>
      <c r="H148" s="386"/>
      <c r="I148" s="386"/>
      <c r="J148" s="386"/>
      <c r="K148" s="373"/>
      <c r="L148" s="373"/>
      <c r="M148" s="373"/>
      <c r="N148" s="373"/>
      <c r="O148" s="373"/>
    </row>
    <row r="149" spans="1:15">
      <c r="A149" s="373"/>
      <c r="B149" s="373"/>
      <c r="C149" s="373"/>
      <c r="D149" s="373"/>
      <c r="E149" s="373"/>
      <c r="F149" s="373"/>
      <c r="G149" s="373"/>
      <c r="H149" s="386"/>
      <c r="I149" s="386"/>
      <c r="J149" s="386"/>
      <c r="K149" s="373"/>
      <c r="L149" s="373"/>
      <c r="M149" s="373"/>
      <c r="N149" s="373"/>
      <c r="O149" s="373"/>
    </row>
    <row r="150" spans="1:15">
      <c r="A150" s="373"/>
      <c r="B150" s="373"/>
      <c r="C150" s="373"/>
      <c r="D150" s="373"/>
      <c r="E150" s="373"/>
      <c r="F150" s="373"/>
      <c r="G150" s="373"/>
      <c r="H150" s="386"/>
      <c r="I150" s="386"/>
      <c r="J150" s="386"/>
      <c r="K150" s="373"/>
      <c r="L150" s="373"/>
      <c r="M150" s="373"/>
      <c r="N150" s="373"/>
      <c r="O150" s="373"/>
    </row>
    <row r="151" spans="1:15">
      <c r="A151" s="373"/>
      <c r="B151" s="373"/>
      <c r="C151" s="373"/>
      <c r="D151" s="373"/>
      <c r="E151" s="373"/>
      <c r="F151" s="373"/>
      <c r="G151" s="373"/>
      <c r="H151" s="386"/>
      <c r="I151" s="386"/>
      <c r="J151" s="386"/>
      <c r="K151" s="373"/>
      <c r="L151" s="373"/>
      <c r="M151" s="373"/>
      <c r="N151" s="373"/>
      <c r="O151" s="373"/>
    </row>
    <row r="152" spans="1:15">
      <c r="A152" s="373"/>
      <c r="B152" s="373"/>
      <c r="C152" s="373"/>
      <c r="D152" s="373"/>
      <c r="E152" s="373"/>
      <c r="F152" s="373"/>
      <c r="G152" s="373"/>
      <c r="H152" s="386"/>
      <c r="I152" s="386"/>
      <c r="J152" s="386"/>
      <c r="K152" s="373"/>
      <c r="L152" s="373"/>
      <c r="M152" s="373"/>
      <c r="N152" s="373"/>
      <c r="O152" s="373"/>
    </row>
    <row r="153" spans="1:15">
      <c r="A153" s="373"/>
      <c r="B153" s="373"/>
      <c r="C153" s="373"/>
      <c r="D153" s="373"/>
      <c r="E153" s="373"/>
      <c r="F153" s="373"/>
      <c r="G153" s="373"/>
      <c r="H153" s="386"/>
      <c r="I153" s="386"/>
      <c r="J153" s="386"/>
      <c r="K153" s="373"/>
      <c r="L153" s="373"/>
      <c r="M153" s="373"/>
      <c r="N153" s="373"/>
      <c r="O153" s="373"/>
    </row>
    <row r="154" spans="1:15">
      <c r="A154" s="373"/>
      <c r="B154" s="373"/>
      <c r="C154" s="373"/>
      <c r="D154" s="373"/>
      <c r="E154" s="373"/>
      <c r="F154" s="373"/>
      <c r="G154" s="373"/>
      <c r="H154" s="386"/>
      <c r="I154" s="386"/>
      <c r="J154" s="386"/>
      <c r="K154" s="373"/>
      <c r="L154" s="373"/>
      <c r="M154" s="373"/>
      <c r="N154" s="373"/>
      <c r="O154" s="373"/>
    </row>
    <row r="155" spans="1:15">
      <c r="A155" s="373"/>
      <c r="B155" s="373"/>
      <c r="C155" s="373"/>
      <c r="D155" s="373"/>
      <c r="E155" s="373"/>
      <c r="F155" s="373"/>
      <c r="G155" s="373"/>
      <c r="H155" s="386"/>
      <c r="I155" s="386"/>
      <c r="J155" s="386"/>
      <c r="K155" s="373"/>
      <c r="L155" s="373"/>
      <c r="M155" s="373"/>
      <c r="N155" s="373"/>
      <c r="O155" s="373"/>
    </row>
    <row r="156" spans="1:15">
      <c r="A156" s="373"/>
      <c r="B156" s="373"/>
      <c r="C156" s="373"/>
      <c r="D156" s="373"/>
      <c r="E156" s="373"/>
      <c r="F156" s="373"/>
      <c r="G156" s="373"/>
      <c r="H156" s="386"/>
      <c r="I156" s="386"/>
      <c r="J156" s="386"/>
      <c r="K156" s="373"/>
      <c r="L156" s="373"/>
      <c r="M156" s="373"/>
      <c r="N156" s="373"/>
      <c r="O156" s="373"/>
    </row>
    <row r="157" spans="1:15">
      <c r="A157" s="373"/>
      <c r="B157" s="373"/>
      <c r="C157" s="373"/>
      <c r="D157" s="373"/>
      <c r="E157" s="373"/>
      <c r="F157" s="373"/>
      <c r="G157" s="373"/>
      <c r="H157" s="386"/>
      <c r="I157" s="386"/>
      <c r="J157" s="386"/>
      <c r="K157" s="373"/>
      <c r="L157" s="373"/>
      <c r="M157" s="373"/>
      <c r="N157" s="373"/>
      <c r="O157" s="373"/>
    </row>
    <row r="158" spans="1:15">
      <c r="A158" s="373"/>
      <c r="B158" s="373"/>
      <c r="C158" s="373"/>
      <c r="D158" s="373"/>
      <c r="E158" s="373"/>
      <c r="F158" s="373"/>
      <c r="G158" s="373"/>
      <c r="H158" s="386"/>
      <c r="I158" s="386"/>
      <c r="J158" s="386"/>
      <c r="K158" s="373"/>
      <c r="L158" s="373"/>
      <c r="M158" s="373"/>
      <c r="N158" s="373"/>
      <c r="O158" s="373"/>
    </row>
    <row r="159" spans="1:15">
      <c r="A159" s="373"/>
      <c r="B159" s="373"/>
      <c r="C159" s="373"/>
      <c r="D159" s="373"/>
      <c r="E159" s="373"/>
      <c r="F159" s="373"/>
      <c r="G159" s="373"/>
      <c r="H159" s="386"/>
      <c r="I159" s="386"/>
      <c r="J159" s="386"/>
      <c r="K159" s="373"/>
      <c r="L159" s="373"/>
      <c r="M159" s="373"/>
      <c r="N159" s="373"/>
      <c r="O159" s="373"/>
    </row>
    <row r="160" spans="1:15">
      <c r="A160" s="373"/>
      <c r="B160" s="373"/>
      <c r="C160" s="373"/>
      <c r="D160" s="373"/>
      <c r="E160" s="373"/>
      <c r="F160" s="373"/>
      <c r="G160" s="373"/>
      <c r="H160" s="386"/>
      <c r="I160" s="386"/>
      <c r="J160" s="386"/>
      <c r="K160" s="373"/>
      <c r="L160" s="373"/>
      <c r="M160" s="373"/>
      <c r="N160" s="373"/>
      <c r="O160" s="373"/>
    </row>
    <row r="161" spans="1:15">
      <c r="A161" s="373"/>
      <c r="B161" s="373"/>
      <c r="C161" s="373"/>
      <c r="D161" s="373"/>
      <c r="E161" s="373"/>
      <c r="F161" s="373"/>
      <c r="G161" s="373"/>
      <c r="H161" s="386"/>
      <c r="I161" s="386"/>
      <c r="J161" s="386"/>
      <c r="K161" s="373"/>
      <c r="L161" s="373"/>
      <c r="M161" s="373"/>
      <c r="N161" s="373"/>
      <c r="O161" s="373"/>
    </row>
    <row r="162" spans="1:15">
      <c r="A162" s="373"/>
      <c r="B162" s="373"/>
      <c r="C162" s="373"/>
      <c r="D162" s="373"/>
      <c r="E162" s="373"/>
      <c r="F162" s="373"/>
      <c r="G162" s="373"/>
      <c r="H162" s="386"/>
      <c r="I162" s="386"/>
      <c r="J162" s="386"/>
      <c r="K162" s="373"/>
      <c r="L162" s="373"/>
      <c r="M162" s="373"/>
      <c r="N162" s="373"/>
      <c r="O162" s="373"/>
    </row>
    <row r="163" spans="1:15">
      <c r="A163" s="373"/>
      <c r="B163" s="373"/>
      <c r="C163" s="373"/>
      <c r="D163" s="373"/>
      <c r="E163" s="373"/>
      <c r="F163" s="373"/>
      <c r="G163" s="373"/>
      <c r="H163" s="386"/>
      <c r="I163" s="386"/>
      <c r="J163" s="386"/>
      <c r="K163" s="373"/>
      <c r="L163" s="373"/>
      <c r="M163" s="373"/>
      <c r="N163" s="373"/>
      <c r="O163" s="373"/>
    </row>
    <row r="164" spans="1:15">
      <c r="A164" s="373"/>
      <c r="B164" s="373"/>
      <c r="C164" s="373"/>
      <c r="D164" s="373"/>
      <c r="E164" s="373"/>
      <c r="F164" s="373"/>
      <c r="G164" s="373"/>
      <c r="H164" s="386"/>
      <c r="I164" s="386"/>
      <c r="J164" s="386"/>
      <c r="K164" s="373"/>
      <c r="L164" s="373"/>
      <c r="M164" s="373"/>
      <c r="N164" s="373"/>
      <c r="O164" s="373"/>
    </row>
    <row r="165" spans="1:15">
      <c r="A165" s="373"/>
      <c r="B165" s="373"/>
      <c r="C165" s="373"/>
      <c r="D165" s="373"/>
      <c r="E165" s="373"/>
      <c r="F165" s="373"/>
      <c r="G165" s="373"/>
      <c r="H165" s="386"/>
      <c r="I165" s="386"/>
      <c r="J165" s="386"/>
      <c r="K165" s="373"/>
      <c r="L165" s="373"/>
      <c r="M165" s="373"/>
      <c r="N165" s="373"/>
      <c r="O165" s="373"/>
    </row>
    <row r="166" spans="1:15">
      <c r="A166" s="373"/>
      <c r="B166" s="373"/>
      <c r="C166" s="373"/>
      <c r="D166" s="373"/>
      <c r="E166" s="373"/>
      <c r="F166" s="373"/>
      <c r="G166" s="373"/>
      <c r="H166" s="386"/>
      <c r="I166" s="386"/>
      <c r="J166" s="386"/>
      <c r="K166" s="373"/>
      <c r="L166" s="373"/>
      <c r="M166" s="373"/>
      <c r="N166" s="373"/>
      <c r="O166" s="373"/>
    </row>
    <row r="167" spans="1:15">
      <c r="A167" s="373"/>
      <c r="B167" s="373"/>
      <c r="C167" s="373"/>
      <c r="D167" s="373"/>
      <c r="E167" s="373"/>
      <c r="F167" s="373"/>
      <c r="G167" s="373"/>
      <c r="H167" s="386"/>
      <c r="I167" s="386"/>
      <c r="J167" s="386"/>
      <c r="K167" s="373"/>
      <c r="L167" s="373"/>
      <c r="M167" s="373"/>
      <c r="N167" s="373"/>
      <c r="O167" s="373"/>
    </row>
    <row r="168" spans="1:15">
      <c r="A168" s="373"/>
      <c r="B168" s="373"/>
      <c r="C168" s="373"/>
      <c r="D168" s="373"/>
      <c r="E168" s="373"/>
      <c r="F168" s="373"/>
      <c r="G168" s="373"/>
      <c r="H168" s="386"/>
      <c r="I168" s="386"/>
      <c r="J168" s="386"/>
      <c r="K168" s="373"/>
      <c r="L168" s="373"/>
      <c r="M168" s="373"/>
      <c r="N168" s="373"/>
      <c r="O168" s="373"/>
    </row>
    <row r="169" spans="1:15">
      <c r="A169" s="373"/>
      <c r="B169" s="373"/>
      <c r="C169" s="373"/>
      <c r="D169" s="373"/>
      <c r="E169" s="373"/>
      <c r="F169" s="373"/>
      <c r="G169" s="373"/>
      <c r="H169" s="386"/>
      <c r="I169" s="386"/>
      <c r="J169" s="386"/>
      <c r="K169" s="373"/>
      <c r="L169" s="373"/>
      <c r="M169" s="373"/>
      <c r="N169" s="373"/>
      <c r="O169" s="373"/>
    </row>
    <row r="170" spans="1:15">
      <c r="A170" s="373"/>
      <c r="B170" s="373"/>
      <c r="C170" s="373"/>
      <c r="D170" s="373"/>
      <c r="E170" s="373"/>
      <c r="F170" s="373"/>
      <c r="G170" s="373"/>
      <c r="H170" s="386"/>
      <c r="I170" s="386"/>
      <c r="J170" s="386"/>
      <c r="K170" s="373"/>
      <c r="L170" s="373"/>
      <c r="M170" s="373"/>
      <c r="N170" s="373"/>
      <c r="O170" s="373"/>
    </row>
    <row r="171" spans="1:15">
      <c r="A171" s="373"/>
      <c r="B171" s="373"/>
      <c r="C171" s="373"/>
      <c r="D171" s="373"/>
      <c r="E171" s="373"/>
      <c r="F171" s="373"/>
      <c r="G171" s="373"/>
      <c r="H171" s="386"/>
      <c r="I171" s="386"/>
      <c r="J171" s="386"/>
      <c r="K171" s="373"/>
      <c r="L171" s="373"/>
      <c r="M171" s="373"/>
      <c r="N171" s="373"/>
      <c r="O171" s="373"/>
    </row>
    <row r="172" spans="1:15">
      <c r="A172" s="373"/>
      <c r="B172" s="373"/>
      <c r="C172" s="373"/>
      <c r="D172" s="373"/>
      <c r="E172" s="373"/>
      <c r="F172" s="373"/>
      <c r="G172" s="373"/>
      <c r="H172" s="386"/>
      <c r="I172" s="386"/>
      <c r="J172" s="386"/>
      <c r="K172" s="373"/>
      <c r="L172" s="373"/>
      <c r="M172" s="373"/>
      <c r="N172" s="373"/>
      <c r="O172" s="373"/>
    </row>
    <row r="173" spans="1:15">
      <c r="A173" s="373"/>
      <c r="B173" s="373"/>
      <c r="C173" s="373"/>
      <c r="D173" s="373"/>
      <c r="E173" s="373"/>
      <c r="F173" s="373"/>
      <c r="G173" s="373"/>
      <c r="H173" s="386"/>
      <c r="I173" s="386"/>
      <c r="J173" s="386"/>
      <c r="K173" s="373"/>
      <c r="L173" s="373"/>
      <c r="M173" s="373"/>
      <c r="N173" s="373"/>
      <c r="O173" s="373"/>
    </row>
    <row r="174" spans="1:15">
      <c r="A174" s="373"/>
      <c r="B174" s="373"/>
      <c r="C174" s="373"/>
      <c r="D174" s="373"/>
      <c r="E174" s="373"/>
      <c r="F174" s="373"/>
      <c r="G174" s="373"/>
      <c r="H174" s="386"/>
      <c r="I174" s="386"/>
      <c r="J174" s="386"/>
      <c r="K174" s="373"/>
      <c r="L174" s="373"/>
      <c r="M174" s="373"/>
      <c r="N174" s="373"/>
      <c r="O174" s="373"/>
    </row>
    <row r="175" spans="1:15">
      <c r="A175" s="373"/>
      <c r="B175" s="373"/>
      <c r="C175" s="373"/>
      <c r="D175" s="373"/>
      <c r="E175" s="373"/>
      <c r="F175" s="373"/>
      <c r="G175" s="373"/>
      <c r="H175" s="386"/>
      <c r="I175" s="386"/>
      <c r="J175" s="386"/>
      <c r="K175" s="373"/>
      <c r="L175" s="373"/>
      <c r="M175" s="373"/>
      <c r="N175" s="373"/>
      <c r="O175" s="373"/>
    </row>
    <row r="176" spans="1:15">
      <c r="A176" s="373"/>
      <c r="B176" s="373"/>
      <c r="C176" s="373"/>
      <c r="D176" s="373"/>
      <c r="E176" s="373"/>
      <c r="F176" s="373"/>
      <c r="G176" s="373"/>
      <c r="H176" s="386"/>
      <c r="I176" s="386"/>
      <c r="J176" s="386"/>
      <c r="K176" s="373"/>
      <c r="L176" s="373"/>
      <c r="M176" s="373"/>
      <c r="N176" s="373"/>
      <c r="O176" s="373"/>
    </row>
    <row r="177" spans="1:15">
      <c r="A177" s="373"/>
      <c r="B177" s="373"/>
      <c r="C177" s="373"/>
      <c r="D177" s="373"/>
      <c r="E177" s="373"/>
      <c r="F177" s="373"/>
      <c r="G177" s="373"/>
      <c r="H177" s="386"/>
      <c r="I177" s="386"/>
      <c r="J177" s="386"/>
      <c r="K177" s="373"/>
      <c r="L177" s="373"/>
      <c r="M177" s="373"/>
      <c r="N177" s="373"/>
      <c r="O177" s="373"/>
    </row>
    <row r="178" spans="1:15">
      <c r="A178" s="373"/>
      <c r="B178" s="373"/>
      <c r="C178" s="373"/>
      <c r="D178" s="373"/>
      <c r="E178" s="373"/>
      <c r="F178" s="373"/>
      <c r="G178" s="373"/>
      <c r="H178" s="386"/>
      <c r="I178" s="386"/>
      <c r="J178" s="386"/>
      <c r="K178" s="373"/>
      <c r="L178" s="373"/>
      <c r="M178" s="373"/>
      <c r="N178" s="373"/>
      <c r="O178" s="373"/>
    </row>
    <row r="179" spans="1:15">
      <c r="A179" s="373"/>
      <c r="B179" s="373"/>
      <c r="C179" s="373"/>
      <c r="D179" s="373"/>
      <c r="E179" s="373"/>
      <c r="F179" s="373"/>
      <c r="G179" s="373"/>
      <c r="H179" s="386"/>
      <c r="I179" s="386"/>
      <c r="J179" s="386"/>
      <c r="K179" s="373"/>
      <c r="L179" s="373"/>
      <c r="M179" s="373"/>
      <c r="N179" s="373"/>
      <c r="O179" s="373"/>
    </row>
    <row r="180" spans="1:15">
      <c r="A180" s="373"/>
      <c r="B180" s="373"/>
      <c r="C180" s="373"/>
      <c r="D180" s="373"/>
      <c r="E180" s="373"/>
      <c r="F180" s="373"/>
      <c r="G180" s="373"/>
      <c r="H180" s="386"/>
      <c r="I180" s="386"/>
      <c r="J180" s="386"/>
      <c r="K180" s="373"/>
      <c r="L180" s="373"/>
      <c r="M180" s="373"/>
      <c r="N180" s="373"/>
      <c r="O180" s="373"/>
    </row>
    <row r="181" spans="1:15">
      <c r="A181" s="373"/>
      <c r="B181" s="373"/>
      <c r="C181" s="373"/>
      <c r="D181" s="373"/>
      <c r="E181" s="373"/>
      <c r="F181" s="373"/>
      <c r="G181" s="373"/>
      <c r="H181" s="386"/>
      <c r="I181" s="386"/>
      <c r="J181" s="386"/>
      <c r="K181" s="373"/>
      <c r="L181" s="373"/>
      <c r="M181" s="373"/>
      <c r="N181" s="373"/>
      <c r="O181" s="373"/>
    </row>
    <row r="182" spans="1:15">
      <c r="A182" s="373"/>
      <c r="B182" s="373"/>
      <c r="C182" s="373"/>
      <c r="D182" s="373"/>
      <c r="E182" s="373"/>
      <c r="F182" s="373"/>
      <c r="G182" s="373"/>
      <c r="H182" s="386"/>
      <c r="I182" s="386"/>
      <c r="J182" s="386"/>
      <c r="K182" s="373"/>
      <c r="L182" s="373"/>
      <c r="M182" s="373"/>
      <c r="N182" s="373"/>
      <c r="O182" s="373"/>
    </row>
    <row r="183" spans="1:15">
      <c r="A183" s="373"/>
      <c r="B183" s="373"/>
      <c r="C183" s="373"/>
      <c r="D183" s="373"/>
      <c r="E183" s="373"/>
      <c r="F183" s="373"/>
      <c r="G183" s="373"/>
      <c r="H183" s="386"/>
      <c r="I183" s="386"/>
      <c r="J183" s="386"/>
      <c r="K183" s="373"/>
      <c r="L183" s="373"/>
      <c r="M183" s="373"/>
      <c r="N183" s="373"/>
      <c r="O183" s="373"/>
    </row>
    <row r="184" spans="1:15">
      <c r="A184" s="373"/>
      <c r="B184" s="373"/>
      <c r="C184" s="373"/>
      <c r="D184" s="373"/>
      <c r="E184" s="373"/>
      <c r="F184" s="373"/>
      <c r="G184" s="373"/>
      <c r="H184" s="386"/>
      <c r="I184" s="386"/>
      <c r="J184" s="386"/>
      <c r="K184" s="373"/>
      <c r="L184" s="373"/>
      <c r="M184" s="373"/>
      <c r="N184" s="373"/>
      <c r="O184" s="373"/>
    </row>
    <row r="185" spans="1:15">
      <c r="A185" s="373"/>
      <c r="B185" s="373"/>
      <c r="C185" s="373"/>
      <c r="D185" s="373"/>
      <c r="E185" s="373"/>
      <c r="F185" s="373"/>
      <c r="G185" s="373"/>
      <c r="H185" s="386"/>
      <c r="I185" s="386"/>
      <c r="J185" s="386"/>
      <c r="K185" s="373"/>
      <c r="L185" s="373"/>
      <c r="M185" s="373"/>
      <c r="N185" s="373"/>
      <c r="O185" s="373"/>
    </row>
    <row r="186" spans="1:15">
      <c r="A186" s="373"/>
      <c r="B186" s="373"/>
      <c r="C186" s="373"/>
      <c r="D186" s="373"/>
      <c r="E186" s="373"/>
      <c r="F186" s="373"/>
      <c r="G186" s="373"/>
      <c r="H186" s="386"/>
      <c r="I186" s="386"/>
      <c r="J186" s="386"/>
      <c r="K186" s="373"/>
      <c r="L186" s="373"/>
      <c r="M186" s="373"/>
      <c r="N186" s="373"/>
      <c r="O186" s="373"/>
    </row>
    <row r="187" spans="1:15">
      <c r="A187" s="373"/>
      <c r="B187" s="373"/>
      <c r="C187" s="373"/>
      <c r="D187" s="373"/>
      <c r="E187" s="373"/>
      <c r="F187" s="373"/>
      <c r="G187" s="373"/>
      <c r="H187" s="386"/>
      <c r="I187" s="386"/>
      <c r="J187" s="386"/>
      <c r="K187" s="373"/>
      <c r="L187" s="373"/>
      <c r="M187" s="373"/>
      <c r="N187" s="373"/>
      <c r="O187" s="373"/>
    </row>
    <row r="188" spans="1:15">
      <c r="A188" s="373"/>
      <c r="B188" s="373"/>
      <c r="C188" s="373"/>
      <c r="D188" s="373"/>
      <c r="E188" s="373"/>
      <c r="F188" s="373"/>
      <c r="G188" s="373"/>
      <c r="H188" s="386"/>
      <c r="I188" s="386"/>
      <c r="J188" s="386"/>
      <c r="K188" s="373"/>
      <c r="L188" s="373"/>
      <c r="M188" s="373"/>
      <c r="N188" s="373"/>
      <c r="O188" s="373"/>
    </row>
    <row r="189" spans="1:15">
      <c r="A189" s="373"/>
      <c r="B189" s="373"/>
      <c r="C189" s="373"/>
      <c r="D189" s="373"/>
      <c r="E189" s="373"/>
      <c r="F189" s="373"/>
      <c r="G189" s="373"/>
      <c r="H189" s="386"/>
      <c r="I189" s="386"/>
      <c r="J189" s="386"/>
      <c r="K189" s="373"/>
      <c r="L189" s="373"/>
      <c r="M189" s="373"/>
      <c r="N189" s="373"/>
      <c r="O189" s="373"/>
    </row>
    <row r="190" spans="1:15">
      <c r="A190" s="373"/>
      <c r="B190" s="373"/>
      <c r="C190" s="373"/>
      <c r="D190" s="373"/>
      <c r="E190" s="373"/>
      <c r="F190" s="373"/>
      <c r="G190" s="373"/>
      <c r="H190" s="386"/>
      <c r="I190" s="386"/>
      <c r="J190" s="386"/>
      <c r="K190" s="373"/>
      <c r="L190" s="373"/>
      <c r="M190" s="373"/>
      <c r="N190" s="373"/>
      <c r="O190" s="373"/>
    </row>
    <row r="191" spans="1:15">
      <c r="A191" s="373"/>
      <c r="B191" s="373"/>
      <c r="C191" s="373"/>
      <c r="D191" s="373"/>
      <c r="E191" s="373"/>
      <c r="F191" s="373"/>
      <c r="G191" s="373"/>
      <c r="H191" s="386"/>
      <c r="I191" s="386"/>
      <c r="J191" s="386"/>
      <c r="K191" s="373"/>
      <c r="L191" s="373"/>
      <c r="M191" s="373"/>
      <c r="N191" s="373"/>
      <c r="O191" s="373"/>
    </row>
    <row r="192" spans="1:15">
      <c r="A192" s="373"/>
      <c r="B192" s="373"/>
      <c r="C192" s="373"/>
      <c r="D192" s="373"/>
      <c r="E192" s="373"/>
      <c r="F192" s="373"/>
      <c r="G192" s="373"/>
      <c r="H192" s="386"/>
      <c r="I192" s="386"/>
      <c r="J192" s="386"/>
      <c r="K192" s="373"/>
      <c r="L192" s="373"/>
      <c r="M192" s="373"/>
      <c r="N192" s="373"/>
      <c r="O192" s="373"/>
    </row>
    <row r="193" spans="1:15" ht="18.75">
      <c r="A193" s="373"/>
      <c r="B193" s="373"/>
      <c r="C193" s="373"/>
      <c r="D193" s="373"/>
      <c r="E193" s="373"/>
      <c r="F193" s="373"/>
      <c r="G193" s="373"/>
      <c r="H193" s="386"/>
      <c r="I193" s="386"/>
      <c r="J193" s="387"/>
      <c r="K193" s="373"/>
      <c r="L193" s="373"/>
      <c r="M193" s="373"/>
      <c r="N193" s="373"/>
      <c r="O193" s="373"/>
    </row>
    <row r="194" spans="1:15">
      <c r="A194" s="373"/>
      <c r="B194" s="373"/>
      <c r="C194" s="373"/>
      <c r="D194" s="373"/>
      <c r="E194" s="373"/>
      <c r="F194" s="373"/>
      <c r="G194" s="373"/>
      <c r="H194" s="386"/>
      <c r="I194" s="386"/>
      <c r="J194" s="386"/>
      <c r="K194" s="373"/>
      <c r="L194" s="373"/>
      <c r="M194" s="373"/>
      <c r="N194" s="373"/>
      <c r="O194" s="373"/>
    </row>
    <row r="195" spans="1:15">
      <c r="A195" s="373"/>
      <c r="B195" s="373"/>
      <c r="C195" s="373"/>
      <c r="D195" s="373"/>
      <c r="E195" s="373"/>
      <c r="F195" s="373"/>
      <c r="G195" s="373"/>
      <c r="H195" s="373"/>
      <c r="I195" s="373"/>
      <c r="J195" s="373"/>
      <c r="K195" s="373"/>
      <c r="L195" s="373"/>
      <c r="M195" s="373"/>
      <c r="N195" s="373"/>
      <c r="O195" s="373"/>
    </row>
    <row r="196" spans="1:15">
      <c r="A196" s="373"/>
      <c r="B196" s="373"/>
      <c r="C196" s="373"/>
      <c r="D196" s="373"/>
      <c r="E196" s="373"/>
      <c r="F196" s="373"/>
      <c r="G196" s="373"/>
      <c r="H196" s="373"/>
      <c r="I196" s="373"/>
      <c r="J196" s="373"/>
      <c r="K196" s="373"/>
      <c r="L196" s="373"/>
      <c r="M196" s="373"/>
      <c r="N196" s="373"/>
      <c r="O196" s="373"/>
    </row>
    <row r="197" spans="1:15">
      <c r="A197" s="373"/>
      <c r="B197" s="373"/>
      <c r="C197" s="373"/>
      <c r="D197" s="373"/>
      <c r="E197" s="373"/>
      <c r="F197" s="373"/>
      <c r="G197" s="373"/>
      <c r="H197" s="373"/>
      <c r="I197" s="373"/>
      <c r="J197" s="373"/>
      <c r="K197" s="373"/>
      <c r="L197" s="373"/>
      <c r="M197" s="373"/>
      <c r="N197" s="373"/>
      <c r="O197" s="373"/>
    </row>
    <row r="198" spans="1:15">
      <c r="A198" s="373"/>
      <c r="B198" s="373"/>
      <c r="C198" s="373"/>
      <c r="D198" s="373"/>
      <c r="E198" s="373"/>
      <c r="F198" s="373"/>
      <c r="G198" s="373"/>
      <c r="H198" s="373"/>
      <c r="I198" s="373"/>
      <c r="J198" s="373"/>
      <c r="K198" s="373"/>
      <c r="L198" s="373"/>
      <c r="M198" s="373"/>
      <c r="N198" s="373"/>
      <c r="O198" s="373"/>
    </row>
    <row r="199" spans="1:15">
      <c r="A199" s="373"/>
      <c r="B199" s="373"/>
      <c r="C199" s="373"/>
      <c r="D199" s="373"/>
      <c r="E199" s="373"/>
      <c r="F199" s="373"/>
      <c r="G199" s="373"/>
      <c r="H199" s="373"/>
      <c r="I199" s="373"/>
      <c r="J199" s="373"/>
      <c r="K199" s="373"/>
      <c r="L199" s="373"/>
      <c r="M199" s="373"/>
      <c r="N199" s="373"/>
      <c r="O199" s="373"/>
    </row>
    <row r="200" spans="1:15">
      <c r="A200" s="373"/>
      <c r="B200" s="373"/>
      <c r="C200" s="373"/>
      <c r="D200" s="373"/>
      <c r="E200" s="373"/>
      <c r="F200" s="373"/>
      <c r="G200" s="373"/>
      <c r="H200" s="373"/>
      <c r="I200" s="373"/>
      <c r="J200" s="373"/>
      <c r="K200" s="373"/>
      <c r="L200" s="373"/>
      <c r="M200" s="373"/>
      <c r="N200" s="373"/>
      <c r="O200" s="373"/>
    </row>
    <row r="201" spans="1:15">
      <c r="A201" s="373"/>
      <c r="B201" s="373"/>
      <c r="C201" s="373"/>
      <c r="D201" s="373"/>
      <c r="E201" s="373"/>
      <c r="F201" s="373"/>
      <c r="G201" s="373"/>
      <c r="H201" s="373"/>
      <c r="I201" s="373"/>
      <c r="J201" s="373"/>
      <c r="K201" s="373"/>
      <c r="L201" s="373"/>
      <c r="M201" s="373"/>
      <c r="N201" s="373"/>
      <c r="O201" s="373"/>
    </row>
    <row r="202" spans="1:15">
      <c r="A202" s="373"/>
      <c r="B202" s="373"/>
      <c r="C202" s="373"/>
      <c r="D202" s="373"/>
      <c r="E202" s="373"/>
      <c r="F202" s="373"/>
      <c r="G202" s="373"/>
      <c r="H202" s="373"/>
      <c r="I202" s="373"/>
      <c r="J202" s="373"/>
      <c r="K202" s="373"/>
      <c r="L202" s="373"/>
      <c r="M202" s="373"/>
      <c r="N202" s="373"/>
      <c r="O202" s="373"/>
    </row>
    <row r="203" spans="1:15">
      <c r="A203" s="373"/>
      <c r="B203" s="373"/>
      <c r="C203" s="373"/>
      <c r="D203" s="373"/>
      <c r="E203" s="373"/>
      <c r="F203" s="373"/>
      <c r="G203" s="373"/>
      <c r="H203" s="373"/>
      <c r="I203" s="373"/>
      <c r="J203" s="373"/>
      <c r="K203" s="373"/>
      <c r="L203" s="373"/>
      <c r="M203" s="373"/>
      <c r="N203" s="373"/>
      <c r="O203" s="373"/>
    </row>
    <row r="204" spans="1:15">
      <c r="A204" s="373"/>
      <c r="B204" s="373"/>
      <c r="C204" s="373"/>
      <c r="D204" s="373"/>
      <c r="E204" s="373"/>
      <c r="F204" s="373"/>
      <c r="G204" s="373"/>
      <c r="H204" s="373"/>
      <c r="I204" s="373"/>
      <c r="J204" s="373"/>
      <c r="K204" s="373"/>
      <c r="L204" s="373"/>
      <c r="M204" s="373"/>
      <c r="N204" s="373"/>
      <c r="O204" s="373"/>
    </row>
    <row r="205" spans="1:15">
      <c r="A205" s="373"/>
      <c r="B205" s="373"/>
      <c r="C205" s="373"/>
      <c r="D205" s="373"/>
      <c r="E205" s="373"/>
      <c r="F205" s="373"/>
      <c r="G205" s="373"/>
      <c r="H205" s="373"/>
      <c r="I205" s="373"/>
      <c r="J205" s="373"/>
      <c r="K205" s="373"/>
      <c r="L205" s="373"/>
      <c r="M205" s="373"/>
      <c r="N205" s="373"/>
      <c r="O205" s="373"/>
    </row>
    <row r="206" spans="1:15">
      <c r="A206" s="373"/>
      <c r="B206" s="373"/>
      <c r="C206" s="373"/>
      <c r="D206" s="373"/>
      <c r="E206" s="373"/>
      <c r="F206" s="373"/>
      <c r="G206" s="373"/>
      <c r="H206" s="373"/>
      <c r="I206" s="373"/>
      <c r="J206" s="373"/>
      <c r="K206" s="373"/>
      <c r="L206" s="373"/>
      <c r="M206" s="373"/>
      <c r="N206" s="373"/>
      <c r="O206" s="373"/>
    </row>
    <row r="207" spans="1:15">
      <c r="A207" s="373"/>
      <c r="B207" s="373"/>
      <c r="C207" s="373"/>
      <c r="D207" s="373"/>
      <c r="E207" s="373"/>
      <c r="F207" s="373"/>
      <c r="G207" s="373"/>
      <c r="H207" s="373"/>
      <c r="I207" s="373"/>
      <c r="J207" s="373"/>
      <c r="K207" s="373"/>
      <c r="L207" s="373"/>
      <c r="M207" s="373"/>
      <c r="N207" s="373"/>
      <c r="O207" s="373"/>
    </row>
    <row r="208" spans="1:15">
      <c r="A208" s="373"/>
      <c r="B208" s="373"/>
      <c r="C208" s="373"/>
      <c r="D208" s="373"/>
      <c r="E208" s="373"/>
      <c r="F208" s="373"/>
      <c r="G208" s="373"/>
      <c r="H208" s="373"/>
      <c r="I208" s="373"/>
      <c r="J208" s="373"/>
      <c r="K208" s="373"/>
      <c r="L208" s="373"/>
      <c r="M208" s="373"/>
      <c r="N208" s="373"/>
      <c r="O208" s="373"/>
    </row>
    <row r="209" spans="1:15">
      <c r="A209" s="373"/>
      <c r="B209" s="373"/>
      <c r="C209" s="373"/>
      <c r="D209" s="373"/>
      <c r="E209" s="373"/>
      <c r="F209" s="373"/>
      <c r="G209" s="373"/>
      <c r="H209" s="373"/>
      <c r="I209" s="373"/>
      <c r="J209" s="373"/>
      <c r="K209" s="373"/>
      <c r="L209" s="373"/>
      <c r="M209" s="373"/>
      <c r="N209" s="373"/>
      <c r="O209" s="373"/>
    </row>
    <row r="210" spans="1:15">
      <c r="A210" s="373"/>
      <c r="B210" s="373"/>
      <c r="C210" s="373"/>
      <c r="D210" s="373"/>
      <c r="E210" s="373"/>
      <c r="F210" s="373"/>
      <c r="G210" s="373"/>
      <c r="H210" s="373"/>
      <c r="I210" s="373"/>
      <c r="J210" s="373"/>
      <c r="K210" s="373"/>
      <c r="L210" s="373"/>
      <c r="M210" s="373"/>
      <c r="N210" s="373"/>
      <c r="O210" s="373"/>
    </row>
    <row r="211" spans="1:15">
      <c r="A211" s="373"/>
      <c r="B211" s="373"/>
      <c r="C211" s="373"/>
      <c r="D211" s="373"/>
      <c r="E211" s="373"/>
      <c r="F211" s="373"/>
      <c r="G211" s="373"/>
      <c r="H211" s="373"/>
      <c r="I211" s="373"/>
      <c r="J211" s="373"/>
      <c r="K211" s="373"/>
      <c r="L211" s="373"/>
      <c r="M211" s="373"/>
      <c r="N211" s="373"/>
      <c r="O211" s="373"/>
    </row>
    <row r="212" spans="1:15">
      <c r="A212" s="373"/>
      <c r="B212" s="373"/>
      <c r="C212" s="373"/>
      <c r="D212" s="373"/>
      <c r="E212" s="373"/>
      <c r="F212" s="373"/>
      <c r="G212" s="373"/>
      <c r="H212" s="373"/>
      <c r="I212" s="373"/>
      <c r="J212" s="373"/>
      <c r="K212" s="373"/>
      <c r="L212" s="373"/>
      <c r="M212" s="373"/>
      <c r="N212" s="373"/>
      <c r="O212" s="373"/>
    </row>
    <row r="213" spans="1:15">
      <c r="A213" s="373"/>
      <c r="B213" s="373"/>
      <c r="C213" s="373"/>
      <c r="D213" s="373"/>
      <c r="E213" s="373"/>
      <c r="F213" s="373"/>
      <c r="G213" s="373"/>
      <c r="H213" s="373"/>
      <c r="I213" s="373"/>
      <c r="J213" s="373"/>
      <c r="K213" s="373"/>
      <c r="L213" s="373"/>
      <c r="M213" s="373"/>
      <c r="N213" s="373"/>
      <c r="O213" s="373"/>
    </row>
    <row r="214" spans="1:15">
      <c r="A214" s="373"/>
      <c r="B214" s="373"/>
      <c r="C214" s="373"/>
      <c r="D214" s="373"/>
      <c r="E214" s="373"/>
      <c r="F214" s="373"/>
      <c r="G214" s="373"/>
      <c r="H214" s="373"/>
      <c r="I214" s="373"/>
      <c r="J214" s="373"/>
      <c r="K214" s="373"/>
      <c r="L214" s="373"/>
      <c r="M214" s="373"/>
      <c r="N214" s="373"/>
      <c r="O214" s="373"/>
    </row>
    <row r="215" spans="1:15">
      <c r="A215" s="373"/>
      <c r="B215" s="373"/>
      <c r="C215" s="373"/>
      <c r="D215" s="373"/>
      <c r="E215" s="373"/>
      <c r="F215" s="373"/>
      <c r="G215" s="373"/>
      <c r="H215" s="373"/>
      <c r="I215" s="373"/>
      <c r="J215" s="373"/>
      <c r="K215" s="373"/>
      <c r="L215" s="373"/>
      <c r="M215" s="373"/>
      <c r="N215" s="373"/>
      <c r="O215" s="373"/>
    </row>
    <row r="216" spans="1:15">
      <c r="A216" s="373"/>
      <c r="B216" s="373"/>
      <c r="C216" s="373"/>
      <c r="D216" s="373"/>
      <c r="E216" s="373"/>
      <c r="F216" s="373"/>
      <c r="G216" s="373"/>
      <c r="H216" s="373"/>
      <c r="I216" s="373"/>
      <c r="J216" s="373"/>
      <c r="K216" s="373"/>
      <c r="L216" s="373"/>
      <c r="M216" s="373"/>
      <c r="N216" s="373"/>
      <c r="O216" s="373"/>
    </row>
    <row r="217" spans="1:15">
      <c r="A217" s="373"/>
      <c r="B217" s="373"/>
      <c r="C217" s="373"/>
      <c r="D217" s="373"/>
      <c r="E217" s="373"/>
      <c r="F217" s="373"/>
      <c r="G217" s="373"/>
      <c r="H217" s="373"/>
      <c r="I217" s="373"/>
      <c r="J217" s="373"/>
      <c r="K217" s="373"/>
      <c r="L217" s="373"/>
      <c r="M217" s="373"/>
      <c r="N217" s="373"/>
      <c r="O217" s="373"/>
    </row>
    <row r="218" spans="1:15">
      <c r="A218" s="373"/>
      <c r="B218" s="373"/>
      <c r="C218" s="373"/>
      <c r="D218" s="373"/>
      <c r="E218" s="373"/>
      <c r="F218" s="373"/>
      <c r="G218" s="373"/>
      <c r="H218" s="373"/>
      <c r="I218" s="373"/>
      <c r="J218" s="373"/>
      <c r="K218" s="373"/>
      <c r="L218" s="373"/>
      <c r="M218" s="373"/>
      <c r="N218" s="373"/>
      <c r="O218" s="373"/>
    </row>
    <row r="219" spans="1:15">
      <c r="A219" s="373"/>
      <c r="B219" s="373"/>
      <c r="C219" s="373"/>
      <c r="D219" s="373"/>
      <c r="E219" s="373"/>
      <c r="F219" s="373"/>
      <c r="G219" s="373"/>
      <c r="H219" s="373"/>
      <c r="I219" s="373"/>
      <c r="J219" s="373"/>
      <c r="K219" s="373"/>
      <c r="L219" s="373"/>
      <c r="M219" s="373"/>
      <c r="N219" s="373"/>
      <c r="O219" s="373"/>
    </row>
    <row r="220" spans="1:15">
      <c r="A220" s="373"/>
      <c r="B220" s="373"/>
      <c r="C220" s="373"/>
      <c r="D220" s="373"/>
      <c r="E220" s="373"/>
      <c r="F220" s="373"/>
      <c r="G220" s="373"/>
      <c r="H220" s="373"/>
      <c r="I220" s="373"/>
      <c r="J220" s="373"/>
      <c r="K220" s="373"/>
      <c r="L220" s="373"/>
      <c r="M220" s="373"/>
      <c r="N220" s="373"/>
      <c r="O220" s="373"/>
    </row>
    <row r="221" spans="1:15">
      <c r="A221" s="373"/>
      <c r="B221" s="373"/>
      <c r="C221" s="373"/>
      <c r="D221" s="373"/>
      <c r="E221" s="373"/>
      <c r="F221" s="373"/>
      <c r="G221" s="373"/>
      <c r="H221" s="373"/>
      <c r="I221" s="373"/>
      <c r="J221" s="373"/>
      <c r="K221" s="373"/>
      <c r="L221" s="373"/>
      <c r="M221" s="373"/>
      <c r="N221" s="373"/>
      <c r="O221" s="373"/>
    </row>
    <row r="222" spans="1:15">
      <c r="A222" s="373"/>
      <c r="B222" s="373"/>
      <c r="C222" s="373"/>
      <c r="D222" s="373"/>
      <c r="E222" s="373"/>
      <c r="F222" s="373"/>
      <c r="G222" s="373"/>
      <c r="H222" s="373"/>
      <c r="I222" s="373"/>
      <c r="J222" s="373"/>
      <c r="K222" s="373"/>
      <c r="L222" s="373"/>
      <c r="M222" s="373"/>
      <c r="N222" s="373"/>
      <c r="O222" s="373"/>
    </row>
    <row r="223" spans="1:15" s="375" customFormat="1"/>
    <row r="224" spans="1:15">
      <c r="A224" s="373"/>
      <c r="B224" s="373"/>
      <c r="C224" s="373"/>
      <c r="D224" s="373"/>
      <c r="E224" s="373"/>
      <c r="F224" s="373"/>
      <c r="G224" s="373"/>
      <c r="H224" s="373"/>
      <c r="I224" s="373"/>
      <c r="J224" s="373"/>
      <c r="K224" s="373"/>
      <c r="L224" s="373"/>
      <c r="M224" s="373"/>
      <c r="N224" s="373"/>
      <c r="O224" s="373"/>
    </row>
    <row r="225" spans="1:15">
      <c r="A225" s="373"/>
      <c r="B225" s="373"/>
      <c r="C225" s="373"/>
      <c r="D225" s="373"/>
      <c r="E225" s="373"/>
      <c r="F225" s="373"/>
      <c r="G225" s="373"/>
      <c r="H225" s="373"/>
      <c r="I225" s="373"/>
      <c r="J225" s="373"/>
      <c r="K225" s="373"/>
      <c r="L225" s="373"/>
      <c r="M225" s="373"/>
      <c r="N225" s="373"/>
      <c r="O225" s="373"/>
    </row>
    <row r="226" spans="1:15">
      <c r="A226" s="373"/>
      <c r="B226" s="373"/>
      <c r="C226" s="373"/>
      <c r="D226" s="373"/>
      <c r="E226" s="373"/>
      <c r="F226" s="373"/>
      <c r="G226" s="373"/>
      <c r="H226" s="373"/>
      <c r="I226" s="373"/>
      <c r="J226" s="373"/>
      <c r="K226" s="373"/>
      <c r="L226" s="373"/>
      <c r="M226" s="373"/>
      <c r="N226" s="373"/>
      <c r="O226" s="373"/>
    </row>
    <row r="227" spans="1:15">
      <c r="A227" s="373"/>
      <c r="B227" s="373"/>
      <c r="C227" s="373"/>
      <c r="D227" s="373"/>
      <c r="E227" s="373"/>
      <c r="F227" s="373"/>
      <c r="G227" s="373"/>
      <c r="H227" s="373"/>
      <c r="I227" s="373"/>
      <c r="J227" s="373"/>
      <c r="K227" s="373"/>
      <c r="L227" s="373"/>
      <c r="M227" s="373"/>
      <c r="N227" s="373"/>
      <c r="O227" s="373"/>
    </row>
    <row r="228" spans="1:15">
      <c r="A228" s="373"/>
      <c r="B228" s="373"/>
      <c r="C228" s="373"/>
      <c r="D228" s="373"/>
      <c r="E228" s="373"/>
      <c r="F228" s="373"/>
      <c r="G228" s="373"/>
      <c r="H228" s="373"/>
      <c r="I228" s="373"/>
      <c r="J228" s="373"/>
      <c r="K228" s="373"/>
      <c r="L228" s="373"/>
      <c r="M228" s="373"/>
      <c r="N228" s="373"/>
      <c r="O228" s="373"/>
    </row>
    <row r="229" spans="1:15">
      <c r="A229" s="373"/>
      <c r="B229" s="373"/>
      <c r="C229" s="373"/>
      <c r="D229" s="373"/>
      <c r="E229" s="373"/>
      <c r="F229" s="373"/>
      <c r="G229" s="373"/>
      <c r="H229" s="373"/>
      <c r="I229" s="373"/>
      <c r="J229" s="373"/>
      <c r="K229" s="373"/>
      <c r="L229" s="373"/>
      <c r="M229" s="373"/>
      <c r="N229" s="373"/>
      <c r="O229" s="373"/>
    </row>
    <row r="230" spans="1:15">
      <c r="A230" s="373"/>
      <c r="B230" s="373"/>
      <c r="C230" s="373"/>
      <c r="D230" s="373"/>
      <c r="E230" s="373"/>
      <c r="F230" s="373"/>
      <c r="G230" s="373"/>
      <c r="H230" s="373"/>
      <c r="I230" s="373"/>
      <c r="J230" s="373"/>
      <c r="K230" s="373"/>
      <c r="L230" s="373"/>
      <c r="M230" s="373"/>
      <c r="N230" s="373"/>
      <c r="O230" s="373"/>
    </row>
    <row r="231" spans="1:15">
      <c r="A231" s="373"/>
      <c r="B231" s="373"/>
      <c r="C231" s="373"/>
      <c r="D231" s="373"/>
      <c r="E231" s="373"/>
      <c r="F231" s="373"/>
      <c r="G231" s="373"/>
      <c r="H231" s="373"/>
      <c r="I231" s="373"/>
      <c r="J231" s="373"/>
      <c r="K231" s="373"/>
      <c r="L231" s="373"/>
      <c r="M231" s="373"/>
      <c r="N231" s="373"/>
      <c r="O231" s="373"/>
    </row>
    <row r="232" spans="1:15">
      <c r="A232" s="373"/>
      <c r="B232" s="373"/>
      <c r="C232" s="373"/>
      <c r="D232" s="373"/>
      <c r="E232" s="373"/>
      <c r="F232" s="373"/>
      <c r="G232" s="373"/>
      <c r="H232" s="373"/>
      <c r="I232" s="373"/>
      <c r="J232" s="373"/>
      <c r="K232" s="373"/>
      <c r="L232" s="373"/>
      <c r="M232" s="373"/>
      <c r="N232" s="373"/>
      <c r="O232" s="373"/>
    </row>
    <row r="233" spans="1:15">
      <c r="A233" s="373"/>
      <c r="B233" s="373"/>
      <c r="C233" s="373"/>
      <c r="D233" s="373"/>
      <c r="E233" s="373"/>
      <c r="F233" s="373"/>
      <c r="G233" s="373"/>
      <c r="H233" s="373"/>
      <c r="I233" s="373"/>
      <c r="J233" s="373"/>
      <c r="K233" s="373"/>
      <c r="L233" s="373"/>
      <c r="M233" s="373"/>
      <c r="N233" s="373"/>
      <c r="O233" s="373"/>
    </row>
    <row r="234" spans="1:15">
      <c r="A234" s="373"/>
      <c r="B234" s="373"/>
      <c r="C234" s="373"/>
      <c r="D234" s="373"/>
      <c r="E234" s="373"/>
      <c r="F234" s="373"/>
      <c r="G234" s="373"/>
      <c r="H234" s="373"/>
      <c r="I234" s="373"/>
      <c r="J234" s="373"/>
      <c r="K234" s="373"/>
      <c r="L234" s="373"/>
      <c r="M234" s="373"/>
      <c r="N234" s="373"/>
      <c r="O234" s="373"/>
    </row>
    <row r="235" spans="1:15">
      <c r="A235" s="373"/>
      <c r="B235" s="373"/>
      <c r="C235" s="373"/>
      <c r="D235" s="373"/>
      <c r="E235" s="373"/>
      <c r="F235" s="373"/>
      <c r="G235" s="373"/>
      <c r="H235" s="373"/>
      <c r="I235" s="373"/>
      <c r="J235" s="373"/>
      <c r="K235" s="373"/>
      <c r="L235" s="373"/>
      <c r="M235" s="373"/>
      <c r="N235" s="373"/>
      <c r="O235" s="373"/>
    </row>
    <row r="236" spans="1:15">
      <c r="A236" s="373"/>
      <c r="B236" s="373"/>
      <c r="C236" s="373"/>
      <c r="D236" s="373"/>
      <c r="E236" s="373"/>
      <c r="F236" s="373"/>
      <c r="G236" s="373"/>
      <c r="H236" s="373"/>
      <c r="I236" s="373"/>
      <c r="J236" s="373"/>
      <c r="K236" s="373"/>
      <c r="L236" s="373"/>
      <c r="M236" s="373"/>
      <c r="N236" s="373"/>
      <c r="O236" s="373"/>
    </row>
    <row r="237" spans="1:15">
      <c r="A237" s="373"/>
      <c r="B237" s="373"/>
      <c r="C237" s="373"/>
      <c r="D237" s="373"/>
      <c r="E237" s="373"/>
      <c r="F237" s="373"/>
      <c r="G237" s="373"/>
      <c r="H237" s="373"/>
      <c r="I237" s="373"/>
      <c r="J237" s="373"/>
      <c r="K237" s="373"/>
      <c r="L237" s="373"/>
      <c r="M237" s="373"/>
      <c r="N237" s="373"/>
      <c r="O237" s="373"/>
    </row>
    <row r="238" spans="1:15">
      <c r="A238" s="373"/>
      <c r="B238" s="373"/>
      <c r="C238" s="373"/>
      <c r="D238" s="373"/>
      <c r="E238" s="373"/>
      <c r="F238" s="373"/>
      <c r="G238" s="373"/>
      <c r="H238" s="373"/>
      <c r="I238" s="373"/>
      <c r="J238" s="373"/>
      <c r="K238" s="373"/>
      <c r="L238" s="373"/>
      <c r="M238" s="373"/>
      <c r="N238" s="373"/>
      <c r="O238" s="373"/>
    </row>
    <row r="239" spans="1:15">
      <c r="A239" s="373"/>
      <c r="B239" s="373"/>
      <c r="C239" s="373"/>
      <c r="D239" s="373"/>
      <c r="E239" s="373"/>
      <c r="F239" s="373"/>
      <c r="G239" s="373"/>
      <c r="H239" s="373"/>
      <c r="I239" s="373"/>
      <c r="J239" s="373"/>
      <c r="K239" s="373"/>
      <c r="L239" s="373"/>
      <c r="M239" s="373"/>
      <c r="N239" s="373"/>
      <c r="O239" s="373"/>
    </row>
    <row r="240" spans="1:15">
      <c r="A240" s="373"/>
      <c r="B240" s="373"/>
      <c r="C240" s="373"/>
      <c r="D240" s="373"/>
      <c r="E240" s="373"/>
      <c r="F240" s="373"/>
      <c r="G240" s="373"/>
      <c r="H240" s="373"/>
      <c r="I240" s="373"/>
      <c r="J240" s="373"/>
      <c r="K240" s="373"/>
      <c r="L240" s="373"/>
      <c r="M240" s="373"/>
      <c r="N240" s="373"/>
      <c r="O240" s="373"/>
    </row>
    <row r="241" spans="1:15">
      <c r="A241" s="373"/>
      <c r="B241" s="373"/>
      <c r="C241" s="373"/>
      <c r="D241" s="373"/>
      <c r="E241" s="373"/>
      <c r="F241" s="373"/>
      <c r="G241" s="373"/>
      <c r="H241" s="373"/>
      <c r="I241" s="373"/>
      <c r="J241" s="373"/>
      <c r="K241" s="373"/>
      <c r="L241" s="373"/>
      <c r="M241" s="373"/>
      <c r="N241" s="373"/>
      <c r="O241" s="373"/>
    </row>
    <row r="242" spans="1:15">
      <c r="A242" s="373"/>
      <c r="B242" s="373"/>
      <c r="C242" s="373"/>
      <c r="D242" s="373"/>
      <c r="E242" s="373"/>
      <c r="F242" s="373"/>
      <c r="G242" s="373"/>
      <c r="H242" s="373"/>
      <c r="I242" s="373"/>
      <c r="J242" s="373"/>
      <c r="K242" s="373"/>
      <c r="L242" s="373"/>
      <c r="M242" s="373"/>
      <c r="N242" s="373"/>
      <c r="O242" s="373"/>
    </row>
    <row r="243" spans="1:15">
      <c r="A243" s="373"/>
      <c r="B243" s="373"/>
      <c r="C243" s="373"/>
      <c r="D243" s="373"/>
      <c r="E243" s="373"/>
      <c r="F243" s="373"/>
      <c r="G243" s="373"/>
      <c r="H243" s="373"/>
      <c r="I243" s="373"/>
      <c r="J243" s="373"/>
      <c r="K243" s="373"/>
      <c r="L243" s="373"/>
      <c r="M243" s="373"/>
      <c r="N243" s="373"/>
      <c r="O243" s="373"/>
    </row>
    <row r="244" spans="1:15">
      <c r="A244" s="373"/>
      <c r="B244" s="373"/>
      <c r="C244" s="373"/>
      <c r="D244" s="373"/>
      <c r="E244" s="373"/>
      <c r="F244" s="373"/>
      <c r="G244" s="373"/>
      <c r="H244" s="373"/>
      <c r="I244" s="373"/>
      <c r="J244" s="373"/>
      <c r="K244" s="373"/>
      <c r="L244" s="373"/>
      <c r="M244" s="373"/>
      <c r="N244" s="373"/>
      <c r="O244" s="373"/>
    </row>
    <row r="245" spans="1:15">
      <c r="A245" s="373"/>
      <c r="B245" s="373"/>
      <c r="C245" s="373"/>
      <c r="D245" s="373"/>
      <c r="E245" s="373"/>
      <c r="F245" s="373"/>
      <c r="G245" s="373"/>
      <c r="H245" s="373"/>
      <c r="I245" s="373"/>
      <c r="J245" s="373"/>
      <c r="K245" s="373"/>
      <c r="L245" s="373"/>
      <c r="M245" s="373"/>
      <c r="N245" s="373"/>
      <c r="O245" s="373"/>
    </row>
    <row r="246" spans="1:15">
      <c r="A246" s="373"/>
      <c r="B246" s="373"/>
      <c r="C246" s="373"/>
      <c r="D246" s="373"/>
      <c r="E246" s="373"/>
      <c r="F246" s="373"/>
      <c r="G246" s="373"/>
      <c r="H246" s="373"/>
      <c r="I246" s="373"/>
      <c r="J246" s="373"/>
      <c r="K246" s="373"/>
      <c r="L246" s="373"/>
      <c r="M246" s="373"/>
      <c r="N246" s="373"/>
      <c r="O246" s="373"/>
    </row>
    <row r="247" spans="1:15">
      <c r="A247" s="373"/>
      <c r="B247" s="373"/>
      <c r="C247" s="373"/>
      <c r="D247" s="373"/>
      <c r="E247" s="373"/>
      <c r="F247" s="373"/>
      <c r="G247" s="373"/>
      <c r="H247" s="373"/>
      <c r="I247" s="373"/>
      <c r="J247" s="373"/>
      <c r="K247" s="373"/>
      <c r="L247" s="373"/>
      <c r="M247" s="373"/>
      <c r="N247" s="373"/>
      <c r="O247" s="373"/>
    </row>
    <row r="248" spans="1:15">
      <c r="A248" s="373"/>
      <c r="B248" s="373"/>
      <c r="C248" s="373"/>
      <c r="D248" s="373"/>
      <c r="E248" s="373"/>
      <c r="F248" s="373"/>
      <c r="G248" s="373"/>
      <c r="H248" s="373"/>
      <c r="I248" s="373"/>
      <c r="J248" s="373"/>
      <c r="K248" s="373"/>
      <c r="L248" s="373"/>
      <c r="M248" s="373"/>
      <c r="N248" s="373"/>
      <c r="O248" s="373"/>
    </row>
    <row r="249" spans="1:15">
      <c r="A249" s="373"/>
      <c r="B249" s="373"/>
      <c r="C249" s="373"/>
      <c r="D249" s="373"/>
      <c r="E249" s="373"/>
      <c r="F249" s="373"/>
      <c r="G249" s="373"/>
      <c r="H249" s="373"/>
      <c r="I249" s="373"/>
      <c r="J249" s="373"/>
      <c r="K249" s="373"/>
      <c r="L249" s="373"/>
      <c r="M249" s="373"/>
      <c r="N249" s="373"/>
      <c r="O249" s="373"/>
    </row>
    <row r="250" spans="1:15">
      <c r="A250" s="373"/>
      <c r="B250" s="373"/>
      <c r="C250" s="373"/>
      <c r="D250" s="373"/>
      <c r="E250" s="373"/>
      <c r="F250" s="373"/>
      <c r="G250" s="373"/>
      <c r="H250" s="373"/>
      <c r="I250" s="373"/>
      <c r="J250" s="373"/>
      <c r="K250" s="373"/>
      <c r="L250" s="373"/>
      <c r="M250" s="373"/>
      <c r="N250" s="373"/>
      <c r="O250" s="373"/>
    </row>
    <row r="251" spans="1:15">
      <c r="A251" s="373"/>
      <c r="B251" s="373"/>
      <c r="C251" s="373"/>
      <c r="D251" s="373"/>
      <c r="E251" s="373"/>
      <c r="F251" s="373"/>
      <c r="G251" s="373"/>
      <c r="H251" s="373"/>
      <c r="I251" s="373"/>
      <c r="J251" s="373"/>
      <c r="K251" s="373"/>
      <c r="L251" s="373"/>
      <c r="M251" s="373"/>
      <c r="N251" s="373"/>
      <c r="O251" s="373"/>
    </row>
    <row r="252" spans="1:15">
      <c r="A252" s="373"/>
      <c r="B252" s="373"/>
      <c r="C252" s="373"/>
      <c r="D252" s="373"/>
      <c r="E252" s="373"/>
      <c r="F252" s="373"/>
      <c r="G252" s="373"/>
      <c r="H252" s="373"/>
      <c r="I252" s="373"/>
      <c r="J252" s="373"/>
      <c r="K252" s="373"/>
      <c r="L252" s="373"/>
      <c r="M252" s="373"/>
      <c r="N252" s="373"/>
      <c r="O252" s="373"/>
    </row>
    <row r="253" spans="1:15">
      <c r="A253" s="373"/>
      <c r="B253" s="373"/>
      <c r="C253" s="373"/>
      <c r="D253" s="373"/>
      <c r="E253" s="373"/>
      <c r="F253" s="373"/>
      <c r="G253" s="373"/>
      <c r="H253" s="373"/>
      <c r="I253" s="373"/>
      <c r="J253" s="373"/>
      <c r="K253" s="373"/>
      <c r="L253" s="373"/>
      <c r="M253" s="373"/>
      <c r="N253" s="373"/>
      <c r="O253" s="373"/>
    </row>
    <row r="254" spans="1:15" s="374" customFormat="1"/>
    <row r="255" spans="1:15" s="374" customFormat="1"/>
    <row r="256" spans="1:15" s="374" customFormat="1"/>
    <row r="257" spans="1:15">
      <c r="A257" s="373"/>
      <c r="B257" s="373"/>
      <c r="C257" s="373"/>
      <c r="D257" s="373"/>
      <c r="E257" s="373"/>
      <c r="F257" s="373"/>
      <c r="G257" s="373"/>
      <c r="H257" s="373"/>
      <c r="I257" s="373"/>
      <c r="J257" s="373"/>
      <c r="K257" s="373"/>
      <c r="L257" s="373"/>
      <c r="M257" s="373"/>
      <c r="N257" s="373"/>
      <c r="O257" s="373"/>
    </row>
    <row r="258" spans="1:15">
      <c r="A258" s="373"/>
      <c r="B258" s="373"/>
      <c r="C258" s="373"/>
      <c r="D258" s="373"/>
      <c r="E258" s="373"/>
      <c r="F258" s="373"/>
      <c r="G258" s="373"/>
      <c r="H258" s="373"/>
      <c r="I258" s="373"/>
      <c r="J258" s="373"/>
      <c r="K258" s="373"/>
      <c r="L258" s="373"/>
      <c r="M258" s="373"/>
      <c r="N258" s="373"/>
      <c r="O258" s="373"/>
    </row>
    <row r="259" spans="1:15">
      <c r="A259" s="373"/>
      <c r="B259" s="373"/>
      <c r="C259" s="373"/>
      <c r="D259" s="373"/>
      <c r="E259" s="373"/>
      <c r="F259" s="373"/>
      <c r="G259" s="373"/>
      <c r="H259" s="373"/>
      <c r="I259" s="373"/>
      <c r="J259" s="373"/>
      <c r="K259" s="373"/>
      <c r="L259" s="373"/>
      <c r="M259" s="373"/>
      <c r="N259" s="373"/>
      <c r="O259" s="373"/>
    </row>
    <row r="260" spans="1:15">
      <c r="A260" s="373"/>
      <c r="B260" s="373"/>
      <c r="C260" s="373"/>
      <c r="D260" s="373"/>
      <c r="E260" s="373"/>
      <c r="F260" s="373"/>
      <c r="G260" s="373"/>
      <c r="H260" s="373"/>
      <c r="I260" s="373"/>
      <c r="J260" s="373"/>
      <c r="K260" s="373"/>
      <c r="L260" s="373"/>
      <c r="M260" s="373"/>
      <c r="N260" s="373"/>
      <c r="O260" s="373"/>
    </row>
    <row r="261" spans="1:15">
      <c r="A261" s="373"/>
      <c r="B261" s="373"/>
      <c r="C261" s="373"/>
      <c r="D261" s="373"/>
      <c r="E261" s="373"/>
      <c r="F261" s="373"/>
      <c r="G261" s="373"/>
      <c r="H261" s="373"/>
      <c r="I261" s="373"/>
      <c r="J261" s="373"/>
      <c r="K261" s="373"/>
      <c r="L261" s="373"/>
      <c r="M261" s="373"/>
      <c r="N261" s="373"/>
      <c r="O261" s="373"/>
    </row>
    <row r="262" spans="1:15">
      <c r="A262" s="373"/>
      <c r="B262" s="373"/>
      <c r="C262" s="373"/>
      <c r="D262" s="373"/>
      <c r="E262" s="373"/>
      <c r="F262" s="373"/>
      <c r="G262" s="373"/>
      <c r="H262" s="373"/>
      <c r="I262" s="373"/>
      <c r="J262" s="373"/>
      <c r="K262" s="373"/>
      <c r="L262" s="373"/>
      <c r="M262" s="373"/>
      <c r="N262" s="373"/>
      <c r="O262" s="373"/>
    </row>
    <row r="263" spans="1:15">
      <c r="A263" s="373"/>
      <c r="B263" s="373"/>
      <c r="C263" s="373"/>
      <c r="D263" s="373"/>
      <c r="E263" s="373"/>
      <c r="F263" s="373"/>
      <c r="G263" s="373"/>
      <c r="H263" s="373"/>
      <c r="I263" s="373"/>
      <c r="J263" s="373"/>
      <c r="K263" s="373"/>
      <c r="L263" s="373"/>
      <c r="M263" s="373"/>
      <c r="N263" s="373"/>
      <c r="O263" s="373"/>
    </row>
    <row r="264" spans="1:15">
      <c r="A264" s="373"/>
      <c r="B264" s="373"/>
      <c r="C264" s="373"/>
      <c r="D264" s="373"/>
      <c r="E264" s="373"/>
      <c r="F264" s="373"/>
      <c r="G264" s="373"/>
      <c r="H264" s="373"/>
      <c r="I264" s="373"/>
      <c r="J264" s="373"/>
      <c r="K264" s="373"/>
      <c r="L264" s="373"/>
      <c r="M264" s="373"/>
      <c r="N264" s="373"/>
      <c r="O264" s="373"/>
    </row>
    <row r="265" spans="1:15">
      <c r="A265" s="373"/>
      <c r="B265" s="373"/>
      <c r="C265" s="373"/>
      <c r="D265" s="373"/>
      <c r="E265" s="373"/>
      <c r="F265" s="373"/>
      <c r="G265" s="373"/>
      <c r="H265" s="373"/>
      <c r="I265" s="373"/>
      <c r="J265" s="373"/>
      <c r="K265" s="373"/>
      <c r="L265" s="373"/>
      <c r="M265" s="373"/>
      <c r="N265" s="373"/>
      <c r="O265" s="373"/>
    </row>
    <row r="266" spans="1:15">
      <c r="A266" s="373"/>
      <c r="B266" s="373"/>
      <c r="C266" s="373"/>
      <c r="D266" s="373"/>
      <c r="E266" s="373"/>
      <c r="F266" s="373"/>
      <c r="G266" s="373"/>
      <c r="H266" s="373"/>
      <c r="I266" s="373"/>
      <c r="J266" s="373"/>
      <c r="K266" s="373"/>
      <c r="L266" s="373"/>
      <c r="M266" s="373"/>
      <c r="N266" s="373"/>
      <c r="O266" s="373"/>
    </row>
    <row r="267" spans="1:15">
      <c r="A267" s="373"/>
      <c r="B267" s="373"/>
      <c r="C267" s="373"/>
      <c r="D267" s="373"/>
      <c r="E267" s="373"/>
      <c r="F267" s="373"/>
      <c r="G267" s="373"/>
      <c r="H267" s="373"/>
      <c r="I267" s="373"/>
      <c r="J267" s="373"/>
      <c r="K267" s="373"/>
      <c r="L267" s="373"/>
      <c r="M267" s="373"/>
      <c r="N267" s="373"/>
      <c r="O267" s="373"/>
    </row>
    <row r="268" spans="1:15">
      <c r="A268" s="373"/>
      <c r="B268" s="373"/>
      <c r="C268" s="373"/>
      <c r="D268" s="373"/>
      <c r="E268" s="373"/>
      <c r="F268" s="373"/>
      <c r="G268" s="373"/>
      <c r="H268" s="373"/>
      <c r="I268" s="373"/>
      <c r="J268" s="373"/>
      <c r="K268" s="373"/>
      <c r="L268" s="373"/>
      <c r="M268" s="373"/>
      <c r="N268" s="373"/>
      <c r="O268" s="373"/>
    </row>
    <row r="269" spans="1:15">
      <c r="A269" s="373"/>
      <c r="B269" s="373"/>
      <c r="C269" s="373"/>
      <c r="D269" s="373"/>
      <c r="E269" s="373"/>
      <c r="F269" s="373"/>
      <c r="G269" s="373"/>
      <c r="H269" s="373"/>
      <c r="I269" s="373"/>
      <c r="J269" s="373"/>
      <c r="K269" s="373"/>
      <c r="L269" s="373"/>
      <c r="M269" s="373"/>
      <c r="N269" s="373"/>
      <c r="O269" s="373"/>
    </row>
    <row r="270" spans="1:15">
      <c r="A270" s="373"/>
      <c r="B270" s="373"/>
      <c r="C270" s="373"/>
      <c r="D270" s="373"/>
      <c r="E270" s="373"/>
      <c r="F270" s="373"/>
      <c r="G270" s="373"/>
      <c r="H270" s="373"/>
      <c r="I270" s="373"/>
      <c r="J270" s="373"/>
      <c r="K270" s="373"/>
      <c r="L270" s="373"/>
      <c r="M270" s="373"/>
      <c r="N270" s="373"/>
      <c r="O270" s="373"/>
    </row>
    <row r="271" spans="1:15">
      <c r="A271" s="373"/>
      <c r="B271" s="373"/>
      <c r="C271" s="373"/>
      <c r="D271" s="373"/>
      <c r="E271" s="373"/>
      <c r="F271" s="373"/>
      <c r="G271" s="373"/>
      <c r="H271" s="373"/>
      <c r="I271" s="373"/>
      <c r="J271" s="373"/>
      <c r="K271" s="373"/>
      <c r="L271" s="373"/>
      <c r="M271" s="373"/>
      <c r="N271" s="373"/>
      <c r="O271" s="373"/>
    </row>
    <row r="272" spans="1:15">
      <c r="A272" s="373"/>
      <c r="B272" s="373"/>
      <c r="C272" s="373"/>
      <c r="D272" s="373"/>
      <c r="E272" s="373"/>
      <c r="F272" s="373"/>
      <c r="G272" s="373"/>
      <c r="H272" s="373"/>
      <c r="I272" s="373"/>
      <c r="J272" s="373"/>
      <c r="K272" s="373"/>
      <c r="L272" s="373"/>
      <c r="M272" s="373"/>
      <c r="N272" s="373"/>
      <c r="O272" s="373"/>
    </row>
    <row r="273" spans="1:15">
      <c r="A273" s="373"/>
      <c r="B273" s="373"/>
      <c r="C273" s="373"/>
      <c r="D273" s="373"/>
      <c r="E273" s="373"/>
      <c r="F273" s="373"/>
      <c r="G273" s="373"/>
      <c r="H273" s="373"/>
      <c r="I273" s="373"/>
      <c r="J273" s="373"/>
      <c r="K273" s="373"/>
      <c r="L273" s="373"/>
      <c r="M273" s="373"/>
      <c r="N273" s="373"/>
      <c r="O273" s="373"/>
    </row>
    <row r="274" spans="1:15">
      <c r="A274" s="373"/>
      <c r="B274" s="373"/>
      <c r="C274" s="373"/>
      <c r="D274" s="373"/>
      <c r="E274" s="373"/>
      <c r="F274" s="373"/>
      <c r="G274" s="373"/>
      <c r="H274" s="373"/>
      <c r="I274" s="373"/>
      <c r="J274" s="373"/>
      <c r="K274" s="373"/>
      <c r="L274" s="373"/>
      <c r="M274" s="373"/>
      <c r="N274" s="373"/>
      <c r="O274" s="373"/>
    </row>
    <row r="275" spans="1:15">
      <c r="A275" s="373"/>
      <c r="B275" s="373"/>
      <c r="C275" s="373"/>
      <c r="D275" s="373"/>
      <c r="E275" s="373"/>
      <c r="F275" s="373"/>
      <c r="G275" s="373"/>
      <c r="H275" s="373"/>
      <c r="I275" s="373"/>
      <c r="J275" s="373"/>
      <c r="K275" s="373"/>
      <c r="L275" s="373"/>
      <c r="M275" s="373"/>
      <c r="N275" s="373"/>
      <c r="O275" s="373"/>
    </row>
    <row r="276" spans="1:15">
      <c r="A276" s="373"/>
      <c r="B276" s="373"/>
      <c r="C276" s="373"/>
      <c r="D276" s="373"/>
      <c r="E276" s="373"/>
      <c r="F276" s="373"/>
      <c r="G276" s="373"/>
      <c r="H276" s="373"/>
      <c r="I276" s="373"/>
      <c r="J276" s="373"/>
      <c r="K276" s="373"/>
      <c r="L276" s="373"/>
      <c r="M276" s="373"/>
      <c r="N276" s="373"/>
      <c r="O276" s="373"/>
    </row>
    <row r="277" spans="1:15">
      <c r="A277" s="373"/>
      <c r="B277" s="373"/>
      <c r="C277" s="373"/>
      <c r="D277" s="373"/>
      <c r="E277" s="373"/>
      <c r="F277" s="373"/>
      <c r="G277" s="373"/>
      <c r="H277" s="373"/>
      <c r="I277" s="373"/>
      <c r="J277" s="373"/>
      <c r="K277" s="373"/>
      <c r="L277" s="373"/>
      <c r="M277" s="373"/>
      <c r="N277" s="373"/>
      <c r="O277" s="373"/>
    </row>
    <row r="278" spans="1:15">
      <c r="A278" s="373"/>
      <c r="B278" s="373"/>
      <c r="C278" s="373"/>
      <c r="D278" s="373"/>
      <c r="E278" s="373"/>
      <c r="F278" s="373"/>
      <c r="G278" s="373"/>
      <c r="H278" s="373"/>
      <c r="I278" s="373"/>
      <c r="J278" s="373"/>
      <c r="K278" s="373"/>
      <c r="L278" s="373"/>
      <c r="M278" s="373"/>
      <c r="N278" s="373"/>
      <c r="O278" s="373"/>
    </row>
    <row r="279" spans="1:15">
      <c r="A279" s="373"/>
      <c r="B279" s="373"/>
      <c r="C279" s="373"/>
      <c r="D279" s="373"/>
      <c r="E279" s="373"/>
      <c r="F279" s="373"/>
      <c r="G279" s="373"/>
      <c r="H279" s="373"/>
      <c r="I279" s="373"/>
      <c r="J279" s="373"/>
      <c r="K279" s="373"/>
      <c r="L279" s="373"/>
      <c r="M279" s="373"/>
      <c r="N279" s="373"/>
      <c r="O279" s="373"/>
    </row>
    <row r="280" spans="1:15">
      <c r="A280" s="373"/>
      <c r="B280" s="373"/>
      <c r="C280" s="373"/>
      <c r="D280" s="373"/>
      <c r="E280" s="373"/>
      <c r="F280" s="373"/>
      <c r="G280" s="373"/>
      <c r="H280" s="373"/>
      <c r="I280" s="373"/>
      <c r="J280" s="373"/>
      <c r="K280" s="373"/>
      <c r="L280" s="373"/>
      <c r="M280" s="373"/>
      <c r="N280" s="373"/>
      <c r="O280" s="373"/>
    </row>
    <row r="281" spans="1:15">
      <c r="A281" s="373"/>
      <c r="B281" s="373"/>
      <c r="C281" s="373"/>
      <c r="D281" s="373"/>
      <c r="E281" s="373"/>
      <c r="F281" s="373"/>
      <c r="G281" s="373"/>
      <c r="H281" s="373"/>
      <c r="I281" s="373"/>
      <c r="J281" s="373"/>
      <c r="K281" s="373"/>
      <c r="L281" s="373"/>
      <c r="M281" s="373"/>
      <c r="N281" s="373"/>
      <c r="O281" s="373"/>
    </row>
    <row r="282" spans="1:15">
      <c r="A282" s="373"/>
      <c r="B282" s="373"/>
      <c r="C282" s="373"/>
      <c r="D282" s="373"/>
      <c r="E282" s="373"/>
      <c r="F282" s="373"/>
      <c r="G282" s="373"/>
      <c r="H282" s="373"/>
      <c r="I282" s="373"/>
      <c r="J282" s="373"/>
      <c r="K282" s="373"/>
      <c r="L282" s="373"/>
      <c r="M282" s="373"/>
      <c r="N282" s="373"/>
      <c r="O282" s="373"/>
    </row>
    <row r="283" spans="1:15">
      <c r="A283" s="373"/>
      <c r="B283" s="373"/>
      <c r="C283" s="373"/>
      <c r="D283" s="373"/>
      <c r="E283" s="373"/>
      <c r="F283" s="373"/>
      <c r="G283" s="373"/>
      <c r="H283" s="373"/>
      <c r="I283" s="373"/>
      <c r="J283" s="373"/>
      <c r="K283" s="373"/>
      <c r="L283" s="373"/>
      <c r="M283" s="373"/>
      <c r="N283" s="373"/>
      <c r="O283" s="373"/>
    </row>
    <row r="284" spans="1:15">
      <c r="A284" s="373"/>
      <c r="B284" s="373"/>
      <c r="C284" s="373"/>
      <c r="D284" s="373"/>
      <c r="E284" s="373"/>
      <c r="F284" s="373"/>
      <c r="G284" s="373"/>
      <c r="H284" s="373"/>
      <c r="I284" s="373"/>
      <c r="J284" s="373"/>
      <c r="K284" s="373"/>
      <c r="L284" s="373"/>
      <c r="M284" s="373"/>
      <c r="N284" s="373"/>
      <c r="O284" s="373"/>
    </row>
    <row r="285" spans="1:15">
      <c r="A285" s="373"/>
      <c r="B285" s="373"/>
      <c r="C285" s="373"/>
      <c r="D285" s="373"/>
      <c r="E285" s="373"/>
      <c r="F285" s="373"/>
      <c r="G285" s="373"/>
      <c r="H285" s="373"/>
      <c r="I285" s="373"/>
      <c r="J285" s="373"/>
      <c r="K285" s="373"/>
      <c r="L285" s="373"/>
      <c r="M285" s="373"/>
      <c r="N285" s="373"/>
      <c r="O285" s="373"/>
    </row>
    <row r="286" spans="1:15">
      <c r="A286" s="373"/>
      <c r="B286" s="373"/>
      <c r="C286" s="373"/>
      <c r="D286" s="373"/>
      <c r="E286" s="373"/>
      <c r="F286" s="373"/>
      <c r="G286" s="373"/>
      <c r="H286" s="373"/>
      <c r="I286" s="373"/>
      <c r="J286" s="373"/>
      <c r="K286" s="373"/>
      <c r="L286" s="373"/>
      <c r="M286" s="373"/>
      <c r="N286" s="373"/>
      <c r="O286" s="373"/>
    </row>
    <row r="287" spans="1:15">
      <c r="A287" s="373"/>
      <c r="B287" s="373"/>
      <c r="C287" s="373"/>
      <c r="D287" s="373"/>
      <c r="E287" s="373"/>
      <c r="F287" s="373"/>
      <c r="G287" s="373"/>
      <c r="H287" s="373"/>
      <c r="I287" s="373"/>
      <c r="J287" s="373"/>
      <c r="K287" s="373"/>
      <c r="L287" s="373"/>
      <c r="M287" s="373"/>
      <c r="N287" s="373"/>
      <c r="O287" s="373"/>
    </row>
    <row r="288" spans="1:15">
      <c r="A288" s="373"/>
      <c r="B288" s="373"/>
      <c r="C288" s="373"/>
      <c r="D288" s="373"/>
      <c r="E288" s="373"/>
      <c r="F288" s="373"/>
      <c r="G288" s="373"/>
      <c r="H288" s="373"/>
      <c r="I288" s="373"/>
      <c r="J288" s="373"/>
      <c r="K288" s="373"/>
      <c r="L288" s="373"/>
      <c r="M288" s="373"/>
      <c r="N288" s="373"/>
      <c r="O288" s="373"/>
    </row>
    <row r="289" spans="1:15">
      <c r="A289" s="373"/>
      <c r="B289" s="373"/>
      <c r="C289" s="373"/>
      <c r="D289" s="373"/>
      <c r="E289" s="373"/>
      <c r="F289" s="373"/>
      <c r="G289" s="373"/>
      <c r="H289" s="373"/>
      <c r="I289" s="373"/>
      <c r="J289" s="373"/>
      <c r="K289" s="373"/>
      <c r="L289" s="373"/>
      <c r="M289" s="373"/>
      <c r="N289" s="373"/>
      <c r="O289" s="373"/>
    </row>
    <row r="290" spans="1:15">
      <c r="A290" s="373"/>
      <c r="B290" s="373"/>
      <c r="C290" s="373"/>
      <c r="D290" s="373"/>
      <c r="E290" s="373"/>
      <c r="F290" s="373"/>
      <c r="G290" s="373"/>
      <c r="H290" s="373"/>
      <c r="I290" s="373"/>
      <c r="J290" s="373"/>
      <c r="K290" s="373"/>
      <c r="L290" s="373"/>
      <c r="M290" s="373"/>
      <c r="N290" s="373"/>
      <c r="O290" s="373"/>
    </row>
    <row r="291" spans="1:15">
      <c r="A291" s="373"/>
      <c r="B291" s="373"/>
      <c r="C291" s="373"/>
      <c r="D291" s="373"/>
      <c r="E291" s="373"/>
      <c r="F291" s="373"/>
      <c r="G291" s="373"/>
      <c r="H291" s="373"/>
      <c r="I291" s="373"/>
      <c r="J291" s="373"/>
      <c r="K291" s="373"/>
      <c r="L291" s="373"/>
      <c r="M291" s="373"/>
      <c r="N291" s="373"/>
      <c r="O291" s="373"/>
    </row>
    <row r="292" spans="1:15">
      <c r="A292" s="373"/>
      <c r="B292" s="373"/>
      <c r="C292" s="373"/>
      <c r="D292" s="373"/>
      <c r="E292" s="373"/>
      <c r="F292" s="373"/>
      <c r="G292" s="373"/>
      <c r="H292" s="373"/>
      <c r="I292" s="373"/>
      <c r="J292" s="373"/>
      <c r="K292" s="373"/>
      <c r="L292" s="373"/>
      <c r="M292" s="373"/>
      <c r="N292" s="373"/>
      <c r="O292" s="373"/>
    </row>
    <row r="293" spans="1:15">
      <c r="A293" s="373"/>
      <c r="B293" s="373"/>
      <c r="C293" s="373"/>
      <c r="D293" s="373"/>
      <c r="E293" s="373"/>
      <c r="F293" s="373"/>
      <c r="G293" s="373"/>
      <c r="H293" s="373"/>
      <c r="I293" s="373"/>
      <c r="J293" s="373"/>
      <c r="K293" s="373"/>
      <c r="L293" s="373"/>
      <c r="M293" s="373"/>
      <c r="N293" s="373"/>
      <c r="O293" s="373"/>
    </row>
    <row r="294" spans="1:15">
      <c r="A294" s="373"/>
      <c r="B294" s="373"/>
      <c r="C294" s="373"/>
      <c r="D294" s="373"/>
      <c r="E294" s="373"/>
      <c r="F294" s="373"/>
      <c r="G294" s="373"/>
      <c r="H294" s="373"/>
      <c r="I294" s="373"/>
      <c r="J294" s="373"/>
      <c r="K294" s="373"/>
      <c r="L294" s="373"/>
      <c r="M294" s="373"/>
      <c r="N294" s="373"/>
      <c r="O294" s="373"/>
    </row>
    <row r="295" spans="1:15">
      <c r="A295" s="373"/>
      <c r="B295" s="373"/>
      <c r="C295" s="373"/>
      <c r="D295" s="373"/>
      <c r="E295" s="373"/>
      <c r="F295" s="373"/>
      <c r="G295" s="373"/>
      <c r="H295" s="373"/>
      <c r="I295" s="373"/>
      <c r="J295" s="373"/>
      <c r="K295" s="373"/>
      <c r="L295" s="373"/>
      <c r="M295" s="373"/>
      <c r="N295" s="373"/>
      <c r="O295" s="373"/>
    </row>
    <row r="296" spans="1:15">
      <c r="A296" s="373"/>
      <c r="B296" s="373"/>
      <c r="C296" s="373"/>
      <c r="D296" s="373"/>
      <c r="E296" s="373"/>
      <c r="F296" s="373"/>
      <c r="G296" s="373"/>
      <c r="H296" s="373"/>
      <c r="I296" s="373"/>
      <c r="J296" s="373"/>
      <c r="K296" s="373"/>
      <c r="L296" s="373"/>
      <c r="M296" s="373"/>
      <c r="N296" s="373"/>
      <c r="O296" s="373"/>
    </row>
    <row r="297" spans="1:15">
      <c r="A297" s="373"/>
      <c r="B297" s="373"/>
      <c r="C297" s="373"/>
      <c r="D297" s="373"/>
      <c r="E297" s="373"/>
      <c r="F297" s="373"/>
      <c r="G297" s="373"/>
      <c r="H297" s="373"/>
      <c r="I297" s="373"/>
      <c r="J297" s="373"/>
      <c r="K297" s="373"/>
      <c r="L297" s="373"/>
      <c r="M297" s="373"/>
      <c r="N297" s="373"/>
      <c r="O297" s="373"/>
    </row>
    <row r="298" spans="1:15">
      <c r="A298" s="373"/>
      <c r="B298" s="373"/>
      <c r="C298" s="373"/>
      <c r="D298" s="373"/>
      <c r="E298" s="373"/>
      <c r="F298" s="373"/>
      <c r="G298" s="373"/>
      <c r="H298" s="373"/>
      <c r="I298" s="373"/>
      <c r="J298" s="373"/>
      <c r="K298" s="373"/>
      <c r="L298" s="373"/>
      <c r="M298" s="373"/>
      <c r="N298" s="373"/>
      <c r="O298" s="373"/>
    </row>
    <row r="299" spans="1:15">
      <c r="A299" s="373"/>
      <c r="B299" s="373"/>
      <c r="C299" s="373"/>
      <c r="D299" s="373"/>
      <c r="E299" s="373"/>
      <c r="F299" s="373"/>
      <c r="G299" s="373"/>
      <c r="H299" s="373"/>
      <c r="I299" s="373"/>
      <c r="J299" s="373"/>
      <c r="K299" s="373"/>
      <c r="L299" s="373"/>
      <c r="M299" s="373"/>
      <c r="N299" s="373"/>
      <c r="O299" s="373"/>
    </row>
    <row r="300" spans="1:15">
      <c r="A300" s="373"/>
      <c r="B300" s="373"/>
      <c r="C300" s="373"/>
      <c r="D300" s="373"/>
      <c r="E300" s="373"/>
      <c r="F300" s="373"/>
      <c r="G300" s="373"/>
      <c r="H300" s="373"/>
      <c r="I300" s="373"/>
      <c r="J300" s="373"/>
      <c r="K300" s="373"/>
      <c r="L300" s="373"/>
      <c r="M300" s="373"/>
      <c r="N300" s="373"/>
      <c r="O300" s="373"/>
    </row>
    <row r="301" spans="1:15">
      <c r="A301" s="373"/>
      <c r="B301" s="373"/>
      <c r="C301" s="373"/>
      <c r="D301" s="373"/>
      <c r="E301" s="373"/>
      <c r="F301" s="373"/>
      <c r="G301" s="373"/>
      <c r="H301" s="373"/>
      <c r="I301" s="373"/>
      <c r="J301" s="373"/>
      <c r="K301" s="373"/>
      <c r="L301" s="373"/>
      <c r="M301" s="373"/>
      <c r="N301" s="373"/>
      <c r="O301" s="373"/>
    </row>
    <row r="302" spans="1:15">
      <c r="A302" s="373"/>
      <c r="B302" s="373"/>
      <c r="C302" s="373"/>
      <c r="D302" s="373"/>
      <c r="E302" s="373"/>
      <c r="F302" s="373"/>
      <c r="G302" s="373"/>
      <c r="H302" s="373"/>
      <c r="I302" s="373"/>
      <c r="J302" s="373"/>
      <c r="K302" s="373"/>
      <c r="L302" s="373"/>
      <c r="M302" s="373"/>
      <c r="N302" s="373"/>
      <c r="O302" s="373"/>
    </row>
    <row r="303" spans="1:15">
      <c r="F303" s="384"/>
    </row>
  </sheetData>
  <autoFilter ref="A7:O125"/>
  <mergeCells count="8">
    <mergeCell ref="B1:O1"/>
    <mergeCell ref="A126:O126"/>
    <mergeCell ref="H125:I125"/>
    <mergeCell ref="B5:O5"/>
    <mergeCell ref="B4:O4"/>
    <mergeCell ref="B6:O6"/>
    <mergeCell ref="B3:O3"/>
    <mergeCell ref="B2:O2"/>
  </mergeCells>
  <hyperlinks>
    <hyperlink ref="M88:M89" r:id="rId1" display="NE0000194/2021"/>
    <hyperlink ref="M91:M92" r:id="rId2" display="NE0000195/2021"/>
    <hyperlink ref="M67:M68" r:id="rId3" display="NE0000190/2021"/>
    <hyperlink ref="M124" r:id="rId4" display="NE0000033/2021"/>
  </hyperlinks>
  <printOptions horizontalCentered="1"/>
  <pageMargins left="0.51181102362204722" right="0.51181102362204722" top="0.94488188976377963" bottom="0.98425196850393704" header="0.31496062992125984" footer="0.31496062992125984"/>
  <pageSetup paperSize="9" scale="27" fitToHeight="0" orientation="landscape" horizontalDpi="4294967295" verticalDpi="4294967295" r:id="rId5"/>
  <headerFooter>
    <oddHeader>&amp;C&amp;G</oddHeader>
    <oddFooter>&amp;C&amp;G</oddFooter>
  </headerFooter>
  <rowBreaks count="4" manualBreakCount="4">
    <brk id="37" max="15" man="1"/>
    <brk id="64" max="15" man="1"/>
    <brk id="89" max="15" man="1"/>
    <brk id="112" max="15" man="1"/>
  </rowBreaks>
  <ignoredErrors>
    <ignoredError sqref="J72" formula="1"/>
  </ignoredErrors>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11"/>
  <sheetViews>
    <sheetView showGridLines="0" workbookViewId="0">
      <selection activeCell="K21" sqref="J21:K21"/>
    </sheetView>
  </sheetViews>
  <sheetFormatPr defaultRowHeight="15"/>
  <cols>
    <col min="6" max="6" width="19.28515625" customWidth="1"/>
    <col min="7" max="7" width="20.85546875" customWidth="1"/>
    <col min="8" max="8" width="18.28515625" customWidth="1"/>
    <col min="9" max="9" width="21.28515625" customWidth="1"/>
  </cols>
  <sheetData>
    <row r="2" spans="6:17" ht="33" customHeight="1">
      <c r="F2" s="491">
        <v>2021</v>
      </c>
      <c r="G2" s="491"/>
      <c r="H2" s="491">
        <v>2022</v>
      </c>
      <c r="I2" s="491"/>
    </row>
    <row r="3" spans="6:17" ht="33" customHeight="1">
      <c r="F3" s="366" t="s">
        <v>1167</v>
      </c>
      <c r="G3" s="367">
        <v>47961</v>
      </c>
      <c r="H3" s="366" t="s">
        <v>1160</v>
      </c>
      <c r="I3" s="367">
        <v>47961</v>
      </c>
    </row>
    <row r="4" spans="6:17" ht="33" customHeight="1">
      <c r="F4" s="366" t="s">
        <v>1155</v>
      </c>
      <c r="G4" s="367">
        <v>47961</v>
      </c>
      <c r="H4" s="366" t="s">
        <v>1161</v>
      </c>
      <c r="I4" s="367">
        <v>47961</v>
      </c>
    </row>
    <row r="5" spans="6:17" ht="33" customHeight="1">
      <c r="F5" s="366" t="s">
        <v>1156</v>
      </c>
      <c r="G5" s="367">
        <v>47961</v>
      </c>
      <c r="H5" s="366" t="s">
        <v>1162</v>
      </c>
      <c r="I5" s="367">
        <v>47961</v>
      </c>
    </row>
    <row r="6" spans="6:17" ht="33" customHeight="1">
      <c r="F6" s="366" t="s">
        <v>1157</v>
      </c>
      <c r="G6" s="367">
        <v>47961</v>
      </c>
      <c r="H6" s="366" t="s">
        <v>1163</v>
      </c>
      <c r="I6" s="367">
        <v>47961</v>
      </c>
    </row>
    <row r="7" spans="6:17" ht="33" customHeight="1">
      <c r="F7" s="366" t="s">
        <v>1158</v>
      </c>
      <c r="G7" s="367">
        <v>47961</v>
      </c>
      <c r="H7" s="366" t="s">
        <v>1164</v>
      </c>
      <c r="I7" s="367">
        <v>47961</v>
      </c>
    </row>
    <row r="8" spans="6:17" ht="33" customHeight="1">
      <c r="F8" s="366" t="s">
        <v>1159</v>
      </c>
      <c r="G8" s="367">
        <v>47961</v>
      </c>
      <c r="H8" s="366" t="s">
        <v>1165</v>
      </c>
      <c r="I8" s="367">
        <v>47961</v>
      </c>
    </row>
    <row r="9" spans="6:17" ht="9" customHeight="1"/>
    <row r="10" spans="6:17" ht="33" customHeight="1">
      <c r="F10" s="366" t="s">
        <v>871</v>
      </c>
      <c r="G10" s="368">
        <f>SUM(G3:G8)</f>
        <v>287766</v>
      </c>
      <c r="H10" s="366" t="s">
        <v>871</v>
      </c>
      <c r="I10" s="368">
        <f>SUM(I3:I8)</f>
        <v>287766</v>
      </c>
      <c r="N10" s="370"/>
      <c r="O10" s="371"/>
      <c r="P10" s="370"/>
      <c r="Q10" s="371"/>
    </row>
    <row r="11" spans="6:17" ht="33" customHeight="1">
      <c r="F11" s="369" t="s">
        <v>1166</v>
      </c>
      <c r="G11" s="366"/>
      <c r="H11" s="366"/>
      <c r="I11" s="368">
        <f>G10+I10</f>
        <v>575532</v>
      </c>
    </row>
  </sheetData>
  <mergeCells count="2">
    <mergeCell ref="F2:G2"/>
    <mergeCell ref="H2:I2"/>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130" zoomScaleNormal="130" workbookViewId="0">
      <selection activeCell="B18" sqref="B18"/>
    </sheetView>
  </sheetViews>
  <sheetFormatPr defaultRowHeight="15"/>
  <cols>
    <col min="1" max="1" width="21.28515625" customWidth="1"/>
    <col min="2" max="2" width="21.42578125" style="363" customWidth="1"/>
    <col min="3" max="4" width="51" customWidth="1"/>
    <col min="5" max="5" width="13.7109375" customWidth="1"/>
    <col min="6" max="6" width="15.28515625" customWidth="1"/>
    <col min="7" max="7" width="14.42578125" customWidth="1"/>
    <col min="8" max="8" width="19.7109375" customWidth="1"/>
    <col min="9" max="9" width="22.28515625" customWidth="1"/>
    <col min="10" max="10" width="47.28515625" customWidth="1"/>
    <col min="11" max="11" width="27.140625" bestFit="1" customWidth="1"/>
    <col min="12" max="12" width="15.28515625" customWidth="1"/>
    <col min="13" max="13" width="41.42578125" customWidth="1"/>
    <col min="14" max="14" width="150.85546875" customWidth="1"/>
    <col min="15" max="15" width="107" customWidth="1"/>
    <col min="16" max="16" width="11.5703125" customWidth="1"/>
    <col min="17" max="17" width="13.28515625" customWidth="1"/>
    <col min="18" max="18" width="7" customWidth="1"/>
    <col min="19" max="21" width="5" customWidth="1"/>
    <col min="22" max="22" width="4" customWidth="1"/>
    <col min="23" max="23" width="5" customWidth="1"/>
    <col min="24" max="25" width="4" customWidth="1"/>
    <col min="26" max="29" width="5" customWidth="1"/>
    <col min="30" max="30" width="4" customWidth="1"/>
    <col min="31" max="31" width="7" customWidth="1"/>
    <col min="32" max="33" width="5" customWidth="1"/>
    <col min="34" max="35" width="4" customWidth="1"/>
    <col min="36" max="38" width="5" customWidth="1"/>
    <col min="39" max="39" width="2" customWidth="1"/>
    <col min="40" max="41" width="5" customWidth="1"/>
    <col min="42" max="42" width="4" customWidth="1"/>
    <col min="43" max="43" width="5" customWidth="1"/>
    <col min="44" max="44" width="4" customWidth="1"/>
    <col min="45" max="45" width="5" customWidth="1"/>
    <col min="46" max="46" width="4" customWidth="1"/>
    <col min="47" max="48" width="5" customWidth="1"/>
    <col min="49" max="49" width="2" customWidth="1"/>
    <col min="50" max="51" width="5" customWidth="1"/>
    <col min="52" max="52" width="4" customWidth="1"/>
    <col min="53" max="54" width="5" customWidth="1"/>
    <col min="55" max="55" width="2" customWidth="1"/>
    <col min="56" max="58" width="4" customWidth="1"/>
    <col min="59" max="63" width="5" customWidth="1"/>
    <col min="64" max="64" width="4" customWidth="1"/>
    <col min="65" max="67" width="5" customWidth="1"/>
    <col min="68" max="68" width="2" customWidth="1"/>
    <col min="69" max="70" width="5" customWidth="1"/>
    <col min="71" max="71" width="4" customWidth="1"/>
    <col min="72" max="72" width="5" customWidth="1"/>
    <col min="73" max="73" width="2" customWidth="1"/>
    <col min="74" max="76" width="5" customWidth="1"/>
    <col min="77" max="77" width="4" customWidth="1"/>
    <col min="78" max="78" width="6" customWidth="1"/>
    <col min="79" max="79" width="5" customWidth="1"/>
    <col min="80" max="80" width="3" customWidth="1"/>
    <col min="81" max="82" width="5" customWidth="1"/>
    <col min="83" max="83" width="3" customWidth="1"/>
    <col min="84" max="84" width="6" customWidth="1"/>
    <col min="85" max="85" width="5" customWidth="1"/>
    <col min="86" max="86" width="6" customWidth="1"/>
    <col min="87" max="87" width="3" customWidth="1"/>
    <col min="88" max="88" width="5" customWidth="1"/>
    <col min="89" max="90" width="3" customWidth="1"/>
    <col min="91" max="91" width="6" customWidth="1"/>
    <col min="92" max="94" width="3" customWidth="1"/>
    <col min="95" max="96" width="6" customWidth="1"/>
    <col min="97" max="97" width="5" customWidth="1"/>
    <col min="98" max="101" width="3" customWidth="1"/>
    <col min="102" max="102" width="5" customWidth="1"/>
    <col min="103" max="103" width="8" customWidth="1"/>
    <col min="104" max="104" width="7" customWidth="1"/>
    <col min="105" max="105" width="6" customWidth="1"/>
    <col min="106" max="106" width="4" customWidth="1"/>
    <col min="107" max="107" width="6" customWidth="1"/>
    <col min="108" max="108" width="7" customWidth="1"/>
    <col min="109" max="109" width="6" customWidth="1"/>
    <col min="110" max="110" width="9" customWidth="1"/>
    <col min="111" max="111" width="8" customWidth="1"/>
    <col min="112" max="113" width="4" customWidth="1"/>
    <col min="114" max="114" width="6" customWidth="1"/>
    <col min="115" max="115" width="4" customWidth="1"/>
    <col min="116" max="116" width="9" customWidth="1"/>
    <col min="117" max="120" width="4" customWidth="1"/>
    <col min="121" max="121" width="7" customWidth="1"/>
    <col min="122" max="123" width="8" customWidth="1"/>
    <col min="124" max="124" width="7" customWidth="1"/>
    <col min="125" max="126" width="5" customWidth="1"/>
    <col min="127" max="127" width="8" customWidth="1"/>
    <col min="128" max="128" width="5" customWidth="1"/>
    <col min="129" max="129" width="8" customWidth="1"/>
    <col min="130" max="133" width="5" customWidth="1"/>
    <col min="134" max="134" width="8" customWidth="1"/>
    <col min="135" max="135" width="5" customWidth="1"/>
    <col min="136" max="136" width="9" customWidth="1"/>
    <col min="137" max="137" width="6" customWidth="1"/>
    <col min="138" max="138" width="8" customWidth="1"/>
    <col min="139" max="139" width="9" customWidth="1"/>
    <col min="140" max="140" width="6" customWidth="1"/>
    <col min="141" max="142" width="9" customWidth="1"/>
    <col min="143" max="145" width="6" customWidth="1"/>
    <col min="146" max="146" width="8" customWidth="1"/>
    <col min="147" max="149" width="9" customWidth="1"/>
    <col min="150" max="150" width="10" bestFit="1" customWidth="1"/>
    <col min="151" max="151" width="4.5703125" customWidth="1"/>
    <col min="152" max="152" width="5.5703125" customWidth="1"/>
    <col min="153" max="154" width="3" customWidth="1"/>
    <col min="155" max="158" width="4.5703125" customWidth="1"/>
    <col min="159" max="159" width="8.5703125" customWidth="1"/>
    <col min="160" max="160" width="3" customWidth="1"/>
    <col min="161" max="162" width="4.5703125" customWidth="1"/>
    <col min="163" max="163" width="15.85546875" bestFit="1" customWidth="1"/>
    <col min="164" max="164" width="7" customWidth="1"/>
    <col min="165" max="165" width="10.7109375" bestFit="1" customWidth="1"/>
  </cols>
  <sheetData>
    <row r="1" spans="1:2">
      <c r="A1" s="359" t="s">
        <v>560</v>
      </c>
      <c r="B1" t="s">
        <v>1130</v>
      </c>
    </row>
    <row r="3" spans="1:2">
      <c r="A3" s="359" t="s">
        <v>1128</v>
      </c>
      <c r="B3" t="s">
        <v>1131</v>
      </c>
    </row>
    <row r="4" spans="1:2">
      <c r="A4" s="360" t="s">
        <v>535</v>
      </c>
      <c r="B4" s="361">
        <v>719999.99999785004</v>
      </c>
    </row>
    <row r="5" spans="1:2">
      <c r="A5" s="360" t="s">
        <v>196</v>
      </c>
      <c r="B5" s="361">
        <v>134964.16</v>
      </c>
    </row>
    <row r="6" spans="1:2">
      <c r="A6" s="360" t="s">
        <v>537</v>
      </c>
      <c r="B6" s="361">
        <v>10626.5</v>
      </c>
    </row>
    <row r="7" spans="1:2">
      <c r="A7" s="360" t="s">
        <v>536</v>
      </c>
      <c r="B7" s="361">
        <v>1750</v>
      </c>
    </row>
    <row r="8" spans="1:2">
      <c r="A8" s="360" t="s">
        <v>539</v>
      </c>
      <c r="B8" s="361">
        <v>0</v>
      </c>
    </row>
    <row r="9" spans="1:2">
      <c r="A9" s="360" t="s">
        <v>538</v>
      </c>
      <c r="B9" s="361">
        <v>8000</v>
      </c>
    </row>
    <row r="10" spans="1:2">
      <c r="A10" s="360" t="s">
        <v>543</v>
      </c>
      <c r="B10" s="361">
        <v>0</v>
      </c>
    </row>
    <row r="11" spans="1:2">
      <c r="A11" s="360" t="s">
        <v>541</v>
      </c>
      <c r="B11" s="361">
        <v>0</v>
      </c>
    </row>
    <row r="12" spans="1:2">
      <c r="A12" s="360" t="s">
        <v>540</v>
      </c>
      <c r="B12" s="361">
        <v>0</v>
      </c>
    </row>
    <row r="13" spans="1:2">
      <c r="A13" s="360" t="s">
        <v>542</v>
      </c>
      <c r="B13" s="361">
        <v>0</v>
      </c>
    </row>
    <row r="14" spans="1:2">
      <c r="A14" s="360" t="s">
        <v>227</v>
      </c>
      <c r="B14" s="361">
        <v>4200.4799999999996</v>
      </c>
    </row>
    <row r="15" spans="1:2">
      <c r="A15" s="360" t="s">
        <v>293</v>
      </c>
      <c r="B15" s="361">
        <v>40903.819600000003</v>
      </c>
    </row>
    <row r="16" spans="1:2">
      <c r="A16" s="360" t="s">
        <v>929</v>
      </c>
      <c r="B16" s="361">
        <v>16320.11</v>
      </c>
    </row>
    <row r="17" spans="1:2">
      <c r="A17" s="360" t="s">
        <v>544</v>
      </c>
      <c r="B17" s="361">
        <v>0</v>
      </c>
    </row>
    <row r="18" spans="1:2">
      <c r="A18" s="360" t="s">
        <v>545</v>
      </c>
      <c r="B18" s="361">
        <v>0</v>
      </c>
    </row>
    <row r="19" spans="1:2">
      <c r="A19" s="360" t="s">
        <v>546</v>
      </c>
      <c r="B19" s="361">
        <v>80884.2</v>
      </c>
    </row>
    <row r="20" spans="1:2">
      <c r="A20" s="360" t="s">
        <v>200</v>
      </c>
      <c r="B20" s="361">
        <v>20215</v>
      </c>
    </row>
    <row r="21" spans="1:2">
      <c r="A21" s="360" t="s">
        <v>936</v>
      </c>
      <c r="B21" s="361">
        <v>16320.11</v>
      </c>
    </row>
    <row r="22" spans="1:2">
      <c r="A22" s="360" t="s">
        <v>714</v>
      </c>
      <c r="B22" s="361">
        <v>0</v>
      </c>
    </row>
    <row r="23" spans="1:2">
      <c r="A23" s="360" t="s">
        <v>547</v>
      </c>
      <c r="B23" s="361">
        <v>2984</v>
      </c>
    </row>
    <row r="24" spans="1:2">
      <c r="A24" s="360" t="s">
        <v>577</v>
      </c>
      <c r="B24" s="361">
        <v>16370</v>
      </c>
    </row>
    <row r="25" spans="1:2">
      <c r="A25" s="360" t="s">
        <v>565</v>
      </c>
      <c r="B25" s="361">
        <v>3423.6</v>
      </c>
    </row>
    <row r="26" spans="1:2">
      <c r="A26" s="360" t="s">
        <v>548</v>
      </c>
      <c r="B26" s="361">
        <v>4379</v>
      </c>
    </row>
    <row r="27" spans="1:2">
      <c r="A27" s="360" t="s">
        <v>549</v>
      </c>
      <c r="B27" s="361">
        <v>6912</v>
      </c>
    </row>
    <row r="28" spans="1:2">
      <c r="A28" s="360" t="s">
        <v>579</v>
      </c>
      <c r="B28" s="361">
        <v>5642.1799999999994</v>
      </c>
    </row>
    <row r="29" spans="1:2">
      <c r="A29" s="360" t="s">
        <v>607</v>
      </c>
      <c r="B29" s="361">
        <v>3295</v>
      </c>
    </row>
    <row r="30" spans="1:2">
      <c r="A30" s="360" t="s">
        <v>726</v>
      </c>
      <c r="B30" s="361">
        <v>159118.88</v>
      </c>
    </row>
    <row r="31" spans="1:2">
      <c r="A31" s="360" t="s">
        <v>612</v>
      </c>
      <c r="B31" s="361">
        <v>0</v>
      </c>
    </row>
    <row r="32" spans="1:2">
      <c r="A32" s="360" t="s">
        <v>239</v>
      </c>
      <c r="B32" s="361">
        <v>38180</v>
      </c>
    </row>
    <row r="33" spans="1:2">
      <c r="A33" s="360" t="s">
        <v>949</v>
      </c>
      <c r="B33" s="361">
        <v>0</v>
      </c>
    </row>
    <row r="34" spans="1:2">
      <c r="A34" s="360" t="s">
        <v>290</v>
      </c>
      <c r="B34" s="361">
        <v>2640</v>
      </c>
    </row>
    <row r="35" spans="1:2">
      <c r="A35" s="360" t="s">
        <v>908</v>
      </c>
      <c r="B35" s="361">
        <v>31058.01</v>
      </c>
    </row>
    <row r="36" spans="1:2">
      <c r="A36" s="360" t="s">
        <v>1059</v>
      </c>
      <c r="B36" s="361">
        <v>0</v>
      </c>
    </row>
    <row r="37" spans="1:2">
      <c r="A37" s="360" t="s">
        <v>944</v>
      </c>
      <c r="B37" s="361">
        <v>0</v>
      </c>
    </row>
    <row r="38" spans="1:2">
      <c r="A38" s="360" t="s">
        <v>248</v>
      </c>
      <c r="B38" s="361">
        <v>149228.51926</v>
      </c>
    </row>
    <row r="39" spans="1:2">
      <c r="A39" s="360" t="s">
        <v>230</v>
      </c>
      <c r="B39" s="361">
        <v>13965</v>
      </c>
    </row>
    <row r="40" spans="1:2">
      <c r="A40" s="360" t="s">
        <v>945</v>
      </c>
      <c r="B40" s="361">
        <v>0</v>
      </c>
    </row>
    <row r="41" spans="1:2">
      <c r="A41" s="360" t="s">
        <v>951</v>
      </c>
      <c r="B41" s="361">
        <v>575532</v>
      </c>
    </row>
    <row r="42" spans="1:2">
      <c r="A42" s="360" t="s">
        <v>998</v>
      </c>
      <c r="B42" s="361">
        <v>0</v>
      </c>
    </row>
    <row r="43" spans="1:2">
      <c r="A43" s="360" t="s">
        <v>1035</v>
      </c>
      <c r="B43" s="361">
        <v>0</v>
      </c>
    </row>
    <row r="44" spans="1:2">
      <c r="A44" s="360" t="s">
        <v>1067</v>
      </c>
      <c r="B44" s="361">
        <v>0</v>
      </c>
    </row>
    <row r="45" spans="1:2">
      <c r="A45" s="360" t="s">
        <v>1112</v>
      </c>
      <c r="B45" s="361">
        <v>0</v>
      </c>
    </row>
    <row r="46" spans="1:2">
      <c r="A46" s="360" t="s">
        <v>1066</v>
      </c>
      <c r="B46" s="361">
        <v>0</v>
      </c>
    </row>
    <row r="47" spans="1:2">
      <c r="A47" s="360" t="s">
        <v>204</v>
      </c>
      <c r="B47" s="361">
        <v>24000</v>
      </c>
    </row>
    <row r="48" spans="1:2">
      <c r="A48" s="360" t="s">
        <v>1069</v>
      </c>
      <c r="B48" s="361">
        <v>0</v>
      </c>
    </row>
    <row r="49" spans="1:2">
      <c r="A49" s="360" t="s">
        <v>1116</v>
      </c>
      <c r="B49" s="361">
        <v>0</v>
      </c>
    </row>
    <row r="50" spans="1:2">
      <c r="A50" s="360" t="s">
        <v>209</v>
      </c>
      <c r="B50" s="361">
        <v>4354.2628750000003</v>
      </c>
    </row>
    <row r="51" spans="1:2">
      <c r="A51" s="360" t="s">
        <v>1117</v>
      </c>
      <c r="B51" s="361">
        <v>1370</v>
      </c>
    </row>
    <row r="52" spans="1:2">
      <c r="A52" s="360" t="s">
        <v>286</v>
      </c>
      <c r="B52" s="361">
        <v>57750</v>
      </c>
    </row>
    <row r="53" spans="1:2">
      <c r="A53" s="360" t="s">
        <v>234</v>
      </c>
      <c r="B53" s="361">
        <v>185733.12</v>
      </c>
    </row>
    <row r="54" spans="1:2">
      <c r="A54" s="360" t="s">
        <v>255</v>
      </c>
      <c r="B54" s="361">
        <v>77200</v>
      </c>
    </row>
    <row r="55" spans="1:2">
      <c r="A55" s="360" t="s">
        <v>617</v>
      </c>
      <c r="B55" s="361">
        <v>155040</v>
      </c>
    </row>
    <row r="56" spans="1:2">
      <c r="A56" s="360" t="s">
        <v>102</v>
      </c>
      <c r="B56" s="361">
        <v>104878.79999999999</v>
      </c>
    </row>
    <row r="57" spans="1:2">
      <c r="A57" s="360" t="s">
        <v>276</v>
      </c>
      <c r="B57" s="361">
        <v>1258.6400000000001</v>
      </c>
    </row>
    <row r="58" spans="1:2">
      <c r="A58" s="360" t="s">
        <v>304</v>
      </c>
      <c r="B58" s="361">
        <v>5200.0293333000009</v>
      </c>
    </row>
    <row r="59" spans="1:2">
      <c r="A59" s="360" t="s">
        <v>96</v>
      </c>
      <c r="B59" s="361">
        <v>4132.3999999999996</v>
      </c>
    </row>
    <row r="60" spans="1:2">
      <c r="A60" s="360" t="s">
        <v>56</v>
      </c>
      <c r="B60" s="361">
        <v>11844</v>
      </c>
    </row>
    <row r="61" spans="1:2">
      <c r="A61" s="360" t="s">
        <v>279</v>
      </c>
      <c r="B61" s="361">
        <v>4057.0420500000005</v>
      </c>
    </row>
    <row r="62" spans="1:2">
      <c r="A62" s="360" t="s">
        <v>574</v>
      </c>
      <c r="B62" s="361">
        <v>20940</v>
      </c>
    </row>
    <row r="63" spans="1:2">
      <c r="A63" s="360" t="s">
        <v>216</v>
      </c>
      <c r="B63" s="361">
        <v>9420</v>
      </c>
    </row>
    <row r="64" spans="1:2">
      <c r="A64" s="360" t="s">
        <v>243</v>
      </c>
      <c r="B64" s="361">
        <v>89035.200000000012</v>
      </c>
    </row>
    <row r="65" spans="1:2">
      <c r="A65" s="360" t="s">
        <v>308</v>
      </c>
      <c r="B65" s="361">
        <v>43010</v>
      </c>
    </row>
    <row r="66" spans="1:2">
      <c r="A66" s="360" t="s">
        <v>246</v>
      </c>
      <c r="B66" s="361">
        <v>56642.400000000001</v>
      </c>
    </row>
    <row r="67" spans="1:2">
      <c r="A67" s="360" t="s">
        <v>269</v>
      </c>
      <c r="B67" s="361">
        <v>12097.11</v>
      </c>
    </row>
    <row r="68" spans="1:2">
      <c r="A68" s="360" t="s">
        <v>273</v>
      </c>
      <c r="B68" s="361">
        <v>8641.2088540000004</v>
      </c>
    </row>
    <row r="69" spans="1:2">
      <c r="A69" s="360" t="s">
        <v>1129</v>
      </c>
      <c r="B69" s="331">
        <v>2943516.7819701503</v>
      </c>
    </row>
    <row r="70" spans="1:2">
      <c r="B70"/>
    </row>
    <row r="71" spans="1:2">
      <c r="B71"/>
    </row>
    <row r="72" spans="1:2">
      <c r="B72"/>
    </row>
    <row r="73" spans="1:2">
      <c r="B73"/>
    </row>
    <row r="74" spans="1:2">
      <c r="B74"/>
    </row>
    <row r="75" spans="1:2">
      <c r="B75"/>
    </row>
    <row r="76" spans="1:2">
      <c r="B76"/>
    </row>
    <row r="77" spans="1:2">
      <c r="B77"/>
    </row>
    <row r="78" spans="1:2">
      <c r="B78"/>
    </row>
    <row r="79" spans="1:2">
      <c r="B79"/>
    </row>
    <row r="80" spans="1: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
  <sheetViews>
    <sheetView showGridLines="0" topLeftCell="A8" zoomScale="80" zoomScaleNormal="80" workbookViewId="0">
      <selection activeCell="I16" sqref="I16"/>
    </sheetView>
  </sheetViews>
  <sheetFormatPr defaultColWidth="22.85546875" defaultRowHeight="15"/>
  <cols>
    <col min="1" max="1" width="12.140625" customWidth="1"/>
    <col min="2" max="2" width="20.140625" customWidth="1"/>
    <col min="3" max="3" width="17.85546875" customWidth="1"/>
    <col min="4" max="4" width="16.28515625" customWidth="1"/>
    <col min="5" max="5" width="17.140625" customWidth="1"/>
    <col min="6" max="6" width="10.7109375" customWidth="1"/>
    <col min="7" max="7" width="16.28515625" customWidth="1"/>
    <col min="8" max="8" width="30.7109375" customWidth="1"/>
    <col min="11" max="11" width="30.5703125" customWidth="1"/>
    <col min="12" max="14" width="22.85546875" hidden="1" customWidth="1"/>
    <col min="17" max="17" width="59.7109375" customWidth="1"/>
  </cols>
  <sheetData>
    <row r="2" spans="1:17" ht="20.25">
      <c r="E2" s="1" t="s">
        <v>323</v>
      </c>
    </row>
    <row r="5" spans="1:17" ht="60">
      <c r="A5" s="2" t="s">
        <v>324</v>
      </c>
      <c r="B5" s="2" t="s">
        <v>2</v>
      </c>
      <c r="C5" s="3" t="s">
        <v>325</v>
      </c>
      <c r="D5" s="3" t="s">
        <v>185</v>
      </c>
      <c r="E5" s="3" t="s">
        <v>326</v>
      </c>
      <c r="F5" s="3" t="s">
        <v>327</v>
      </c>
      <c r="G5" s="3" t="s">
        <v>328</v>
      </c>
      <c r="H5" s="3" t="s">
        <v>329</v>
      </c>
      <c r="I5" s="3" t="s">
        <v>330</v>
      </c>
      <c r="J5" s="15" t="s">
        <v>331</v>
      </c>
      <c r="K5" s="3" t="s">
        <v>332</v>
      </c>
      <c r="L5" s="2" t="s">
        <v>333</v>
      </c>
      <c r="M5" s="3" t="s">
        <v>334</v>
      </c>
      <c r="N5" s="2" t="s">
        <v>193</v>
      </c>
      <c r="O5" s="3" t="s">
        <v>335</v>
      </c>
      <c r="P5" s="3" t="s">
        <v>10</v>
      </c>
      <c r="Q5" s="30" t="s">
        <v>336</v>
      </c>
    </row>
    <row r="6" spans="1:17" ht="63.75">
      <c r="A6" s="4">
        <v>2</v>
      </c>
      <c r="B6" s="5" t="s">
        <v>337</v>
      </c>
      <c r="C6" s="6" t="s">
        <v>69</v>
      </c>
      <c r="D6" s="7">
        <v>43966</v>
      </c>
      <c r="E6" s="7">
        <v>43992</v>
      </c>
      <c r="F6" s="5">
        <f t="shared" ref="F6:F15" si="0">E6-D6</f>
        <v>26</v>
      </c>
      <c r="G6" s="6" t="s">
        <v>338</v>
      </c>
      <c r="H6" s="6" t="s">
        <v>339</v>
      </c>
      <c r="I6" s="6" t="s">
        <v>340</v>
      </c>
      <c r="J6" s="16">
        <v>0</v>
      </c>
      <c r="K6" s="6"/>
      <c r="L6" s="16" t="s">
        <v>341</v>
      </c>
      <c r="M6" s="16" t="s">
        <v>341</v>
      </c>
      <c r="N6" s="16" t="s">
        <v>341</v>
      </c>
      <c r="O6" s="17">
        <v>0</v>
      </c>
      <c r="P6" s="18" t="s">
        <v>342</v>
      </c>
      <c r="Q6" s="31" t="s">
        <v>343</v>
      </c>
    </row>
    <row r="7" spans="1:17" ht="51">
      <c r="A7" s="4">
        <v>3</v>
      </c>
      <c r="B7" s="5" t="s">
        <v>344</v>
      </c>
      <c r="C7" s="6" t="s">
        <v>69</v>
      </c>
      <c r="D7" s="7">
        <v>43966</v>
      </c>
      <c r="E7" s="7">
        <v>43992</v>
      </c>
      <c r="F7" s="5">
        <f t="shared" si="0"/>
        <v>26</v>
      </c>
      <c r="G7" s="6" t="s">
        <v>338</v>
      </c>
      <c r="H7" s="6" t="s">
        <v>345</v>
      </c>
      <c r="I7" s="6" t="s">
        <v>346</v>
      </c>
      <c r="J7" s="16">
        <v>0</v>
      </c>
      <c r="K7" s="6"/>
      <c r="L7" s="19" t="s">
        <v>341</v>
      </c>
      <c r="M7" s="19" t="s">
        <v>341</v>
      </c>
      <c r="N7" s="19" t="s">
        <v>341</v>
      </c>
      <c r="O7" s="17">
        <v>0</v>
      </c>
      <c r="P7" s="18" t="s">
        <v>347</v>
      </c>
      <c r="Q7" s="6" t="s">
        <v>348</v>
      </c>
    </row>
    <row r="8" spans="1:17" ht="51">
      <c r="A8" s="4">
        <v>5</v>
      </c>
      <c r="B8" s="8" t="s">
        <v>349</v>
      </c>
      <c r="C8" s="9" t="s">
        <v>69</v>
      </c>
      <c r="D8" s="10">
        <v>43970</v>
      </c>
      <c r="E8" s="10">
        <v>43992</v>
      </c>
      <c r="F8" s="5">
        <f t="shared" si="0"/>
        <v>22</v>
      </c>
      <c r="G8" s="9" t="s">
        <v>350</v>
      </c>
      <c r="H8" s="9" t="s">
        <v>351</v>
      </c>
      <c r="I8" s="9" t="s">
        <v>340</v>
      </c>
      <c r="J8" s="16">
        <v>0</v>
      </c>
      <c r="K8" s="6"/>
      <c r="L8" s="19" t="s">
        <v>341</v>
      </c>
      <c r="M8" s="19" t="s">
        <v>341</v>
      </c>
      <c r="N8" s="19" t="s">
        <v>341</v>
      </c>
      <c r="O8" s="17">
        <v>0</v>
      </c>
      <c r="P8" s="18" t="s">
        <v>342</v>
      </c>
      <c r="Q8" s="6" t="s">
        <v>352</v>
      </c>
    </row>
    <row r="9" spans="1:17" ht="38.25">
      <c r="A9" s="4">
        <v>6</v>
      </c>
      <c r="B9" s="8" t="s">
        <v>353</v>
      </c>
      <c r="C9" s="9" t="s">
        <v>69</v>
      </c>
      <c r="D9" s="10">
        <v>43995</v>
      </c>
      <c r="E9" s="10">
        <v>44012</v>
      </c>
      <c r="F9" s="5">
        <f t="shared" si="0"/>
        <v>17</v>
      </c>
      <c r="G9" s="9" t="s">
        <v>354</v>
      </c>
      <c r="H9" s="9" t="s">
        <v>355</v>
      </c>
      <c r="I9" s="9" t="s">
        <v>340</v>
      </c>
      <c r="J9" s="16">
        <v>0</v>
      </c>
      <c r="K9" s="6"/>
      <c r="L9" s="18" t="s">
        <v>341</v>
      </c>
      <c r="M9" s="18" t="s">
        <v>341</v>
      </c>
      <c r="N9" s="18" t="s">
        <v>341</v>
      </c>
      <c r="O9" s="17">
        <v>0</v>
      </c>
      <c r="P9" s="18" t="s">
        <v>159</v>
      </c>
      <c r="Q9" s="31" t="s">
        <v>356</v>
      </c>
    </row>
    <row r="10" spans="1:17" ht="38.25">
      <c r="A10" s="4">
        <v>7</v>
      </c>
      <c r="B10" s="5" t="s">
        <v>357</v>
      </c>
      <c r="C10" s="6" t="s">
        <v>82</v>
      </c>
      <c r="D10" s="7">
        <v>44007</v>
      </c>
      <c r="E10" s="7">
        <v>44011</v>
      </c>
      <c r="F10" s="5">
        <f t="shared" si="0"/>
        <v>4</v>
      </c>
      <c r="G10" s="6" t="s">
        <v>358</v>
      </c>
      <c r="H10" s="6" t="s">
        <v>359</v>
      </c>
      <c r="I10" s="6" t="s">
        <v>346</v>
      </c>
      <c r="J10" s="16">
        <v>9339.36</v>
      </c>
      <c r="K10" s="6" t="s">
        <v>360</v>
      </c>
      <c r="L10" s="18" t="s">
        <v>341</v>
      </c>
      <c r="M10" s="18" t="s">
        <v>341</v>
      </c>
      <c r="N10" s="18" t="s">
        <v>341</v>
      </c>
      <c r="O10" s="17">
        <v>-6801.36</v>
      </c>
      <c r="P10" s="17" t="s">
        <v>347</v>
      </c>
      <c r="Q10" s="31" t="s">
        <v>361</v>
      </c>
    </row>
    <row r="11" spans="1:17" ht="51">
      <c r="A11" s="4">
        <v>8</v>
      </c>
      <c r="B11" s="8" t="s">
        <v>362</v>
      </c>
      <c r="C11" s="9" t="s">
        <v>69</v>
      </c>
      <c r="D11" s="10">
        <v>43689</v>
      </c>
      <c r="E11" s="10">
        <v>43745</v>
      </c>
      <c r="F11" s="5">
        <f t="shared" si="0"/>
        <v>56</v>
      </c>
      <c r="G11" s="9" t="s">
        <v>363</v>
      </c>
      <c r="H11" s="9" t="s">
        <v>364</v>
      </c>
      <c r="I11" s="9" t="s">
        <v>365</v>
      </c>
      <c r="J11" s="16">
        <v>0</v>
      </c>
      <c r="K11" s="6"/>
      <c r="L11" s="18" t="s">
        <v>341</v>
      </c>
      <c r="M11" s="18" t="s">
        <v>341</v>
      </c>
      <c r="N11" s="18" t="s">
        <v>341</v>
      </c>
      <c r="O11" s="17">
        <v>0</v>
      </c>
      <c r="P11" s="18" t="s">
        <v>342</v>
      </c>
      <c r="Q11" s="6" t="s">
        <v>366</v>
      </c>
    </row>
    <row r="12" spans="1:17" ht="38.25">
      <c r="A12" s="4">
        <v>9</v>
      </c>
      <c r="B12" s="8" t="s">
        <v>367</v>
      </c>
      <c r="C12" s="9" t="s">
        <v>82</v>
      </c>
      <c r="D12" s="10">
        <v>44014</v>
      </c>
      <c r="E12" s="10">
        <v>44018</v>
      </c>
      <c r="F12" s="5">
        <f t="shared" si="0"/>
        <v>4</v>
      </c>
      <c r="G12" s="9" t="s">
        <v>358</v>
      </c>
      <c r="H12" s="9" t="s">
        <v>368</v>
      </c>
      <c r="I12" s="9" t="s">
        <v>369</v>
      </c>
      <c r="J12" s="16">
        <v>9371.76</v>
      </c>
      <c r="K12" s="6" t="s">
        <v>370</v>
      </c>
      <c r="L12" s="20" t="s">
        <v>341</v>
      </c>
      <c r="M12" s="20" t="s">
        <v>341</v>
      </c>
      <c r="N12" s="20" t="s">
        <v>341</v>
      </c>
      <c r="O12" s="20" t="s">
        <v>341</v>
      </c>
      <c r="P12" s="21" t="s">
        <v>371</v>
      </c>
      <c r="Q12" s="31" t="s">
        <v>372</v>
      </c>
    </row>
    <row r="13" spans="1:17" ht="63.75">
      <c r="A13" s="4">
        <v>10</v>
      </c>
      <c r="B13" s="5" t="s">
        <v>373</v>
      </c>
      <c r="C13" s="9" t="s">
        <v>69</v>
      </c>
      <c r="D13" s="10">
        <v>44047</v>
      </c>
      <c r="E13" s="10">
        <v>44069</v>
      </c>
      <c r="F13" s="5">
        <f t="shared" si="0"/>
        <v>22</v>
      </c>
      <c r="G13" s="9" t="s">
        <v>363</v>
      </c>
      <c r="H13" s="9" t="s">
        <v>374</v>
      </c>
      <c r="I13" s="9" t="s">
        <v>346</v>
      </c>
      <c r="J13" s="16"/>
      <c r="K13" s="6" t="s">
        <v>375</v>
      </c>
      <c r="L13" s="22" t="s">
        <v>341</v>
      </c>
      <c r="M13" s="23" t="s">
        <v>341</v>
      </c>
      <c r="N13" s="24" t="s">
        <v>341</v>
      </c>
      <c r="O13" s="25">
        <v>720000</v>
      </c>
      <c r="P13" s="26" t="s">
        <v>376</v>
      </c>
      <c r="Q13" s="32" t="s">
        <v>377</v>
      </c>
    </row>
    <row r="14" spans="1:17" ht="102">
      <c r="A14" s="4">
        <v>11</v>
      </c>
      <c r="B14" s="5" t="s">
        <v>378</v>
      </c>
      <c r="C14" s="6" t="s">
        <v>82</v>
      </c>
      <c r="D14" s="7">
        <v>44014</v>
      </c>
      <c r="E14" s="7">
        <v>44018</v>
      </c>
      <c r="F14" s="5">
        <f t="shared" si="0"/>
        <v>4</v>
      </c>
      <c r="G14" s="6" t="s">
        <v>358</v>
      </c>
      <c r="H14" s="6" t="s">
        <v>379</v>
      </c>
      <c r="I14" s="6" t="s">
        <v>346</v>
      </c>
      <c r="J14" s="16">
        <v>13852.8</v>
      </c>
      <c r="K14" s="6" t="s">
        <v>360</v>
      </c>
      <c r="L14" s="27"/>
      <c r="M14" s="27"/>
      <c r="N14" s="27"/>
      <c r="O14" s="28">
        <f>2038.8+1440</f>
        <v>3478.8</v>
      </c>
      <c r="P14" s="29" t="s">
        <v>380</v>
      </c>
      <c r="Q14" s="6" t="s">
        <v>381</v>
      </c>
    </row>
    <row r="15" spans="1:17" ht="38.25">
      <c r="A15" s="11">
        <v>12</v>
      </c>
      <c r="B15" s="11" t="s">
        <v>382</v>
      </c>
      <c r="C15" s="12" t="s">
        <v>69</v>
      </c>
      <c r="D15" s="13">
        <v>44026</v>
      </c>
      <c r="E15" s="13">
        <v>44028</v>
      </c>
      <c r="F15" s="5">
        <f t="shared" si="0"/>
        <v>2</v>
      </c>
      <c r="G15" s="11" t="s">
        <v>358</v>
      </c>
      <c r="H15" s="12" t="s">
        <v>383</v>
      </c>
      <c r="I15" s="12" t="s">
        <v>384</v>
      </c>
      <c r="J15" s="12" t="s">
        <v>346</v>
      </c>
      <c r="K15" s="6" t="s">
        <v>360</v>
      </c>
      <c r="L15" s="14"/>
      <c r="M15" s="14"/>
      <c r="N15" s="14"/>
      <c r="O15" s="14"/>
      <c r="P15" s="17" t="s">
        <v>347</v>
      </c>
      <c r="Q15" s="14"/>
    </row>
    <row r="16" spans="1:17">
      <c r="A16" s="14"/>
      <c r="B16" s="14"/>
      <c r="C16" s="14"/>
      <c r="D16" s="14"/>
      <c r="E16" s="14"/>
      <c r="F16" s="14"/>
      <c r="G16" s="14"/>
      <c r="H16" s="14"/>
      <c r="I16" s="14"/>
      <c r="J16" s="14"/>
      <c r="K16" s="14"/>
      <c r="L16" s="14"/>
      <c r="M16" s="14"/>
      <c r="N16" s="14"/>
      <c r="O16" s="14"/>
      <c r="P16" s="14"/>
      <c r="Q16" s="14"/>
    </row>
    <row r="17"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showGridLines="0" topLeftCell="A32" zoomScale="70" zoomScaleNormal="70" workbookViewId="0">
      <selection activeCell="C41" sqref="C41"/>
    </sheetView>
  </sheetViews>
  <sheetFormatPr defaultRowHeight="15"/>
  <cols>
    <col min="1" max="1" width="5.28515625" style="77" customWidth="1"/>
    <col min="2" max="2" width="24.42578125" style="77" bestFit="1" customWidth="1"/>
    <col min="3" max="3" width="42.7109375" style="136" customWidth="1"/>
    <col min="4" max="4" width="17" style="77" bestFit="1" customWidth="1"/>
    <col min="5" max="5" width="23.7109375" style="77" customWidth="1"/>
    <col min="6" max="6" width="22.42578125" style="137" bestFit="1" customWidth="1"/>
    <col min="7" max="7" width="37.7109375" style="75" customWidth="1"/>
    <col min="8" max="8" width="28.140625" style="138" customWidth="1"/>
    <col min="9" max="9" width="9.140625" style="73"/>
    <col min="10" max="10" width="14.42578125" style="74" bestFit="1" customWidth="1"/>
    <col min="11" max="11" width="21.28515625" style="73" bestFit="1" customWidth="1"/>
    <col min="12" max="12" width="13.42578125" style="73" bestFit="1" customWidth="1"/>
    <col min="13" max="13" width="10.5703125" style="73" bestFit="1" customWidth="1"/>
    <col min="14" max="16384" width="9.140625" style="73"/>
  </cols>
  <sheetData>
    <row r="1" spans="1:11" ht="20.25">
      <c r="A1" s="492" t="s">
        <v>619</v>
      </c>
      <c r="B1" s="493"/>
      <c r="C1" s="493"/>
      <c r="D1" s="493"/>
      <c r="E1" s="493"/>
      <c r="F1" s="493"/>
      <c r="G1" s="493"/>
      <c r="H1" s="494"/>
    </row>
    <row r="2" spans="1:11" ht="20.25">
      <c r="A2" s="495" t="s">
        <v>620</v>
      </c>
      <c r="B2" s="496"/>
      <c r="C2" s="496"/>
      <c r="D2" s="496"/>
      <c r="E2" s="496"/>
      <c r="F2" s="496"/>
      <c r="G2" s="496"/>
      <c r="H2" s="497"/>
    </row>
    <row r="3" spans="1:11" ht="20.25">
      <c r="A3" s="498" t="s">
        <v>621</v>
      </c>
      <c r="B3" s="499"/>
      <c r="C3" s="499"/>
      <c r="D3" s="499"/>
      <c r="E3" s="499"/>
      <c r="F3" s="499"/>
      <c r="G3" s="499"/>
      <c r="H3" s="500"/>
    </row>
    <row r="4" spans="1:11" s="77" customFormat="1" ht="15.75" customHeight="1">
      <c r="A4" s="501" t="s">
        <v>622</v>
      </c>
      <c r="B4" s="501"/>
      <c r="C4" s="501"/>
      <c r="D4" s="501"/>
      <c r="E4" s="501"/>
      <c r="F4" s="501"/>
      <c r="G4" s="501"/>
      <c r="H4" s="501"/>
      <c r="I4" s="75"/>
      <c r="J4" s="76"/>
      <c r="K4" s="75"/>
    </row>
    <row r="5" spans="1:11" s="77" customFormat="1" ht="54">
      <c r="A5" s="144" t="s">
        <v>324</v>
      </c>
      <c r="B5" s="144" t="s">
        <v>623</v>
      </c>
      <c r="C5" s="78" t="s">
        <v>624</v>
      </c>
      <c r="D5" s="78" t="s">
        <v>625</v>
      </c>
      <c r="E5" s="144" t="s">
        <v>5</v>
      </c>
      <c r="F5" s="79" t="s">
        <v>331</v>
      </c>
      <c r="G5" s="144" t="s">
        <v>10</v>
      </c>
      <c r="H5" s="144" t="s">
        <v>626</v>
      </c>
      <c r="I5" s="75"/>
      <c r="J5" s="76"/>
      <c r="K5" s="75"/>
    </row>
    <row r="6" spans="1:11" ht="54">
      <c r="A6" s="80">
        <v>1</v>
      </c>
      <c r="B6" s="80" t="s">
        <v>627</v>
      </c>
      <c r="C6" s="81" t="s">
        <v>628</v>
      </c>
      <c r="D6" s="80">
        <v>339030</v>
      </c>
      <c r="E6" s="80" t="s">
        <v>17</v>
      </c>
      <c r="F6" s="82">
        <v>2867.5</v>
      </c>
      <c r="G6" s="83" t="s">
        <v>21</v>
      </c>
      <c r="H6" s="502">
        <f>(F13)/190000</f>
        <v>0.83371973684210521</v>
      </c>
    </row>
    <row r="7" spans="1:11" ht="54">
      <c r="A7" s="80">
        <v>2</v>
      </c>
      <c r="B7" s="80" t="s">
        <v>629</v>
      </c>
      <c r="C7" s="81" t="s">
        <v>630</v>
      </c>
      <c r="D7" s="80">
        <v>339030</v>
      </c>
      <c r="E7" s="80" t="s">
        <v>17</v>
      </c>
      <c r="F7" s="82">
        <v>7052.5</v>
      </c>
      <c r="G7" s="83" t="s">
        <v>21</v>
      </c>
      <c r="H7" s="502"/>
    </row>
    <row r="8" spans="1:11" ht="54">
      <c r="A8" s="80">
        <v>3</v>
      </c>
      <c r="B8" s="80" t="s">
        <v>631</v>
      </c>
      <c r="C8" s="81" t="s">
        <v>632</v>
      </c>
      <c r="D8" s="80">
        <v>339030</v>
      </c>
      <c r="E8" s="80" t="s">
        <v>82</v>
      </c>
      <c r="F8" s="82">
        <v>1202.4000000000001</v>
      </c>
      <c r="G8" s="83" t="s">
        <v>21</v>
      </c>
      <c r="H8" s="502"/>
      <c r="J8" s="84"/>
    </row>
    <row r="9" spans="1:11" ht="18">
      <c r="A9" s="80">
        <v>4</v>
      </c>
      <c r="B9" s="80" t="s">
        <v>633</v>
      </c>
      <c r="C9" s="81" t="s">
        <v>634</v>
      </c>
      <c r="D9" s="80">
        <v>339030</v>
      </c>
      <c r="E9" s="80" t="s">
        <v>17</v>
      </c>
      <c r="F9" s="85">
        <v>7665.15</v>
      </c>
      <c r="G9" s="83" t="s">
        <v>21</v>
      </c>
      <c r="H9" s="502"/>
    </row>
    <row r="10" spans="1:11" ht="36">
      <c r="A10" s="80">
        <v>5</v>
      </c>
      <c r="B10" s="80" t="s">
        <v>635</v>
      </c>
      <c r="C10" s="81" t="s">
        <v>636</v>
      </c>
      <c r="D10" s="80">
        <v>339039</v>
      </c>
      <c r="E10" s="80" t="s">
        <v>69</v>
      </c>
      <c r="F10" s="85">
        <v>111619.2</v>
      </c>
      <c r="G10" s="83" t="s">
        <v>21</v>
      </c>
      <c r="H10" s="502"/>
    </row>
    <row r="11" spans="1:11" ht="54">
      <c r="A11" s="86">
        <v>6</v>
      </c>
      <c r="B11" s="86" t="s">
        <v>635</v>
      </c>
      <c r="C11" s="87" t="s">
        <v>637</v>
      </c>
      <c r="D11" s="86">
        <v>339039</v>
      </c>
      <c r="E11" s="86" t="s">
        <v>17</v>
      </c>
      <c r="F11" s="88">
        <v>28000</v>
      </c>
      <c r="G11" s="89" t="s">
        <v>575</v>
      </c>
      <c r="H11" s="502"/>
    </row>
    <row r="12" spans="1:11" ht="36">
      <c r="A12" s="503" t="s">
        <v>638</v>
      </c>
      <c r="B12" s="503"/>
      <c r="C12" s="503"/>
      <c r="D12" s="503"/>
      <c r="E12" s="504">
        <v>190000</v>
      </c>
      <c r="F12" s="78" t="s">
        <v>639</v>
      </c>
      <c r="G12" s="144" t="s">
        <v>640</v>
      </c>
      <c r="H12" s="502"/>
    </row>
    <row r="13" spans="1:11" s="90" customFormat="1" ht="18.75">
      <c r="A13" s="503"/>
      <c r="B13" s="503"/>
      <c r="C13" s="503"/>
      <c r="D13" s="503"/>
      <c r="E13" s="504"/>
      <c r="F13" s="145">
        <f>SUM(F6:F11)</f>
        <v>158406.75</v>
      </c>
      <c r="G13" s="145">
        <f>E12-F13</f>
        <v>31593.25</v>
      </c>
      <c r="H13" s="148"/>
      <c r="J13" s="91"/>
    </row>
    <row r="14" spans="1:11" s="92" customFormat="1" ht="18.75">
      <c r="A14" s="505" t="s">
        <v>641</v>
      </c>
      <c r="B14" s="505"/>
      <c r="C14" s="505"/>
      <c r="D14" s="505"/>
      <c r="E14" s="505"/>
      <c r="F14" s="505"/>
      <c r="G14" s="505"/>
      <c r="H14" s="505"/>
      <c r="J14" s="93"/>
    </row>
    <row r="15" spans="1:11">
      <c r="A15" s="506"/>
      <c r="B15" s="506"/>
      <c r="C15" s="506"/>
      <c r="D15" s="506"/>
      <c r="E15" s="506"/>
      <c r="F15" s="506"/>
      <c r="G15" s="506"/>
      <c r="H15" s="506"/>
    </row>
    <row r="16" spans="1:11" ht="18" customHeight="1">
      <c r="A16" s="507" t="s">
        <v>642</v>
      </c>
      <c r="B16" s="507"/>
      <c r="C16" s="507"/>
      <c r="D16" s="507"/>
      <c r="E16" s="507"/>
      <c r="F16" s="507"/>
      <c r="G16" s="507"/>
      <c r="H16" s="507"/>
      <c r="J16" s="94"/>
    </row>
    <row r="17" spans="1:12" ht="18">
      <c r="A17" s="95">
        <v>1</v>
      </c>
      <c r="B17" s="95" t="s">
        <v>643</v>
      </c>
      <c r="C17" s="96" t="s">
        <v>644</v>
      </c>
      <c r="D17" s="95">
        <v>339030</v>
      </c>
      <c r="E17" s="95" t="s">
        <v>645</v>
      </c>
      <c r="F17" s="97">
        <v>39375</v>
      </c>
      <c r="G17" s="98" t="s">
        <v>21</v>
      </c>
      <c r="H17" s="508">
        <f>F21/E20</f>
        <v>0.90283363157894725</v>
      </c>
    </row>
    <row r="18" spans="1:12" ht="36">
      <c r="A18" s="95">
        <v>2</v>
      </c>
      <c r="B18" s="95" t="s">
        <v>646</v>
      </c>
      <c r="C18" s="96" t="s">
        <v>647</v>
      </c>
      <c r="D18" s="95">
        <v>339030</v>
      </c>
      <c r="E18" s="95" t="s">
        <v>648</v>
      </c>
      <c r="F18" s="97">
        <v>17568.099999999999</v>
      </c>
      <c r="G18" s="98" t="s">
        <v>21</v>
      </c>
      <c r="H18" s="508"/>
    </row>
    <row r="19" spans="1:12" ht="18">
      <c r="A19" s="95">
        <v>3</v>
      </c>
      <c r="B19" s="95" t="s">
        <v>649</v>
      </c>
      <c r="C19" s="96" t="s">
        <v>644</v>
      </c>
      <c r="D19" s="95">
        <v>339030</v>
      </c>
      <c r="E19" s="95" t="s">
        <v>650</v>
      </c>
      <c r="F19" s="97">
        <v>114595.29</v>
      </c>
      <c r="G19" s="98" t="s">
        <v>21</v>
      </c>
      <c r="H19" s="508"/>
    </row>
    <row r="20" spans="1:12" ht="36">
      <c r="A20" s="509" t="s">
        <v>638</v>
      </c>
      <c r="B20" s="509"/>
      <c r="C20" s="509"/>
      <c r="D20" s="509"/>
      <c r="E20" s="510">
        <v>190000</v>
      </c>
      <c r="F20" s="98" t="s">
        <v>639</v>
      </c>
      <c r="G20" s="146" t="s">
        <v>640</v>
      </c>
      <c r="H20" s="508"/>
    </row>
    <row r="21" spans="1:12" ht="18">
      <c r="A21" s="509"/>
      <c r="B21" s="509"/>
      <c r="C21" s="509"/>
      <c r="D21" s="509"/>
      <c r="E21" s="510"/>
      <c r="F21" s="147">
        <f>SUM(F17:F19)</f>
        <v>171538.38999999998</v>
      </c>
      <c r="G21" s="99">
        <f>E20-F21</f>
        <v>18461.610000000015</v>
      </c>
      <c r="H21" s="508"/>
      <c r="J21" s="84"/>
    </row>
    <row r="22" spans="1:12" ht="18">
      <c r="A22" s="511" t="s">
        <v>651</v>
      </c>
      <c r="B22" s="511"/>
      <c r="C22" s="511"/>
      <c r="D22" s="511"/>
      <c r="E22" s="511"/>
      <c r="F22" s="511"/>
      <c r="G22" s="511"/>
      <c r="H22" s="508"/>
    </row>
    <row r="23" spans="1:12" ht="18">
      <c r="A23" s="515"/>
      <c r="B23" s="516"/>
      <c r="C23" s="516"/>
      <c r="D23" s="516"/>
      <c r="E23" s="516"/>
      <c r="F23" s="516"/>
      <c r="G23" s="516"/>
      <c r="H23" s="100"/>
    </row>
    <row r="24" spans="1:12" ht="20.25" customHeight="1">
      <c r="A24" s="517" t="s">
        <v>652</v>
      </c>
      <c r="B24" s="518"/>
      <c r="C24" s="518"/>
      <c r="D24" s="518"/>
      <c r="E24" s="518"/>
      <c r="F24" s="518"/>
      <c r="G24" s="518"/>
      <c r="H24" s="519"/>
    </row>
    <row r="25" spans="1:12" ht="72">
      <c r="A25" s="95">
        <v>1</v>
      </c>
      <c r="B25" s="95" t="s">
        <v>653</v>
      </c>
      <c r="C25" s="96" t="s">
        <v>654</v>
      </c>
      <c r="D25" s="95" t="s">
        <v>655</v>
      </c>
      <c r="E25" s="101" t="s">
        <v>7</v>
      </c>
      <c r="F25" s="97">
        <v>0</v>
      </c>
      <c r="G25" s="102" t="s">
        <v>656</v>
      </c>
      <c r="H25" s="520">
        <f>F29/E28</f>
        <v>0.22374759614243184</v>
      </c>
    </row>
    <row r="26" spans="1:12" ht="54">
      <c r="A26" s="95">
        <v>2</v>
      </c>
      <c r="B26" s="95" t="s">
        <v>657</v>
      </c>
      <c r="C26" s="96" t="s">
        <v>658</v>
      </c>
      <c r="D26" s="95" t="s">
        <v>655</v>
      </c>
      <c r="E26" s="101" t="s">
        <v>659</v>
      </c>
      <c r="F26" s="97">
        <v>35988</v>
      </c>
      <c r="G26" s="98" t="s">
        <v>660</v>
      </c>
      <c r="H26" s="520"/>
    </row>
    <row r="27" spans="1:12" ht="36">
      <c r="A27" s="95">
        <v>3</v>
      </c>
      <c r="B27" s="95" t="s">
        <v>661</v>
      </c>
      <c r="C27" s="96" t="s">
        <v>662</v>
      </c>
      <c r="D27" s="95" t="s">
        <v>655</v>
      </c>
      <c r="E27" s="101" t="s">
        <v>17</v>
      </c>
      <c r="F27" s="97">
        <v>11133.02</v>
      </c>
      <c r="G27" s="98" t="s">
        <v>660</v>
      </c>
      <c r="H27" s="520"/>
      <c r="L27" s="103"/>
    </row>
    <row r="28" spans="1:12" ht="36">
      <c r="A28" s="503" t="s">
        <v>638</v>
      </c>
      <c r="B28" s="503"/>
      <c r="C28" s="503"/>
      <c r="D28" s="503"/>
      <c r="E28" s="504">
        <v>210599</v>
      </c>
      <c r="F28" s="78" t="s">
        <v>639</v>
      </c>
      <c r="G28" s="144" t="s">
        <v>640</v>
      </c>
      <c r="H28" s="520"/>
      <c r="L28" s="103"/>
    </row>
    <row r="29" spans="1:12" s="106" customFormat="1" ht="21">
      <c r="A29" s="503"/>
      <c r="B29" s="503"/>
      <c r="C29" s="503"/>
      <c r="D29" s="503"/>
      <c r="E29" s="504"/>
      <c r="F29" s="104">
        <f>SUM(F26:F27)</f>
        <v>47121.020000000004</v>
      </c>
      <c r="G29" s="105">
        <f>E28-F29</f>
        <v>163477.97999999998</v>
      </c>
      <c r="H29" s="520"/>
      <c r="J29" s="107"/>
      <c r="K29" s="108"/>
    </row>
    <row r="30" spans="1:12" ht="18">
      <c r="A30" s="521"/>
      <c r="B30" s="521"/>
      <c r="C30" s="521"/>
      <c r="D30" s="521"/>
      <c r="E30" s="521"/>
      <c r="F30" s="521"/>
      <c r="G30" s="521"/>
      <c r="H30" s="109"/>
    </row>
    <row r="31" spans="1:12" ht="15.75">
      <c r="A31" s="110"/>
      <c r="B31" s="110"/>
      <c r="C31" s="111"/>
      <c r="D31" s="110"/>
      <c r="E31" s="110"/>
      <c r="F31" s="112"/>
      <c r="G31" s="113"/>
      <c r="H31" s="114"/>
    </row>
    <row r="32" spans="1:12" ht="18">
      <c r="A32" s="522"/>
      <c r="B32" s="523"/>
      <c r="C32" s="523"/>
      <c r="D32" s="523"/>
      <c r="E32" s="523"/>
      <c r="F32" s="523"/>
      <c r="G32" s="523"/>
      <c r="H32" s="115"/>
    </row>
    <row r="33" spans="1:8" ht="20.25" customHeight="1">
      <c r="A33" s="524" t="s">
        <v>663</v>
      </c>
      <c r="B33" s="524"/>
      <c r="C33" s="524"/>
      <c r="D33" s="524"/>
      <c r="E33" s="524"/>
      <c r="F33" s="524"/>
      <c r="G33" s="524"/>
      <c r="H33" s="524"/>
    </row>
    <row r="34" spans="1:8" ht="31.5">
      <c r="A34" s="116" t="s">
        <v>324</v>
      </c>
      <c r="B34" s="116" t="s">
        <v>623</v>
      </c>
      <c r="C34" s="116" t="s">
        <v>624</v>
      </c>
      <c r="D34" s="116" t="s">
        <v>664</v>
      </c>
      <c r="E34" s="116" t="s">
        <v>665</v>
      </c>
      <c r="F34" s="116" t="s">
        <v>21</v>
      </c>
      <c r="G34" s="116" t="s">
        <v>666</v>
      </c>
      <c r="H34" s="116" t="s">
        <v>667</v>
      </c>
    </row>
    <row r="35" spans="1:8" ht="54">
      <c r="A35" s="117">
        <v>1</v>
      </c>
      <c r="B35" s="144" t="s">
        <v>337</v>
      </c>
      <c r="C35" s="118" t="s">
        <v>668</v>
      </c>
      <c r="D35" s="117" t="s">
        <v>669</v>
      </c>
      <c r="E35" s="117" t="s">
        <v>69</v>
      </c>
      <c r="F35" s="119">
        <v>0</v>
      </c>
      <c r="G35" s="120" t="s">
        <v>127</v>
      </c>
      <c r="H35" s="520">
        <f>(F43/E43)</f>
        <v>0.38742613636363638</v>
      </c>
    </row>
    <row r="36" spans="1:8" ht="54">
      <c r="A36" s="117">
        <v>2</v>
      </c>
      <c r="B36" s="144" t="s">
        <v>349</v>
      </c>
      <c r="C36" s="118" t="s">
        <v>670</v>
      </c>
      <c r="D36" s="117" t="s">
        <v>669</v>
      </c>
      <c r="E36" s="117" t="s">
        <v>69</v>
      </c>
      <c r="F36" s="119">
        <v>0</v>
      </c>
      <c r="G36" s="120" t="s">
        <v>671</v>
      </c>
      <c r="H36" s="520"/>
    </row>
    <row r="37" spans="1:8" ht="72">
      <c r="A37" s="117">
        <v>3</v>
      </c>
      <c r="B37" s="144" t="s">
        <v>344</v>
      </c>
      <c r="C37" s="118" t="s">
        <v>672</v>
      </c>
      <c r="D37" s="117" t="s">
        <v>669</v>
      </c>
      <c r="E37" s="117" t="s">
        <v>69</v>
      </c>
      <c r="F37" s="119">
        <v>0</v>
      </c>
      <c r="G37" s="120" t="s">
        <v>673</v>
      </c>
      <c r="H37" s="520"/>
    </row>
    <row r="38" spans="1:8" ht="54">
      <c r="A38" s="117">
        <v>4</v>
      </c>
      <c r="B38" s="144" t="s">
        <v>674</v>
      </c>
      <c r="C38" s="118" t="s">
        <v>675</v>
      </c>
      <c r="D38" s="117" t="s">
        <v>669</v>
      </c>
      <c r="E38" s="117" t="s">
        <v>17</v>
      </c>
      <c r="F38" s="119">
        <v>19504</v>
      </c>
      <c r="G38" s="78" t="s">
        <v>21</v>
      </c>
      <c r="H38" s="520"/>
    </row>
    <row r="39" spans="1:8" ht="54">
      <c r="A39" s="117">
        <v>5</v>
      </c>
      <c r="B39" s="144" t="s">
        <v>676</v>
      </c>
      <c r="C39" s="118" t="s">
        <v>675</v>
      </c>
      <c r="D39" s="117" t="s">
        <v>669</v>
      </c>
      <c r="E39" s="117" t="s">
        <v>82</v>
      </c>
      <c r="F39" s="119">
        <v>109740</v>
      </c>
      <c r="G39" s="78" t="s">
        <v>21</v>
      </c>
      <c r="H39" s="520"/>
    </row>
    <row r="40" spans="1:8" ht="54">
      <c r="A40" s="117">
        <v>6</v>
      </c>
      <c r="B40" s="144" t="s">
        <v>677</v>
      </c>
      <c r="C40" s="118" t="s">
        <v>675</v>
      </c>
      <c r="D40" s="117" t="s">
        <v>669</v>
      </c>
      <c r="E40" s="117" t="s">
        <v>82</v>
      </c>
      <c r="F40" s="119">
        <v>330</v>
      </c>
      <c r="G40" s="78" t="s">
        <v>21</v>
      </c>
      <c r="H40" s="520"/>
    </row>
    <row r="41" spans="1:8" ht="72">
      <c r="A41" s="117">
        <v>7</v>
      </c>
      <c r="B41" s="144" t="s">
        <v>678</v>
      </c>
      <c r="C41" s="118" t="s">
        <v>675</v>
      </c>
      <c r="D41" s="117" t="s">
        <v>669</v>
      </c>
      <c r="E41" s="117" t="s">
        <v>69</v>
      </c>
      <c r="F41" s="119">
        <v>6800</v>
      </c>
      <c r="G41" s="121" t="s">
        <v>679</v>
      </c>
      <c r="H41" s="520"/>
    </row>
    <row r="42" spans="1:8" ht="36">
      <c r="A42" s="503" t="s">
        <v>680</v>
      </c>
      <c r="B42" s="503"/>
      <c r="C42" s="503"/>
      <c r="D42" s="503"/>
      <c r="E42" s="144" t="s">
        <v>578</v>
      </c>
      <c r="F42" s="78" t="s">
        <v>639</v>
      </c>
      <c r="G42" s="144" t="s">
        <v>640</v>
      </c>
      <c r="H42" s="122"/>
    </row>
    <row r="43" spans="1:8" ht="18">
      <c r="A43" s="503"/>
      <c r="B43" s="503"/>
      <c r="C43" s="503"/>
      <c r="D43" s="503"/>
      <c r="E43" s="145">
        <v>352000</v>
      </c>
      <c r="F43" s="145">
        <f>SUM(F35:F41)</f>
        <v>136374</v>
      </c>
      <c r="G43" s="123">
        <f>E43-F43</f>
        <v>215626</v>
      </c>
      <c r="H43" s="122"/>
    </row>
    <row r="44" spans="1:8" ht="18">
      <c r="A44" s="124"/>
      <c r="B44" s="125"/>
      <c r="C44" s="125"/>
      <c r="D44" s="125"/>
      <c r="E44" s="126"/>
      <c r="F44" s="126"/>
      <c r="G44" s="127"/>
      <c r="H44" s="128"/>
    </row>
    <row r="45" spans="1:8" ht="18">
      <c r="A45" s="522"/>
      <c r="B45" s="523"/>
      <c r="C45" s="523"/>
      <c r="D45" s="523"/>
      <c r="E45" s="523"/>
      <c r="F45" s="523"/>
      <c r="G45" s="525"/>
      <c r="H45" s="129"/>
    </row>
    <row r="46" spans="1:8" ht="18" customHeight="1">
      <c r="A46" s="512" t="s">
        <v>681</v>
      </c>
      <c r="B46" s="513"/>
      <c r="C46" s="513"/>
      <c r="D46" s="513"/>
      <c r="E46" s="513"/>
      <c r="F46" s="513"/>
      <c r="G46" s="513"/>
      <c r="H46" s="514"/>
    </row>
    <row r="47" spans="1:8" ht="18">
      <c r="A47" s="117">
        <v>2</v>
      </c>
      <c r="B47" s="139" t="s">
        <v>382</v>
      </c>
      <c r="C47" s="140" t="s">
        <v>682</v>
      </c>
      <c r="D47" s="141" t="s">
        <v>669</v>
      </c>
      <c r="E47" s="141" t="s">
        <v>69</v>
      </c>
      <c r="F47" s="142">
        <f>1653.6+478.8+2000</f>
        <v>4132.3999999999996</v>
      </c>
      <c r="G47" s="143" t="s">
        <v>21</v>
      </c>
      <c r="H47" s="532">
        <v>0.36810795454545453</v>
      </c>
    </row>
    <row r="48" spans="1:8" ht="18">
      <c r="A48" s="117">
        <v>3</v>
      </c>
      <c r="B48" s="139" t="s">
        <v>683</v>
      </c>
      <c r="C48" s="140" t="s">
        <v>684</v>
      </c>
      <c r="D48" s="141" t="s">
        <v>669</v>
      </c>
      <c r="E48" s="141" t="s">
        <v>685</v>
      </c>
      <c r="F48" s="142">
        <v>66458.31</v>
      </c>
      <c r="G48" s="143" t="s">
        <v>21</v>
      </c>
      <c r="H48" s="533"/>
    </row>
    <row r="49" spans="1:8" ht="18">
      <c r="A49" s="117">
        <v>4</v>
      </c>
      <c r="B49" s="139" t="s">
        <v>702</v>
      </c>
      <c r="C49" s="140" t="s">
        <v>682</v>
      </c>
      <c r="D49" s="141" t="s">
        <v>669</v>
      </c>
      <c r="E49" s="141" t="s">
        <v>82</v>
      </c>
      <c r="F49" s="142">
        <v>2921.6</v>
      </c>
      <c r="G49" s="143" t="s">
        <v>21</v>
      </c>
      <c r="H49" s="533"/>
    </row>
    <row r="50" spans="1:8" ht="18">
      <c r="A50" s="117">
        <v>5</v>
      </c>
      <c r="B50" s="139" t="s">
        <v>701</v>
      </c>
      <c r="C50" s="140" t="s">
        <v>686</v>
      </c>
      <c r="D50" s="141" t="s">
        <v>669</v>
      </c>
      <c r="E50" s="141" t="s">
        <v>82</v>
      </c>
      <c r="F50" s="142">
        <v>11274</v>
      </c>
      <c r="G50" s="143" t="s">
        <v>21</v>
      </c>
      <c r="H50" s="533"/>
    </row>
    <row r="51" spans="1:8" ht="18">
      <c r="A51" s="117">
        <v>6</v>
      </c>
      <c r="B51" s="139" t="s">
        <v>700</v>
      </c>
      <c r="C51" s="140" t="s">
        <v>686</v>
      </c>
      <c r="D51" s="141" t="s">
        <v>669</v>
      </c>
      <c r="E51" s="141" t="s">
        <v>17</v>
      </c>
      <c r="F51" s="152">
        <v>31787.56</v>
      </c>
      <c r="G51" s="143" t="s">
        <v>21</v>
      </c>
      <c r="H51" s="533"/>
    </row>
    <row r="52" spans="1:8" ht="18">
      <c r="A52" s="117">
        <v>7</v>
      </c>
      <c r="B52" s="139" t="s">
        <v>703</v>
      </c>
      <c r="C52" s="140" t="s">
        <v>687</v>
      </c>
      <c r="D52" s="141" t="s">
        <v>669</v>
      </c>
      <c r="E52" s="141" t="s">
        <v>69</v>
      </c>
      <c r="F52" s="142">
        <v>26594.799999999999</v>
      </c>
      <c r="G52" s="143" t="s">
        <v>21</v>
      </c>
      <c r="H52" s="533"/>
    </row>
    <row r="53" spans="1:8" ht="18">
      <c r="A53" s="117">
        <v>9</v>
      </c>
      <c r="B53" s="139" t="s">
        <v>697</v>
      </c>
      <c r="C53" s="140" t="s">
        <v>688</v>
      </c>
      <c r="D53" s="141" t="s">
        <v>669</v>
      </c>
      <c r="E53" s="141" t="s">
        <v>82</v>
      </c>
      <c r="F53" s="142">
        <v>32856.080000000002</v>
      </c>
      <c r="G53" s="143" t="s">
        <v>21</v>
      </c>
      <c r="H53" s="533"/>
    </row>
    <row r="54" spans="1:8" ht="18">
      <c r="A54" s="117">
        <v>10</v>
      </c>
      <c r="B54" s="139" t="s">
        <v>698</v>
      </c>
      <c r="C54" s="140" t="s">
        <v>687</v>
      </c>
      <c r="D54" s="141" t="s">
        <v>669</v>
      </c>
      <c r="E54" s="141" t="s">
        <v>69</v>
      </c>
      <c r="F54" s="142">
        <v>80884.2</v>
      </c>
      <c r="G54" s="143" t="s">
        <v>689</v>
      </c>
      <c r="H54" s="533"/>
    </row>
    <row r="55" spans="1:8" ht="18">
      <c r="A55" s="117">
        <v>11</v>
      </c>
      <c r="B55" s="139" t="s">
        <v>699</v>
      </c>
      <c r="C55" s="140" t="s">
        <v>690</v>
      </c>
      <c r="D55" s="141" t="s">
        <v>669</v>
      </c>
      <c r="E55" s="141" t="s">
        <v>69</v>
      </c>
      <c r="F55" s="142">
        <v>66828.12</v>
      </c>
      <c r="G55" s="143" t="s">
        <v>691</v>
      </c>
      <c r="H55" s="533"/>
    </row>
    <row r="56" spans="1:8" ht="36">
      <c r="A56" s="117">
        <v>12</v>
      </c>
      <c r="B56" s="139" t="s">
        <v>712</v>
      </c>
      <c r="C56" s="140" t="s">
        <v>682</v>
      </c>
      <c r="D56" s="141" t="s">
        <v>669</v>
      </c>
      <c r="E56" s="141" t="s">
        <v>82</v>
      </c>
      <c r="F56" s="142">
        <v>164283.88</v>
      </c>
      <c r="G56" s="143" t="s">
        <v>713</v>
      </c>
      <c r="H56" s="533"/>
    </row>
    <row r="57" spans="1:8" ht="18">
      <c r="A57" s="117">
        <v>13</v>
      </c>
      <c r="B57" s="144"/>
      <c r="C57" s="118"/>
      <c r="D57" s="117"/>
      <c r="E57" s="117"/>
      <c r="F57" s="145"/>
      <c r="G57" s="78"/>
      <c r="H57" s="533"/>
    </row>
    <row r="58" spans="1:8" ht="18">
      <c r="A58" s="117">
        <v>14</v>
      </c>
      <c r="B58" s="144"/>
      <c r="C58" s="118"/>
      <c r="D58" s="117"/>
      <c r="E58" s="117"/>
      <c r="F58" s="145"/>
      <c r="G58" s="144"/>
      <c r="H58" s="533"/>
    </row>
    <row r="59" spans="1:8" ht="18">
      <c r="A59" s="130"/>
      <c r="B59" s="535"/>
      <c r="C59" s="536"/>
      <c r="D59" s="536"/>
      <c r="E59" s="537"/>
      <c r="F59" s="145"/>
      <c r="G59" s="144"/>
      <c r="H59" s="533"/>
    </row>
    <row r="60" spans="1:8" ht="36">
      <c r="A60" s="526" t="s">
        <v>680</v>
      </c>
      <c r="B60" s="527"/>
      <c r="C60" s="527"/>
      <c r="D60" s="528"/>
      <c r="E60" s="144" t="s">
        <v>578</v>
      </c>
      <c r="F60" s="78" t="s">
        <v>639</v>
      </c>
      <c r="G60" s="144" t="s">
        <v>640</v>
      </c>
      <c r="H60" s="533"/>
    </row>
    <row r="61" spans="1:8" ht="18">
      <c r="A61" s="529"/>
      <c r="B61" s="530"/>
      <c r="C61" s="530"/>
      <c r="D61" s="531"/>
      <c r="E61" s="145">
        <v>1000000</v>
      </c>
      <c r="F61" s="145">
        <f>SUM(F47:F59)</f>
        <v>488020.95</v>
      </c>
      <c r="G61" s="123">
        <f>E61-F61</f>
        <v>511979.05</v>
      </c>
      <c r="H61" s="534"/>
    </row>
    <row r="62" spans="1:8" ht="18">
      <c r="A62" s="131"/>
      <c r="B62" s="131"/>
      <c r="C62" s="131"/>
      <c r="D62" s="131"/>
      <c r="E62" s="132"/>
      <c r="F62" s="132"/>
      <c r="G62" s="133"/>
      <c r="H62" s="134"/>
    </row>
    <row r="63" spans="1:8" ht="18">
      <c r="A63" s="131"/>
      <c r="B63" s="131"/>
      <c r="C63" s="131"/>
      <c r="D63" s="131"/>
      <c r="E63" s="132"/>
      <c r="F63" s="132"/>
      <c r="G63" s="133"/>
      <c r="H63" s="134"/>
    </row>
    <row r="64" spans="1:8" ht="18">
      <c r="A64" s="522"/>
      <c r="B64" s="523"/>
      <c r="C64" s="523"/>
      <c r="D64" s="523"/>
      <c r="E64" s="523"/>
      <c r="F64" s="523"/>
      <c r="G64" s="523"/>
      <c r="H64" s="115"/>
    </row>
    <row r="65" spans="1:8" ht="18" customHeight="1">
      <c r="A65" s="507" t="s">
        <v>692</v>
      </c>
      <c r="B65" s="507"/>
      <c r="C65" s="507"/>
      <c r="D65" s="507"/>
      <c r="E65" s="507"/>
      <c r="F65" s="507"/>
      <c r="G65" s="507"/>
      <c r="H65" s="507"/>
    </row>
    <row r="66" spans="1:8" ht="90">
      <c r="A66" s="117">
        <v>1</v>
      </c>
      <c r="B66" s="139" t="s">
        <v>353</v>
      </c>
      <c r="C66" s="140" t="s">
        <v>693</v>
      </c>
      <c r="D66" s="141" t="s">
        <v>655</v>
      </c>
      <c r="E66" s="141" t="s">
        <v>69</v>
      </c>
      <c r="F66" s="149"/>
      <c r="G66" s="150" t="s">
        <v>704</v>
      </c>
      <c r="H66" s="520">
        <f>F71/E71</f>
        <v>0</v>
      </c>
    </row>
    <row r="67" spans="1:8" ht="18">
      <c r="A67" s="117"/>
      <c r="B67" s="144"/>
      <c r="C67" s="118"/>
      <c r="D67" s="117"/>
      <c r="E67" s="117"/>
      <c r="F67" s="119">
        <v>0</v>
      </c>
      <c r="G67" s="144"/>
      <c r="H67" s="520"/>
    </row>
    <row r="68" spans="1:8" ht="18">
      <c r="A68" s="117"/>
      <c r="B68" s="144"/>
      <c r="C68" s="118"/>
      <c r="D68" s="117"/>
      <c r="E68" s="117"/>
      <c r="F68" s="119">
        <v>0</v>
      </c>
      <c r="G68" s="78"/>
      <c r="H68" s="520"/>
    </row>
    <row r="69" spans="1:8" ht="18">
      <c r="A69" s="117"/>
      <c r="B69" s="144"/>
      <c r="C69" s="118"/>
      <c r="D69" s="117"/>
      <c r="E69" s="117"/>
      <c r="F69" s="119">
        <v>0</v>
      </c>
      <c r="G69" s="144"/>
      <c r="H69" s="520"/>
    </row>
    <row r="70" spans="1:8" ht="36">
      <c r="A70" s="503" t="s">
        <v>680</v>
      </c>
      <c r="B70" s="503"/>
      <c r="C70" s="503"/>
      <c r="D70" s="503"/>
      <c r="E70" s="144" t="s">
        <v>578</v>
      </c>
      <c r="F70" s="78" t="s">
        <v>639</v>
      </c>
      <c r="G70" s="144" t="s">
        <v>640</v>
      </c>
      <c r="H70" s="520"/>
    </row>
    <row r="71" spans="1:8" ht="18">
      <c r="A71" s="503"/>
      <c r="B71" s="503"/>
      <c r="C71" s="503"/>
      <c r="D71" s="503"/>
      <c r="E71" s="145">
        <v>150000</v>
      </c>
      <c r="F71" s="145">
        <f>SUM(F66:F69)</f>
        <v>0</v>
      </c>
      <c r="G71" s="123">
        <f>E71-F71</f>
        <v>150000</v>
      </c>
      <c r="H71" s="520"/>
    </row>
    <row r="74" spans="1:8" ht="18">
      <c r="A74" s="538"/>
      <c r="B74" s="538"/>
      <c r="C74" s="538"/>
      <c r="D74" s="538"/>
      <c r="E74" s="538"/>
      <c r="F74" s="538"/>
      <c r="G74" s="538"/>
      <c r="H74" s="129"/>
    </row>
    <row r="75" spans="1:8" ht="18" customHeight="1">
      <c r="A75" s="512" t="s">
        <v>694</v>
      </c>
      <c r="B75" s="513"/>
      <c r="C75" s="513"/>
      <c r="D75" s="513"/>
      <c r="E75" s="513"/>
      <c r="F75" s="513"/>
      <c r="G75" s="513"/>
      <c r="H75" s="514"/>
    </row>
    <row r="76" spans="1:8" ht="54">
      <c r="A76" s="117">
        <v>1</v>
      </c>
      <c r="B76" s="151" t="s">
        <v>695</v>
      </c>
      <c r="C76" s="140" t="s">
        <v>696</v>
      </c>
      <c r="D76" s="141" t="s">
        <v>669</v>
      </c>
      <c r="E76" s="141" t="s">
        <v>69</v>
      </c>
      <c r="F76" s="149">
        <v>720000</v>
      </c>
      <c r="G76" s="143" t="s">
        <v>21</v>
      </c>
      <c r="H76" s="532">
        <f>F83/E83</f>
        <v>0.77837837837837842</v>
      </c>
    </row>
    <row r="77" spans="1:8" ht="18">
      <c r="A77" s="117">
        <v>2</v>
      </c>
      <c r="B77" s="144"/>
      <c r="C77" s="118"/>
      <c r="D77" s="117"/>
      <c r="E77" s="117"/>
      <c r="F77" s="119"/>
      <c r="G77" s="144"/>
      <c r="H77" s="533"/>
    </row>
    <row r="78" spans="1:8" ht="18">
      <c r="A78" s="117"/>
      <c r="B78" s="135"/>
      <c r="C78" s="118"/>
      <c r="D78" s="117"/>
      <c r="E78" s="117"/>
      <c r="F78" s="119"/>
      <c r="G78" s="78"/>
      <c r="H78" s="533"/>
    </row>
    <row r="79" spans="1:8" ht="18">
      <c r="A79" s="117"/>
      <c r="B79" s="135"/>
      <c r="C79" s="118"/>
      <c r="D79" s="117"/>
      <c r="E79" s="117"/>
      <c r="F79" s="119"/>
      <c r="G79" s="78"/>
      <c r="H79" s="533"/>
    </row>
    <row r="80" spans="1:8" ht="18">
      <c r="A80" s="117"/>
      <c r="B80" s="135"/>
      <c r="C80" s="118"/>
      <c r="D80" s="117"/>
      <c r="E80" s="117"/>
      <c r="F80" s="119"/>
      <c r="G80" s="78"/>
      <c r="H80" s="533"/>
    </row>
    <row r="81" spans="1:8" ht="18">
      <c r="A81" s="117"/>
      <c r="B81" s="144"/>
      <c r="C81" s="118"/>
      <c r="D81" s="117"/>
      <c r="E81" s="117"/>
      <c r="F81" s="119"/>
      <c r="G81" s="144"/>
      <c r="H81" s="533"/>
    </row>
    <row r="82" spans="1:8" ht="36">
      <c r="A82" s="526" t="s">
        <v>680</v>
      </c>
      <c r="B82" s="527"/>
      <c r="C82" s="527"/>
      <c r="D82" s="528"/>
      <c r="E82" s="144" t="s">
        <v>578</v>
      </c>
      <c r="F82" s="78" t="s">
        <v>639</v>
      </c>
      <c r="G82" s="144" t="s">
        <v>640</v>
      </c>
      <c r="H82" s="533"/>
    </row>
    <row r="83" spans="1:8" ht="18">
      <c r="A83" s="529"/>
      <c r="B83" s="530"/>
      <c r="C83" s="530"/>
      <c r="D83" s="531"/>
      <c r="E83" s="145">
        <v>925000</v>
      </c>
      <c r="F83" s="145">
        <f>SUM(F76:F81)</f>
        <v>720000</v>
      </c>
      <c r="G83" s="123">
        <f>E83-F83</f>
        <v>205000</v>
      </c>
      <c r="H83" s="534"/>
    </row>
    <row r="86" spans="1:8" ht="18">
      <c r="A86" s="522"/>
      <c r="B86" s="523"/>
      <c r="C86" s="523"/>
      <c r="D86" s="523"/>
      <c r="E86" s="523"/>
      <c r="F86" s="523"/>
      <c r="G86" s="523"/>
      <c r="H86" s="115"/>
    </row>
    <row r="87" spans="1:8" ht="18">
      <c r="A87" s="507" t="s">
        <v>705</v>
      </c>
      <c r="B87" s="507"/>
      <c r="C87" s="507"/>
      <c r="D87" s="507"/>
      <c r="E87" s="507"/>
      <c r="F87" s="507"/>
      <c r="G87" s="507"/>
      <c r="H87" s="507"/>
    </row>
    <row r="88" spans="1:8" ht="36">
      <c r="A88" s="117">
        <v>1</v>
      </c>
      <c r="B88" s="139" t="s">
        <v>706</v>
      </c>
      <c r="C88" s="140" t="s">
        <v>707</v>
      </c>
      <c r="D88" s="141" t="s">
        <v>708</v>
      </c>
      <c r="E88" s="141" t="s">
        <v>82</v>
      </c>
      <c r="F88" s="149">
        <v>132878.79999999999</v>
      </c>
      <c r="G88" s="150" t="s">
        <v>709</v>
      </c>
      <c r="H88" s="520">
        <f>F93/E93</f>
        <v>0.75132052980132447</v>
      </c>
    </row>
    <row r="89" spans="1:8" ht="36">
      <c r="A89" s="117">
        <v>2</v>
      </c>
      <c r="B89" s="139" t="s">
        <v>710</v>
      </c>
      <c r="C89" s="140" t="s">
        <v>711</v>
      </c>
      <c r="D89" s="141" t="s">
        <v>708</v>
      </c>
      <c r="E89" s="141" t="s">
        <v>82</v>
      </c>
      <c r="F89" s="149">
        <v>94020</v>
      </c>
      <c r="G89" s="139" t="s">
        <v>21</v>
      </c>
      <c r="H89" s="520"/>
    </row>
    <row r="90" spans="1:8" ht="18">
      <c r="A90" s="117"/>
      <c r="B90" s="144"/>
      <c r="C90" s="118"/>
      <c r="D90" s="117"/>
      <c r="E90" s="117"/>
      <c r="F90" s="119">
        <v>0</v>
      </c>
      <c r="G90" s="78"/>
      <c r="H90" s="520"/>
    </row>
    <row r="91" spans="1:8" ht="18">
      <c r="A91" s="117"/>
      <c r="B91" s="144"/>
      <c r="C91" s="118"/>
      <c r="D91" s="117"/>
      <c r="E91" s="117"/>
      <c r="F91" s="119">
        <v>0</v>
      </c>
      <c r="G91" s="144"/>
      <c r="H91" s="520"/>
    </row>
    <row r="92" spans="1:8" ht="36">
      <c r="A92" s="503" t="s">
        <v>680</v>
      </c>
      <c r="B92" s="503"/>
      <c r="C92" s="503"/>
      <c r="D92" s="503"/>
      <c r="E92" s="144" t="s">
        <v>578</v>
      </c>
      <c r="F92" s="78" t="s">
        <v>639</v>
      </c>
      <c r="G92" s="144" t="s">
        <v>640</v>
      </c>
      <c r="H92" s="520"/>
    </row>
    <row r="93" spans="1:8" ht="18">
      <c r="A93" s="503"/>
      <c r="B93" s="503"/>
      <c r="C93" s="503"/>
      <c r="D93" s="503"/>
      <c r="E93" s="145">
        <v>302000</v>
      </c>
      <c r="F93" s="145">
        <f>SUM(F88:F91)</f>
        <v>226898.8</v>
      </c>
      <c r="G93" s="123">
        <f>E93-F93</f>
        <v>75101.200000000012</v>
      </c>
      <c r="H93" s="520"/>
    </row>
  </sheetData>
  <mergeCells count="41">
    <mergeCell ref="H88:H93"/>
    <mergeCell ref="A92:D93"/>
    <mergeCell ref="A74:G74"/>
    <mergeCell ref="A75:H75"/>
    <mergeCell ref="H76:H83"/>
    <mergeCell ref="A82:D83"/>
    <mergeCell ref="A60:D61"/>
    <mergeCell ref="A64:G64"/>
    <mergeCell ref="A65:H65"/>
    <mergeCell ref="A86:G86"/>
    <mergeCell ref="A87:H87"/>
    <mergeCell ref="H66:H71"/>
    <mergeCell ref="A70:D71"/>
    <mergeCell ref="H47:H61"/>
    <mergeCell ref="B59:E59"/>
    <mergeCell ref="A46:H46"/>
    <mergeCell ref="A23:G23"/>
    <mergeCell ref="A24:H24"/>
    <mergeCell ref="H25:H29"/>
    <mergeCell ref="A28:D29"/>
    <mergeCell ref="E28:E29"/>
    <mergeCell ref="A30:G30"/>
    <mergeCell ref="A32:G32"/>
    <mergeCell ref="A33:H33"/>
    <mergeCell ref="H35:H41"/>
    <mergeCell ref="A42:D43"/>
    <mergeCell ref="A45:G45"/>
    <mergeCell ref="A14:H14"/>
    <mergeCell ref="A15:H15"/>
    <mergeCell ref="A16:H16"/>
    <mergeCell ref="H17:H22"/>
    <mergeCell ref="A20:D21"/>
    <mergeCell ref="E20:E21"/>
    <mergeCell ref="A22:G22"/>
    <mergeCell ref="A1:H1"/>
    <mergeCell ref="A2:H2"/>
    <mergeCell ref="A3:H3"/>
    <mergeCell ref="A4:H4"/>
    <mergeCell ref="H6:H12"/>
    <mergeCell ref="A12:D13"/>
    <mergeCell ref="E12:E13"/>
  </mergeCells>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K20"/>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3" customWidth="1"/>
    <col min="8" max="8" width="10.42578125" customWidth="1"/>
    <col min="9" max="9" width="12.28515625" customWidth="1"/>
    <col min="10" max="10" width="16.85546875" customWidth="1"/>
    <col min="11" max="11" width="14.85546875" customWidth="1"/>
  </cols>
  <sheetData>
    <row r="3" spans="2:11" ht="17.25">
      <c r="C3" s="556"/>
      <c r="D3" s="556"/>
      <c r="E3" s="556"/>
      <c r="F3" s="556"/>
      <c r="G3" s="556"/>
      <c r="H3" s="556"/>
      <c r="I3" s="556"/>
      <c r="J3" s="556"/>
    </row>
    <row r="4" spans="2:11" ht="17.25">
      <c r="C4" s="556"/>
      <c r="D4" s="556"/>
      <c r="E4" s="556"/>
      <c r="F4" s="556"/>
      <c r="G4" s="556"/>
      <c r="H4" s="556"/>
      <c r="I4" s="556"/>
      <c r="J4" s="556"/>
    </row>
    <row r="5" spans="2:11" ht="15.75">
      <c r="B5" s="155"/>
      <c r="C5" s="557" t="s">
        <v>801</v>
      </c>
      <c r="D5" s="557"/>
      <c r="E5" s="557"/>
      <c r="F5" s="557"/>
      <c r="G5" s="557"/>
      <c r="H5" s="557"/>
      <c r="I5" s="557"/>
      <c r="J5" s="557"/>
      <c r="K5" s="155"/>
    </row>
    <row r="6" spans="2:11" ht="16.5" thickBot="1">
      <c r="B6" s="156"/>
      <c r="C6" s="156"/>
      <c r="D6" s="156"/>
      <c r="E6" s="156"/>
      <c r="F6" s="156"/>
      <c r="G6" s="156"/>
      <c r="H6" s="156"/>
      <c r="I6" s="156"/>
      <c r="J6" s="156"/>
      <c r="K6" s="156"/>
    </row>
    <row r="7" spans="2:11" ht="32.25" thickBot="1">
      <c r="B7" s="558" t="s">
        <v>802</v>
      </c>
      <c r="C7" s="559"/>
      <c r="D7" s="157"/>
      <c r="E7" s="558" t="s">
        <v>803</v>
      </c>
      <c r="F7" s="560"/>
      <c r="G7" s="559"/>
      <c r="H7" s="561" t="s">
        <v>804</v>
      </c>
      <c r="I7" s="562"/>
      <c r="J7" s="232" t="s">
        <v>805</v>
      </c>
      <c r="K7" s="232" t="s">
        <v>806</v>
      </c>
    </row>
    <row r="8" spans="2:11" ht="15.75">
      <c r="B8" s="240" t="s">
        <v>6</v>
      </c>
      <c r="C8" s="241" t="s">
        <v>807</v>
      </c>
      <c r="D8" s="158"/>
      <c r="E8" s="221" t="s">
        <v>808</v>
      </c>
      <c r="F8" s="159" t="s">
        <v>809</v>
      </c>
      <c r="G8" s="222" t="s">
        <v>810</v>
      </c>
      <c r="H8" s="226" t="s">
        <v>811</v>
      </c>
      <c r="I8" s="222" t="s">
        <v>812</v>
      </c>
      <c r="J8" s="233" t="s">
        <v>812</v>
      </c>
      <c r="K8" s="233" t="s">
        <v>812</v>
      </c>
    </row>
    <row r="9" spans="2:11" ht="16.5" thickBot="1">
      <c r="B9" s="242"/>
      <c r="C9" s="243"/>
      <c r="D9" s="160"/>
      <c r="E9" s="223"/>
      <c r="F9" s="161"/>
      <c r="G9" s="224"/>
      <c r="H9" s="223"/>
      <c r="I9" s="224"/>
      <c r="J9" s="234"/>
      <c r="K9" s="237"/>
    </row>
    <row r="10" spans="2:11" ht="32.25" thickBot="1">
      <c r="B10" s="162" t="s">
        <v>813</v>
      </c>
      <c r="C10" s="163">
        <v>137673</v>
      </c>
      <c r="D10" s="164"/>
      <c r="E10" s="321">
        <v>137673</v>
      </c>
      <c r="F10" s="322" t="s">
        <v>881</v>
      </c>
      <c r="G10" s="323" t="s">
        <v>815</v>
      </c>
      <c r="H10" s="276"/>
      <c r="I10" s="277"/>
      <c r="J10" s="235" t="s">
        <v>816</v>
      </c>
      <c r="K10" s="238">
        <f>E10</f>
        <v>137673</v>
      </c>
    </row>
    <row r="11" spans="2:11" ht="31.5">
      <c r="B11" s="547" t="s">
        <v>817</v>
      </c>
      <c r="C11" s="550">
        <v>214327</v>
      </c>
      <c r="D11" s="168"/>
      <c r="E11" s="553">
        <f>214327</f>
        <v>214327</v>
      </c>
      <c r="F11" s="325" t="s">
        <v>818</v>
      </c>
      <c r="G11" s="542" t="s">
        <v>815</v>
      </c>
      <c r="H11" s="284" t="s">
        <v>819</v>
      </c>
      <c r="I11" s="285">
        <v>109695</v>
      </c>
      <c r="J11" s="544" t="s">
        <v>816</v>
      </c>
      <c r="K11" s="539">
        <f>SUM(E11)-SUM(I11:I15)</f>
        <v>77998</v>
      </c>
    </row>
    <row r="12" spans="2:11" ht="15.75">
      <c r="B12" s="548"/>
      <c r="C12" s="551"/>
      <c r="D12" s="168"/>
      <c r="E12" s="554"/>
      <c r="F12" s="169" t="s">
        <v>820</v>
      </c>
      <c r="G12" s="543"/>
      <c r="H12" s="280" t="s">
        <v>821</v>
      </c>
      <c r="I12" s="229">
        <v>19504</v>
      </c>
      <c r="J12" s="545"/>
      <c r="K12" s="540"/>
    </row>
    <row r="13" spans="2:11" ht="15.75">
      <c r="B13" s="548"/>
      <c r="C13" s="551"/>
      <c r="D13" s="168"/>
      <c r="E13" s="554"/>
      <c r="F13" s="333" t="s">
        <v>822</v>
      </c>
      <c r="G13" s="543"/>
      <c r="H13" s="280" t="s">
        <v>823</v>
      </c>
      <c r="I13" s="229">
        <v>330</v>
      </c>
      <c r="J13" s="545"/>
      <c r="K13" s="540"/>
    </row>
    <row r="14" spans="2:11" ht="16.5" thickBot="1">
      <c r="B14" s="548"/>
      <c r="C14" s="551"/>
      <c r="D14" s="168"/>
      <c r="E14" s="554"/>
      <c r="F14" s="333" t="s">
        <v>824</v>
      </c>
      <c r="G14" s="543"/>
      <c r="H14" s="280" t="s">
        <v>825</v>
      </c>
      <c r="I14" s="229">
        <v>6800</v>
      </c>
      <c r="J14" s="546"/>
      <c r="K14" s="540"/>
    </row>
    <row r="15" spans="2:11" ht="16.5" thickBot="1">
      <c r="B15" s="549"/>
      <c r="C15" s="552"/>
      <c r="D15" s="168"/>
      <c r="E15" s="555"/>
      <c r="F15" s="334"/>
      <c r="G15" s="299"/>
      <c r="H15" s="286"/>
      <c r="I15" s="287"/>
      <c r="J15" s="290"/>
      <c r="K15" s="541"/>
    </row>
    <row r="16" spans="2:11" ht="16.5" thickBot="1">
      <c r="B16" s="172" t="s">
        <v>826</v>
      </c>
      <c r="C16" s="173">
        <f>SUM(C10:C14)</f>
        <v>352000</v>
      </c>
      <c r="D16" s="174"/>
      <c r="E16" s="309">
        <f>SUM(E10:E14)</f>
        <v>352000</v>
      </c>
      <c r="F16" s="310"/>
      <c r="G16" s="311"/>
      <c r="H16" s="312"/>
      <c r="I16" s="313"/>
      <c r="J16" s="236"/>
      <c r="K16" s="239">
        <f>SUM(K10:K14)</f>
        <v>215671</v>
      </c>
    </row>
    <row r="19" spans="2:11" ht="32.25" thickBot="1">
      <c r="B19" s="342" t="s">
        <v>866</v>
      </c>
      <c r="C19" s="335">
        <f>SUM(C10:C14)</f>
        <v>352000</v>
      </c>
      <c r="D19" s="219"/>
      <c r="E19" s="219"/>
      <c r="F19" s="219"/>
      <c r="G19" s="339" t="s">
        <v>890</v>
      </c>
      <c r="H19" s="219"/>
      <c r="I19" s="219"/>
      <c r="J19" s="219"/>
      <c r="K19" s="341">
        <f>C16-K16</f>
        <v>136329</v>
      </c>
    </row>
    <row r="20" spans="2:11" ht="15.75" thickTop="1"/>
  </sheetData>
  <mergeCells count="12">
    <mergeCell ref="C3:J3"/>
    <mergeCell ref="C4:J4"/>
    <mergeCell ref="C5:J5"/>
    <mergeCell ref="B7:C7"/>
    <mergeCell ref="E7:G7"/>
    <mergeCell ref="H7:I7"/>
    <mergeCell ref="K11:K15"/>
    <mergeCell ref="G11:G14"/>
    <mergeCell ref="J11:J14"/>
    <mergeCell ref="B11:B15"/>
    <mergeCell ref="C11:C15"/>
    <mergeCell ref="E11:E15"/>
  </mergeCell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K34"/>
  <sheetViews>
    <sheetView showGridLines="0" workbookViewId="0">
      <selection activeCell="F8" sqref="F8"/>
    </sheetView>
  </sheetViews>
  <sheetFormatPr defaultRowHeight="15.75"/>
  <cols>
    <col min="1" max="1" width="2.5703125" style="156" customWidth="1"/>
    <col min="2" max="2" width="36" style="156" customWidth="1"/>
    <col min="3" max="3" width="16.28515625" style="156" customWidth="1"/>
    <col min="4" max="4" width="3.42578125" style="156" customWidth="1"/>
    <col min="5" max="5" width="13.42578125" style="156" customWidth="1"/>
    <col min="6" max="6" width="12.7109375" style="156" customWidth="1"/>
    <col min="7" max="7" width="19.42578125" style="156" customWidth="1"/>
    <col min="8" max="8" width="15.28515625" style="156" customWidth="1"/>
    <col min="9" max="9" width="14.28515625" style="156" bestFit="1" customWidth="1"/>
    <col min="10" max="10" width="14" style="156" customWidth="1"/>
    <col min="11" max="11" width="3" style="156" customWidth="1"/>
    <col min="12" max="16384" width="9.140625" style="156"/>
  </cols>
  <sheetData>
    <row r="1" spans="1:11">
      <c r="B1" s="178" t="s">
        <v>827</v>
      </c>
    </row>
    <row r="2" spans="1:11" ht="16.5" thickBot="1"/>
    <row r="3" spans="1:11" ht="32.25" thickBot="1">
      <c r="B3" s="558" t="s">
        <v>802</v>
      </c>
      <c r="C3" s="559"/>
      <c r="D3" s="157"/>
      <c r="E3" s="558" t="s">
        <v>803</v>
      </c>
      <c r="F3" s="560"/>
      <c r="G3" s="559"/>
      <c r="H3" s="232" t="s">
        <v>804</v>
      </c>
      <c r="I3" s="262" t="s">
        <v>805</v>
      </c>
      <c r="J3" s="232" t="s">
        <v>806</v>
      </c>
    </row>
    <row r="4" spans="1:11">
      <c r="B4" s="274" t="s">
        <v>828</v>
      </c>
      <c r="C4" s="275" t="s">
        <v>807</v>
      </c>
      <c r="D4" s="160"/>
      <c r="E4" s="246" t="s">
        <v>808</v>
      </c>
      <c r="F4" s="179" t="s">
        <v>809</v>
      </c>
      <c r="G4" s="247" t="s">
        <v>829</v>
      </c>
      <c r="H4" s="253"/>
      <c r="I4" s="245"/>
      <c r="J4" s="270"/>
      <c r="K4" s="177"/>
    </row>
    <row r="5" spans="1:11" ht="16.5" thickBot="1">
      <c r="A5" s="180"/>
      <c r="B5" s="242" t="s">
        <v>830</v>
      </c>
      <c r="C5" s="243"/>
      <c r="D5" s="160"/>
      <c r="E5" s="223"/>
      <c r="F5" s="161"/>
      <c r="G5" s="224"/>
      <c r="H5" s="254"/>
      <c r="I5" s="263"/>
      <c r="J5" s="237"/>
      <c r="K5" s="161"/>
    </row>
    <row r="6" spans="1:11" ht="16.5" thickBot="1">
      <c r="B6" s="181" t="s">
        <v>831</v>
      </c>
      <c r="C6" s="182">
        <v>90000</v>
      </c>
      <c r="D6" s="164"/>
      <c r="E6" s="183"/>
      <c r="F6" s="184"/>
      <c r="G6" s="248"/>
      <c r="H6" s="255"/>
      <c r="I6" s="264"/>
      <c r="J6" s="271">
        <f>C6-E6</f>
        <v>90000</v>
      </c>
    </row>
    <row r="7" spans="1:11" ht="16.5" thickBot="1">
      <c r="B7" s="563" t="s">
        <v>872</v>
      </c>
      <c r="C7" s="571">
        <v>400000</v>
      </c>
      <c r="D7" s="168"/>
      <c r="E7" s="185">
        <v>32856.080000000002</v>
      </c>
      <c r="F7" s="186" t="s">
        <v>832</v>
      </c>
      <c r="G7" s="249" t="s">
        <v>833</v>
      </c>
      <c r="H7" s="256">
        <v>32856.080000000002</v>
      </c>
      <c r="I7" s="265">
        <f>E7-H7</f>
        <v>0</v>
      </c>
      <c r="J7" s="575">
        <f>SUM(C7)-SUM(E7:E11)</f>
        <v>-44125.06</v>
      </c>
      <c r="K7" s="187"/>
    </row>
    <row r="8" spans="1:11" ht="33" thickTop="1" thickBot="1">
      <c r="B8" s="564"/>
      <c r="C8" s="572"/>
      <c r="D8" s="168"/>
      <c r="E8" s="188">
        <v>92042.4</v>
      </c>
      <c r="F8" s="189" t="s">
        <v>834</v>
      </c>
      <c r="G8" s="289" t="s">
        <v>835</v>
      </c>
      <c r="H8" s="257">
        <v>4132.3999999999996</v>
      </c>
      <c r="I8" s="266">
        <f t="shared" ref="I8:I16" si="0">E8-H8</f>
        <v>87910</v>
      </c>
      <c r="J8" s="575"/>
      <c r="K8" s="190"/>
    </row>
    <row r="9" spans="1:11" ht="17.25" thickTop="1" thickBot="1">
      <c r="B9" s="565"/>
      <c r="C9" s="573"/>
      <c r="D9" s="168"/>
      <c r="E9" s="300">
        <v>161506.1</v>
      </c>
      <c r="F9" s="301" t="s">
        <v>836</v>
      </c>
      <c r="G9" s="306" t="s">
        <v>837</v>
      </c>
      <c r="H9" s="348">
        <v>161506.1</v>
      </c>
      <c r="I9" s="266">
        <f t="shared" si="0"/>
        <v>0</v>
      </c>
      <c r="J9" s="575"/>
      <c r="K9" s="190"/>
    </row>
    <row r="10" spans="1:11" ht="17.25" thickTop="1" thickBot="1">
      <c r="B10" s="565"/>
      <c r="C10" s="573"/>
      <c r="D10" s="168"/>
      <c r="E10" s="191">
        <v>2921.6</v>
      </c>
      <c r="F10" s="192" t="s">
        <v>838</v>
      </c>
      <c r="G10" s="251" t="s">
        <v>839</v>
      </c>
      <c r="H10" s="258">
        <v>2921.6</v>
      </c>
      <c r="I10" s="266">
        <f t="shared" si="0"/>
        <v>0</v>
      </c>
      <c r="J10" s="575"/>
      <c r="K10" s="190"/>
    </row>
    <row r="11" spans="1:11" ht="17.25" thickTop="1" thickBot="1">
      <c r="B11" s="566"/>
      <c r="C11" s="574"/>
      <c r="D11" s="168"/>
      <c r="E11" s="300">
        <v>154798.88</v>
      </c>
      <c r="F11" s="301" t="s">
        <v>840</v>
      </c>
      <c r="G11" s="302" t="s">
        <v>883</v>
      </c>
      <c r="H11" s="303">
        <v>154798.88</v>
      </c>
      <c r="I11" s="266">
        <v>0</v>
      </c>
      <c r="J11" s="575"/>
      <c r="K11" s="187"/>
    </row>
    <row r="12" spans="1:11">
      <c r="B12" s="576" t="s">
        <v>841</v>
      </c>
      <c r="C12" s="577">
        <v>173000</v>
      </c>
      <c r="D12" s="164"/>
      <c r="E12" s="193">
        <v>11274</v>
      </c>
      <c r="F12" s="194" t="s">
        <v>842</v>
      </c>
      <c r="G12" s="294" t="s">
        <v>843</v>
      </c>
      <c r="H12" s="298">
        <v>11274</v>
      </c>
      <c r="I12" s="295">
        <f t="shared" si="0"/>
        <v>0</v>
      </c>
      <c r="J12" s="578">
        <f>SUM(C12)-SUM(E12:E17)</f>
        <v>1094.8899999999849</v>
      </c>
    </row>
    <row r="13" spans="1:11">
      <c r="B13" s="576"/>
      <c r="C13" s="577"/>
      <c r="D13" s="164"/>
      <c r="E13" s="188">
        <v>20940</v>
      </c>
      <c r="F13" s="195" t="s">
        <v>844</v>
      </c>
      <c r="G13" s="343" t="s">
        <v>845</v>
      </c>
      <c r="H13" s="257">
        <v>20940</v>
      </c>
      <c r="I13" s="296">
        <f t="shared" si="0"/>
        <v>0</v>
      </c>
      <c r="J13" s="579"/>
      <c r="K13" s="190"/>
    </row>
    <row r="14" spans="1:11">
      <c r="B14" s="576"/>
      <c r="C14" s="577"/>
      <c r="D14" s="164"/>
      <c r="E14" s="188">
        <v>31787.56</v>
      </c>
      <c r="F14" s="195" t="s">
        <v>846</v>
      </c>
      <c r="G14" s="343" t="s">
        <v>847</v>
      </c>
      <c r="H14" s="257">
        <v>31787.56</v>
      </c>
      <c r="I14" s="296">
        <f t="shared" si="0"/>
        <v>0</v>
      </c>
      <c r="J14" s="579"/>
      <c r="K14" s="190"/>
    </row>
    <row r="15" spans="1:11">
      <c r="B15" s="576"/>
      <c r="C15" s="577"/>
      <c r="D15" s="164"/>
      <c r="E15" s="346">
        <v>66828.12</v>
      </c>
      <c r="F15" s="345" t="s">
        <v>848</v>
      </c>
      <c r="G15" s="347" t="s">
        <v>849</v>
      </c>
      <c r="H15" s="348">
        <v>66828.12</v>
      </c>
      <c r="I15" s="296">
        <f t="shared" si="0"/>
        <v>0</v>
      </c>
      <c r="J15" s="579"/>
      <c r="K15" s="190"/>
    </row>
    <row r="16" spans="1:11">
      <c r="B16" s="576"/>
      <c r="C16" s="577"/>
      <c r="D16" s="164"/>
      <c r="E16" s="346">
        <v>10017.42</v>
      </c>
      <c r="F16" s="345" t="s">
        <v>882</v>
      </c>
      <c r="G16" s="347"/>
      <c r="H16" s="348"/>
      <c r="I16" s="296">
        <f t="shared" si="0"/>
        <v>10017.42</v>
      </c>
      <c r="J16" s="579"/>
      <c r="K16" s="190"/>
    </row>
    <row r="17" spans="1:11" ht="16.5" thickBot="1">
      <c r="B17" s="576"/>
      <c r="C17" s="577"/>
      <c r="D17" s="164"/>
      <c r="E17" s="300">
        <v>31058.01</v>
      </c>
      <c r="F17" s="349" t="s">
        <v>921</v>
      </c>
      <c r="G17" s="350"/>
      <c r="H17" s="307"/>
      <c r="I17" s="344">
        <f t="shared" ref="I17:I24" si="1">E17-H17</f>
        <v>31058.01</v>
      </c>
      <c r="J17" s="580"/>
    </row>
    <row r="18" spans="1:11" ht="32.25" customHeight="1">
      <c r="B18" s="588" t="s">
        <v>850</v>
      </c>
      <c r="C18" s="586">
        <v>50000</v>
      </c>
      <c r="D18" s="168"/>
      <c r="E18" s="193">
        <v>12524</v>
      </c>
      <c r="F18" s="352" t="s">
        <v>851</v>
      </c>
      <c r="G18" s="355" t="s">
        <v>852</v>
      </c>
      <c r="H18" s="357">
        <v>12524</v>
      </c>
      <c r="I18" s="295">
        <f t="shared" si="1"/>
        <v>0</v>
      </c>
      <c r="J18" s="584">
        <f>SUM(C18)-SUM(E18:E19)</f>
        <v>37476</v>
      </c>
      <c r="K18" s="187"/>
    </row>
    <row r="19" spans="1:11" ht="16.5" thickBot="1">
      <c r="B19" s="589"/>
      <c r="C19" s="587"/>
      <c r="D19" s="168"/>
      <c r="E19" s="353"/>
      <c r="F19" s="354"/>
      <c r="G19" s="356"/>
      <c r="H19" s="358"/>
      <c r="I19" s="297">
        <f t="shared" si="1"/>
        <v>0</v>
      </c>
      <c r="J19" s="585"/>
      <c r="K19" s="187"/>
    </row>
    <row r="20" spans="1:11" ht="16.5" thickBot="1">
      <c r="B20" s="162" t="s">
        <v>853</v>
      </c>
      <c r="C20" s="196">
        <v>25000</v>
      </c>
      <c r="D20" s="168"/>
      <c r="E20" s="291"/>
      <c r="F20" s="292"/>
      <c r="G20" s="293"/>
      <c r="H20" s="351">
        <v>0</v>
      </c>
      <c r="I20" s="268">
        <f t="shared" si="1"/>
        <v>0</v>
      </c>
      <c r="J20" s="272">
        <f>SUM(C20)-SUM(E20)</f>
        <v>25000</v>
      </c>
      <c r="K20" s="187"/>
    </row>
    <row r="21" spans="1:11">
      <c r="B21" s="576" t="s">
        <v>854</v>
      </c>
      <c r="C21" s="577">
        <v>235000</v>
      </c>
      <c r="D21" s="168"/>
      <c r="E21" s="185">
        <v>59247.61</v>
      </c>
      <c r="F21" s="186" t="s">
        <v>855</v>
      </c>
      <c r="G21" s="249" t="s">
        <v>856</v>
      </c>
      <c r="H21" s="259">
        <v>59247.61</v>
      </c>
      <c r="I21" s="266">
        <f t="shared" si="1"/>
        <v>0</v>
      </c>
      <c r="J21" s="581">
        <f>SUM(C21)-SUM(E21:E24)</f>
        <v>87372.989999999991</v>
      </c>
      <c r="K21" s="187"/>
    </row>
    <row r="22" spans="1:11">
      <c r="B22" s="576"/>
      <c r="C22" s="577"/>
      <c r="D22" s="168"/>
      <c r="E22" s="197">
        <v>26594.799999999999</v>
      </c>
      <c r="F22" s="169" t="s">
        <v>857</v>
      </c>
      <c r="G22" s="250" t="s">
        <v>858</v>
      </c>
      <c r="H22" s="257">
        <v>26594.799999999999</v>
      </c>
      <c r="I22" s="267">
        <f t="shared" si="1"/>
        <v>0</v>
      </c>
      <c r="J22" s="582"/>
      <c r="K22" s="190"/>
    </row>
    <row r="23" spans="1:11">
      <c r="B23" s="576"/>
      <c r="C23" s="577"/>
      <c r="D23" s="168"/>
      <c r="E23" s="198">
        <v>2232</v>
      </c>
      <c r="F23" s="170" t="s">
        <v>859</v>
      </c>
      <c r="G23" s="252" t="s">
        <v>860</v>
      </c>
      <c r="H23" s="260">
        <v>720</v>
      </c>
      <c r="I23" s="267">
        <f t="shared" si="1"/>
        <v>1512</v>
      </c>
      <c r="J23" s="582"/>
      <c r="K23" s="190"/>
    </row>
    <row r="24" spans="1:11" ht="16.5" thickBot="1">
      <c r="B24" s="576"/>
      <c r="C24" s="577"/>
      <c r="D24" s="168"/>
      <c r="E24" s="304">
        <v>59552.6</v>
      </c>
      <c r="F24" s="305" t="s">
        <v>861</v>
      </c>
      <c r="G24" s="306" t="s">
        <v>862</v>
      </c>
      <c r="H24" s="307"/>
      <c r="I24" s="308">
        <f t="shared" si="1"/>
        <v>59552.6</v>
      </c>
      <c r="J24" s="583"/>
      <c r="K24" s="187"/>
    </row>
    <row r="25" spans="1:11" s="178" customFormat="1" ht="16.5" thickBot="1">
      <c r="B25" s="172" t="s">
        <v>826</v>
      </c>
      <c r="C25" s="173">
        <f>SUM(C6:C21)</f>
        <v>973000</v>
      </c>
      <c r="D25" s="174"/>
      <c r="E25" s="175">
        <f>SUM(E6:E24)</f>
        <v>776181.18</v>
      </c>
      <c r="F25" s="176"/>
      <c r="G25" s="225"/>
      <c r="H25" s="261"/>
      <c r="I25" s="269"/>
      <c r="J25" s="273">
        <f>C25-E25</f>
        <v>196818.81999999995</v>
      </c>
      <c r="K25" s="199"/>
    </row>
    <row r="26" spans="1:11" ht="16.5" thickBot="1">
      <c r="B26" s="200"/>
      <c r="C26" s="201"/>
      <c r="D26" s="202"/>
      <c r="E26" s="201"/>
      <c r="F26" s="203"/>
      <c r="G26" s="204"/>
      <c r="H26" s="204"/>
      <c r="I26" s="204"/>
      <c r="J26" s="157"/>
      <c r="K26" s="157"/>
    </row>
    <row r="27" spans="1:11">
      <c r="B27" s="205" t="s">
        <v>863</v>
      </c>
      <c r="C27" s="206"/>
      <c r="D27" s="168"/>
      <c r="E27" s="201"/>
      <c r="F27" s="207"/>
      <c r="G27" s="208"/>
      <c r="H27" s="208"/>
      <c r="I27" s="567" t="s">
        <v>864</v>
      </c>
      <c r="J27" s="568"/>
      <c r="K27" s="157"/>
    </row>
    <row r="28" spans="1:11" ht="16.5" thickBot="1">
      <c r="B28" s="209"/>
      <c r="C28" s="206"/>
      <c r="D28" s="168"/>
      <c r="E28" s="201"/>
      <c r="F28" s="207"/>
      <c r="G28" s="208"/>
      <c r="H28" s="208"/>
      <c r="I28" s="569">
        <f>J25+C30</f>
        <v>223818.81999999995</v>
      </c>
      <c r="J28" s="570"/>
      <c r="K28" s="157"/>
    </row>
    <row r="29" spans="1:11" ht="48" thickBot="1">
      <c r="B29" s="210" t="s">
        <v>865</v>
      </c>
      <c r="C29" s="196">
        <v>27000</v>
      </c>
      <c r="D29" s="168"/>
      <c r="E29" s="183">
        <v>0</v>
      </c>
      <c r="F29" s="211"/>
      <c r="G29" s="212"/>
      <c r="H29" s="208"/>
      <c r="I29" s="208"/>
      <c r="J29" s="187"/>
      <c r="K29" s="187"/>
    </row>
    <row r="30" spans="1:11" s="178" customFormat="1" ht="16.5" thickBot="1">
      <c r="B30" s="213" t="s">
        <v>826</v>
      </c>
      <c r="C30" s="214">
        <f>SUM(C29)</f>
        <v>27000</v>
      </c>
      <c r="E30" s="215">
        <f>SUM(E29)</f>
        <v>0</v>
      </c>
      <c r="F30" s="216"/>
      <c r="G30" s="214"/>
      <c r="H30" s="217"/>
      <c r="I30" s="217"/>
    </row>
    <row r="31" spans="1:11">
      <c r="A31" s="180"/>
      <c r="B31" s="180"/>
    </row>
    <row r="32" spans="1:11" s="180" customFormat="1" ht="20.25" customHeight="1" thickBot="1">
      <c r="B32" s="218" t="s">
        <v>866</v>
      </c>
      <c r="C32" s="335">
        <f>C25+C30</f>
        <v>1000000</v>
      </c>
      <c r="D32" s="219"/>
      <c r="E32" s="219"/>
      <c r="F32" s="219"/>
      <c r="G32" s="339" t="s">
        <v>890</v>
      </c>
      <c r="H32" s="219"/>
      <c r="I32" s="219"/>
      <c r="J32" s="340">
        <f>C32-SUM(E25+C30)</f>
        <v>196818.81999999995</v>
      </c>
    </row>
    <row r="33" spans="3:3" ht="16.5" thickTop="1"/>
    <row r="34" spans="3:3">
      <c r="C34" s="220"/>
    </row>
  </sheetData>
  <mergeCells count="16">
    <mergeCell ref="B3:C3"/>
    <mergeCell ref="E3:G3"/>
    <mergeCell ref="B7:B11"/>
    <mergeCell ref="I27:J27"/>
    <mergeCell ref="I28:J28"/>
    <mergeCell ref="C7:C11"/>
    <mergeCell ref="J7:J11"/>
    <mergeCell ref="B12:B17"/>
    <mergeCell ref="C12:C17"/>
    <mergeCell ref="J12:J17"/>
    <mergeCell ref="B21:B24"/>
    <mergeCell ref="C21:C24"/>
    <mergeCell ref="J21:J24"/>
    <mergeCell ref="J18:J19"/>
    <mergeCell ref="C18:C19"/>
    <mergeCell ref="B18:B19"/>
  </mergeCells>
  <pageMargins left="0.511811024" right="0.511811024" top="0.78740157499999996" bottom="0.78740157499999996" header="0.31496062000000002" footer="0.31496062000000002"/>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3</vt:i4>
      </vt:variant>
    </vt:vector>
  </HeadingPairs>
  <TitlesOfParts>
    <vt:vector size="14" baseType="lpstr">
      <vt:lpstr>CONTROLE COMPRAS</vt:lpstr>
      <vt:lpstr>Plan2</vt:lpstr>
      <vt:lpstr>BANCO DE DADOS</vt:lpstr>
      <vt:lpstr>Plan3</vt:lpstr>
      <vt:lpstr>Plan1</vt:lpstr>
      <vt:lpstr>PROCESSO NÃO EMPENHADO</vt:lpstr>
      <vt:lpstr>CONV-EMENDAS</vt:lpstr>
      <vt:lpstr>EMENDA PARLAMENTAR ZÉ RICARDO</vt:lpstr>
      <vt:lpstr>EMENDA PARLAMENTAR BOSCO</vt:lpstr>
      <vt:lpstr>EMENDA PARLAMENTAR PLINIO</vt:lpstr>
      <vt:lpstr>EMENDA PARLAMENTAR SERAFIM</vt:lpstr>
      <vt:lpstr>'BANCO DE DADOS'!Area_de_impressao</vt:lpstr>
      <vt:lpstr>'CONTROLE COMPRAS'!Area_de_impressao</vt:lpstr>
      <vt:lpstr>'BANCO DE DADOS'!Titulos_de_impressao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paulo.silva</dc:creator>
  <cp:lastModifiedBy>Simone Carol Lopes Ferreira</cp:lastModifiedBy>
  <cp:lastPrinted>2021-11-19T20:22:09Z</cp:lastPrinted>
  <dcterms:created xsi:type="dcterms:W3CDTF">2019-05-28T16:31:00Z</dcterms:created>
  <dcterms:modified xsi:type="dcterms:W3CDTF">2021-11-30T19:35:54Z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1033-11.2.0.9967</vt:lpwstr>
  </property>
</Properties>
</file>