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mone.ferreira\Desktop\"/>
    </mc:Choice>
  </mc:AlternateContent>
  <bookViews>
    <workbookView xWindow="0" yWindow="0" windowWidth="28800" windowHeight="12435" firstSheet="2" activeTab="2"/>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DADOS'!$A$7:$O$125</definedName>
    <definedName name="_xlnm._FilterDatabase" localSheetId="0" hidden="1">'CONTROLE COMPRAS'!$G$2:$O$3</definedName>
    <definedName name="_xlnm.Print_Area" localSheetId="2">'BANCO DE DADOS'!$A$1:$P$125</definedName>
    <definedName name="_xlnm.Print_Area" localSheetId="0">'CONTROLE COMPRAS'!$A$1:$Q$59</definedName>
    <definedName name="_xlnm.Print_Titles" localSheetId="2">'BANCO DE DADOS'!$1:$7</definedName>
  </definedNames>
  <calcPr calcId="152511"/>
  <pivotCaches>
    <pivotCache cacheId="0" r:id="rId12"/>
  </pivotCaches>
</workbook>
</file>

<file path=xl/calcChain.xml><?xml version="1.0" encoding="utf-8"?>
<calcChain xmlns="http://schemas.openxmlformats.org/spreadsheetml/2006/main">
  <c r="J111" i="24" l="1"/>
  <c r="J38" i="24" l="1"/>
  <c r="J37" i="24"/>
  <c r="J36" i="24"/>
  <c r="J35" i="24"/>
  <c r="J34" i="24"/>
  <c r="J33" i="24"/>
  <c r="J32" i="24"/>
  <c r="J31" i="24"/>
  <c r="J30" i="24"/>
  <c r="J29" i="24"/>
  <c r="J88" i="24"/>
  <c r="J87" i="24"/>
  <c r="J84" i="24" l="1"/>
  <c r="J85" i="24"/>
  <c r="J86" i="24"/>
  <c r="J55" i="24"/>
  <c r="J123" i="24" l="1"/>
  <c r="J122" i="24"/>
  <c r="J121" i="24"/>
  <c r="J120" i="24"/>
  <c r="J119" i="24"/>
  <c r="J115" i="24"/>
  <c r="J116" i="24"/>
  <c r="J113" i="24"/>
  <c r="J112" i="24"/>
  <c r="J110" i="24"/>
  <c r="J109" i="24"/>
  <c r="J108" i="24"/>
  <c r="J106" i="24"/>
  <c r="J107" i="24"/>
  <c r="J105" i="24"/>
  <c r="J104" i="24"/>
  <c r="J103" i="24"/>
  <c r="J102" i="24"/>
  <c r="J101" i="24"/>
  <c r="J100" i="24"/>
  <c r="J99" i="24"/>
  <c r="J98" i="24"/>
  <c r="J97" i="24"/>
  <c r="J96" i="24"/>
  <c r="J95" i="24"/>
  <c r="J93" i="24"/>
  <c r="J94" i="24"/>
  <c r="J92" i="24"/>
  <c r="J91" i="24"/>
  <c r="J90" i="24" l="1"/>
  <c r="J89" i="24"/>
  <c r="J83" i="24"/>
  <c r="J82" i="24"/>
  <c r="J81" i="24"/>
  <c r="J80" i="24"/>
  <c r="J28" i="24" l="1"/>
  <c r="J27" i="24"/>
  <c r="J26" i="24"/>
  <c r="J25" i="24"/>
  <c r="J24" i="24"/>
  <c r="J23" i="24"/>
  <c r="J22" i="24"/>
  <c r="J21" i="24"/>
  <c r="J20" i="24"/>
  <c r="J19" i="24"/>
  <c r="J18" i="24"/>
  <c r="J17" i="24"/>
  <c r="J16" i="24"/>
  <c r="J15" i="24"/>
  <c r="J14" i="24"/>
  <c r="J13" i="24"/>
  <c r="J12" i="24"/>
  <c r="J11" i="24"/>
  <c r="J10" i="24"/>
  <c r="J9" i="24" l="1"/>
  <c r="J62" i="24"/>
  <c r="J61" i="24"/>
  <c r="J60" i="24"/>
  <c r="J59" i="24"/>
  <c r="J58" i="24"/>
  <c r="J57" i="24"/>
  <c r="J8" i="24" l="1"/>
  <c r="J72" i="24" l="1"/>
  <c r="J124" i="24"/>
  <c r="J54" i="24" l="1"/>
  <c r="J53" i="24"/>
  <c r="J52" i="24"/>
  <c r="J51" i="24"/>
  <c r="J50" i="24"/>
  <c r="J49" i="24"/>
  <c r="J48" i="24"/>
  <c r="J47" i="24"/>
  <c r="J46" i="24"/>
  <c r="J45" i="24"/>
  <c r="J44" i="24"/>
  <c r="J43" i="24"/>
  <c r="J42" i="24"/>
  <c r="J41" i="24"/>
  <c r="J40" i="24"/>
  <c r="J39" i="24"/>
  <c r="J71" i="24" l="1"/>
  <c r="J70" i="24"/>
  <c r="J69" i="24"/>
  <c r="J68" i="24"/>
  <c r="J67" i="24"/>
  <c r="J66" i="24"/>
  <c r="J65" i="24"/>
  <c r="J64" i="24"/>
  <c r="J63" i="24"/>
  <c r="J56" i="24"/>
  <c r="I10" i="36" l="1"/>
  <c r="G10" i="36"/>
  <c r="I11" i="36" s="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J78" i="24"/>
  <c r="J73" i="24"/>
  <c r="J77" i="24"/>
  <c r="J76" i="24"/>
  <c r="J75" i="24"/>
  <c r="J74" i="24"/>
  <c r="J79" i="24"/>
  <c r="I50" i="23"/>
  <c r="I49" i="23"/>
  <c r="I42" i="23"/>
  <c r="I30" i="23"/>
  <c r="I20" i="23"/>
  <c r="J125" i="24" l="1"/>
  <c r="H66" i="27"/>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<sst xmlns="http://schemas.openxmlformats.org/spreadsheetml/2006/main" count="4516" uniqueCount="1478">
  <si>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</si>
  <si>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</si>
  <si>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</si>
  <si>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</si>
  <si>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</si>
  <si>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</si>
  <si>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</si>
  <si>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</si>
  <si>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</si>
  <si>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</si>
  <si>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</si>
  <si>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</si>
  <si>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</si>
  <si>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</si>
  <si>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</si>
  <si>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</si>
  <si>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</si>
  <si>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</si>
  <si>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</si>
  <si>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</si>
  <si>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</si>
  <si>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</si>
  <si>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</si>
  <si>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</si>
  <si>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</si>
  <si>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</si>
  <si>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</si>
  <si>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</si>
  <si>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</si>
  <si>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</si>
  <si>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</si>
  <si>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</si>
  <si>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</si>
  <si>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</si>
  <si>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</si>
  <si>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</si>
  <si>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</si>
  <si>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</si>
  <si>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</si>
  <si>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</si>
  <si>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</si>
  <si>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</si>
  <si>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</si>
  <si>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</si>
  <si>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</si>
  <si>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</si>
  <si>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</si>
  <si>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</si>
  <si>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</si>
  <si>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</si>
  <si>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</si>
  <si>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</si>
  <si>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</si>
  <si>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</si>
  <si>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</si>
  <si>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</si>
  <si>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</si>
  <si>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</si>
  <si>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</si>
  <si>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</si>
  <si>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</si>
  <si>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</si>
  <si>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</si>
  <si>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</si>
  <si>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</si>
  <si>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</si>
  <si>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</si>
  <si>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</si>
  <si>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</si>
  <si>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</si>
  <si>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</si>
  <si>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</si>
  <si>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</si>
  <si>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</si>
  <si>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</si>
  <si>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</si>
  <si>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</si>
  <si>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</si>
  <si>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</si>
  <si>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</si>
  <si>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</si>
  <si>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</si>
  <si>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</si>
  <si>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</si>
  <si>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</si>
  <si>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</si>
  <si>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</si>
  <si>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</si>
  <si>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</si>
  <si>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</si>
  <si>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</si>
  <si>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</si>
  <si>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</si>
  <si>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</si>
  <si>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</si>
  <si>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</si>
  <si>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</si>
  <si>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</si>
  <si>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</si>
  <si>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</si>
  <si>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</si>
  <si>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</si>
  <si>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</si>
  <si>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</si>
  <si>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</si>
  <si>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</si>
  <si>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</si>
  <si>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</si>
  <si>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</si>
  <si>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</si>
  <si>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</si>
  <si>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</si>
  <si>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</si>
  <si>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</si>
  <si>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</si>
  <si>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</si>
  <si>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</si>
  <si>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</si>
  <si>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</si>
  <si>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</si>
  <si>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</si>
  <si>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</si>
  <si>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</si>
  <si>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</si>
  <si>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</si>
  <si>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</si>
  <si>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</si>
  <si>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</si>
  <si>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</si>
  <si>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</si>
  <si>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</si>
  <si>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</si>
  <si>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</si>
  <si>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</si>
  <si>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</si>
  <si>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</si>
  <si>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</si>
  <si>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</si>
  <si>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</si>
  <si>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</si>
  <si>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</si>
  <si>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</si>
  <si>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</si>
  <si>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</si>
  <si>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</si>
  <si>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</si>
  <si>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</si>
  <si>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</si>
  <si>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</si>
  <si>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</si>
  <si>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</si>
  <si>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</si>
  <si>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</si>
  <si>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</si>
  <si>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</si>
  <si>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</si>
  <si>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</si>
  <si>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</si>
  <si>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</si>
  <si>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</si>
  <si>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</si>
  <si>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</si>
  <si>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</si>
  <si>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</si>
  <si>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</si>
  <si>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</si>
  <si>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</si>
  <si>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</si>
  <si>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</si>
  <si>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</si>
  <si>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</si>
  <si>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</si>
  <si>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</si>
  <si>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</si>
  <si>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</si>
  <si>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</si>
  <si>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</si>
  <si>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</si>
  <si>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</si>
  <si>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</si>
  <si>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</si>
  <si>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</si>
  <si>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</si>
  <si>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</si>
  <si>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</si>
  <si>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</si>
  <si>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</si>
  <si>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</si>
  <si>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</si>
  <si>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</si>
  <si>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</si>
  <si>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</si>
  <si>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</si>
  <si>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</si>
  <si>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</si>
  <si>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</si>
  <si>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</si>
  <si>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</si>
  <si>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</si>
  <si>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</si>
  <si>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</si>
  <si>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</si>
  <si>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</si>
  <si>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</si>
  <si>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</si>
  <si>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</si>
  <si>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</si>
  <si>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</si>
  <si>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</si>
  <si>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</si>
  <si>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</si>
  <si>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</si>
  <si>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</si>
  <si>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</si>
  <si>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</si>
  <si>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</si>
  <si>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</si>
  <si>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</si>
  <si>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</si>
  <si>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</si>
  <si>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</si>
  <si>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</si>
  <si>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</si>
  <si>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</si>
  <si>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</si>
  <si>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</si>
  <si>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</si>
  <si>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</si>
  <si>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</si>
  <si>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</si>
  <si>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</si>
  <si>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</si>
  <si>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</si>
  <si>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</si>
  <si>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</si>
  <si>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</si>
  <si>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</si>
  <si>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</si>
  <si>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</si>
  <si>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</si>
  <si>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</si>
  <si>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</si>
  <si>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</si>
  <si>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</si>
  <si>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</si>
  <si>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</si>
  <si>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</si>
  <si>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</si>
  <si>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</si>
  <si>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</si>
  <si>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</si>
  <si>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</si>
  <si>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</si>
  <si>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</si>
  <si>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</si>
  <si>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</si>
  <si>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</si>
  <si>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</si>
  <si>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</si>
  <si>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</si>
  <si>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</si>
  <si>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</si>
  <si>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</si>
  <si>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</si>
  <si>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</si>
  <si>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</si>
  <si>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</si>
  <si>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</si>
  <si>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</si>
  <si>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</si>
  <si>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</si>
  <si>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</si>
  <si>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</si>
  <si>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</si>
  <si>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</si>
  <si>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</si>
  <si>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</si>
  <si>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</si>
  <si>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</si>
  <si>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</si>
  <si>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</si>
  <si>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</si>
  <si>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</si>
  <si>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</si>
  <si>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</si>
  <si>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</si>
  <si>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</si>
  <si>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</si>
  <si>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</si>
  <si>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</si>
  <si>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</si>
  <si>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</si>
  <si>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</si>
  <si>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</si>
  <si>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</si>
  <si>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</si>
  <si>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</si>
  <si>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</si>
  <si>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</si>
  <si>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</si>
  <si>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</si>
  <si>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</si>
  <si>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</si>
  <si>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</si>
  <si>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</si>
  <si>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</si>
  <si>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</si>
  <si>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</si>
  <si>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</si>
  <si>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</si>
  <si>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</si>
  <si>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</si>
  <si>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</si>
  <si>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</si>
  <si>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</si>
  <si>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</si>
  <si>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</si>
  <si>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</si>
  <si>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</si>
  <si>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</si>
  <si>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</si>
  <si>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</si>
  <si>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</si>
  <si>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</si>
  <si>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</si>
  <si>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</si>
  <si>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</si>
  <si>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</si>
  <si>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</si>
  <si>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</si>
  <si>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</si>
  <si>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</si>
  <si>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</si>
  <si>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</si>
  <si>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</si>
  <si>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</si>
  <si>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</si>
  <si>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</si>
  <si>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</si>
  <si>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</si>
  <si>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</si>
  <si>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</si>
  <si>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</si>
  <si>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</si>
  <si>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</si>
  <si>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</si>
  <si>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</si>
  <si>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</si>
  <si>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</si>
  <si>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</si>
  <si>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</si>
  <si>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</si>
  <si>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</si>
  <si>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</si>
  <si>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</si>
  <si>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</si>
  <si>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</si>
  <si>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</si>
  <si>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</si>
  <si>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</si>
  <si>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</si>
  <si>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</si>
  <si>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</si>
  <si>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</si>
  <si>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</si>
  <si>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</si>
  <si>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</si>
  <si>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</si>
  <si>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</si>
  <si>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</si>
  <si>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</si>
  <si>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</si>
  <si>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</si>
  <si>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</si>
  <si>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</si>
  <si>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</si>
  <si>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</si>
  <si>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</si>
  <si>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</si>
  <si>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</si>
  <si>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</si>
  <si>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</si>
  <si>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</si>
  <si>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</si>
  <si>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</si>
  <si>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</si>
  <si>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</si>
  <si>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</si>
  <si>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</si>
  <si>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</si>
  <si>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</si>
  <si>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</si>
  <si>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</si>
  <si>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</si>
  <si>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</si>
  <si>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</si>
  <si>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</si>
  <si>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</si>
  <si>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</si>
  <si>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</si>
  <si>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</si>
  <si>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</si>
  <si>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</si>
  <si>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</si>
  <si>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</si>
  <si>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</si>
  <si>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</si>
  <si>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</si>
  <si>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</si>
  <si>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</si>
  <si>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</si>
  <si>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</si>
  <si>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</si>
  <si>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</si>
  <si>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</si>
  <si>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</si>
  <si>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</si>
  <si>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</si>
  <si>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</si>
  <si>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</si>
  <si>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</si>
  <si>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</si>
  <si>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</si>
  <si>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</si>
  <si>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</si>
  <si>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</si>
  <si>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</si>
  <si>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</si>
  <si>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</si>
  <si>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</si>
  <si>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</si>
  <si>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</si>
  <si>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</si>
  <si>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</si>
  <si>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</si>
  <si>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</si>
  <si>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</si>
  <si>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</si>
  <si>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</si>
  <si>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</si>
  <si>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</si>
  <si>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</si>
  <si>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</si>
  <si>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</si>
  <si>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</si>
  <si>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</si>
  <si>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</si>
  <si>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</si>
  <si>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</si>
  <si>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</si>
  <si>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</si>
  <si>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</si>
  <si>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</si>
  <si>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</si>
  <si>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</si>
  <si>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</si>
  <si>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</si>
  <si>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</si>
  <si>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</si>
  <si>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</si>
  <si>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</si>
  <si>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</si>
  <si>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</si>
  <si>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</si>
  <si>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</si>
  <si>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</si>
  <si>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</si>
  <si>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</si>
  <si>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</si>
  <si>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</si>
  <si>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</si>
  <si>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</si>
  <si>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</si>
  <si>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</si>
  <si>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</si>
  <si>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</si>
  <si>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</si>
  <si>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</si>
  <si>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</si>
  <si>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</si>
  <si>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</si>
  <si>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</si>
  <si>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</si>
  <si>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</si>
  <si>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</si>
  <si>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</si>
  <si>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</si>
  <si>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</si>
  <si>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</si>
  <si>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</si>
  <si>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</si>
  <si>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</si>
  <si>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</si>
  <si>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</si>
  <si>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</si>
  <si>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</si>
  <si>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</si>
  <si>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</si>
  <si>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</si>
  <si>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</si>
  <si>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</si>
  <si>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</si>
  <si>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</si>
  <si>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</si>
  <si>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</si>
  <si>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</si>
  <si>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</si>
  <si>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</si>
  <si>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</si>
  <si>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</si>
  <si>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</si>
  <si>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</si>
  <si>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</si>
  <si>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</si>
  <si>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</si>
  <si>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</si>
  <si>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</si>
  <si>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</si>
  <si>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</si>
  <si>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</si>
  <si>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</si>
  <si>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</si>
  <si>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</si>
  <si>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</si>
  <si>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</si>
  <si>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</si>
  <si>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</si>
  <si>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</si>
  <si>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</si>
  <si>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</si>
  <si>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</si>
  <si>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</si>
  <si>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</si>
  <si>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</si>
  <si>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</si>
  <si>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</si>
  <si>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</si>
  <si>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</si>
  <si>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</si>
  <si>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</si>
  <si>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</si>
  <si>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</si>
  <si>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</si>
  <si>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</si>
  <si>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</si>
  <si>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</si>
  <si>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</si>
  <si>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</si>
  <si>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</si>
  <si>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</si>
  <si>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</si>
  <si>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</si>
  <si>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</si>
  <si>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</si>
  <si>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</si>
  <si>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</si>
  <si>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</si>
  <si>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</si>
  <si>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</si>
  <si>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</si>
  <si>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</si>
  <si>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</si>
  <si>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</si>
  <si>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</si>
  <si>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</si>
  <si>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</si>
  <si>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</si>
  <si>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</si>
  <si>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</si>
  <si>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</si>
  <si>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</si>
  <si>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</si>
  <si>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</si>
  <si>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</si>
  <si>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</si>
  <si>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</si>
  <si>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</si>
  <si>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</si>
  <si>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</si>
  <si>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</si>
  <si>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</si>
  <si>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</si>
  <si>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</si>
  <si>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</si>
  <si>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</si>
  <si>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</si>
  <si>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</si>
  <si>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</si>
  <si>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</si>
  <si>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</si>
  <si>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</si>
  <si>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</si>
  <si>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</si>
  <si>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</si>
  <si>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</si>
  <si>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</si>
  <si>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</si>
  <si>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</si>
  <si>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</si>
  <si>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</si>
  <si>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</si>
  <si>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</si>
  <si>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</si>
  <si>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</si>
  <si>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</si>
  <si>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</si>
  <si>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</si>
  <si>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</si>
  <si>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</si>
  <si>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</si>
  <si>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</si>
  <si>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</si>
  <si>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</si>
  <si>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</si>
  <si>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</si>
  <si>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</si>
  <si>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</si>
  <si>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</si>
  <si>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</si>
  <si>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</si>
  <si>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</si>
  <si>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</si>
  <si>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</si>
  <si>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</si>
  <si>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</si>
  <si>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</si>
  <si>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</si>
  <si>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</si>
  <si>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</si>
  <si>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</si>
  <si>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</si>
  <si>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</si>
  <si>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</si>
  <si>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</si>
  <si>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</si>
  <si>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</si>
  <si>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</si>
  <si>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</si>
  <si>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</si>
  <si>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</si>
  <si>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</si>
  <si>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</si>
  <si>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</si>
  <si>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</si>
  <si>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</si>
  <si>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</si>
  <si>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</si>
  <si>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</si>
  <si>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</si>
  <si>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</si>
  <si>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</si>
  <si>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</si>
  <si>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</si>
  <si>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</si>
  <si>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</si>
  <si>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</si>
  <si>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</si>
  <si>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</si>
  <si>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</si>
  <si>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</si>
  <si>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</si>
  <si>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</si>
  <si>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</si>
  <si>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</si>
  <si>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</si>
  <si>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</si>
  <si>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</si>
  <si>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</si>
  <si>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</si>
  <si>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</si>
  <si>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</si>
  <si>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</si>
  <si>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</si>
  <si>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</si>
  <si>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</si>
  <si>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</si>
  <si>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</si>
  <si>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</si>
  <si>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</si>
  <si>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</si>
  <si>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</si>
  <si>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</si>
  <si>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</si>
  <si>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</si>
  <si>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</si>
  <si>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</si>
  <si>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</si>
  <si>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</si>
  <si>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</si>
  <si>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</si>
  <si>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</si>
  <si>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</si>
  <si>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</si>
  <si>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</si>
  <si>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</si>
  <si>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</si>
  <si>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</si>
  <si>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</si>
  <si>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</si>
  <si>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</si>
  <si>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</si>
  <si>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</si>
  <si>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</si>
  <si>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</si>
  <si>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</si>
  <si>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</si>
  <si>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</si>
  <si>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</si>
  <si>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</si>
  <si>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</si>
  <si>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</si>
  <si>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</si>
  <si>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</si>
  <si>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</si>
  <si>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</si>
  <si>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</si>
  <si>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</si>
  <si>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</si>
  <si>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</si>
  <si>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</si>
  <si>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</si>
  <si>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</si>
  <si>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</si>
  <si>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</si>
  <si>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</si>
  <si>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</si>
  <si>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</si>
  <si>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</si>
  <si>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</si>
  <si>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</si>
  <si>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</si>
  <si>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</si>
  <si>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</si>
  <si>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</si>
  <si>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</si>
  <si>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</si>
  <si>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</si>
  <si>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</si>
  <si>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</si>
  <si>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</si>
  <si>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</si>
  <si>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</si>
  <si>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</si>
  <si>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</si>
  <si>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</si>
  <si>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</si>
  <si>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</si>
  <si>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</si>
  <si>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</si>
  <si>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</si>
  <si>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</si>
  <si>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</si>
  <si>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</si>
  <si>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</si>
  <si>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</si>
  <si>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</si>
  <si>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</si>
  <si>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</si>
  <si>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</si>
  <si>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</si>
  <si>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</si>
  <si>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</si>
  <si>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</si>
  <si>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</si>
  <si>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</si>
  <si>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</si>
  <si>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</si>
  <si>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</si>
  <si>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</si>
  <si>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</si>
  <si>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</si>
  <si>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</si>
  <si>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</si>
  <si>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</si>
  <si>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</si>
  <si>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</si>
  <si>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</si>
  <si>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</si>
  <si>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</si>
  <si>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</si>
  <si>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</si>
  <si>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</si>
  <si>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</si>
  <si>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</si>
  <si>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</si>
  <si>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</si>
  <si>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</si>
  <si>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</si>
  <si>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</si>
  <si>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</si>
  <si>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</si>
  <si>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</si>
  <si>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</si>
  <si>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</si>
  <si>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</si>
  <si>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</si>
  <si>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</si>
  <si>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</si>
  <si>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</si>
  <si>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</si>
  <si>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</si>
  <si>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</si>
  <si>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</si>
  <si>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</si>
  <si>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</si>
  <si>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</si>
  <si>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</si>
  <si>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</si>
  <si>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</si>
  <si>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</si>
  <si>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</si>
  <si>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</si>
  <si>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</si>
  <si>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</si>
  <si>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</si>
  <si>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</si>
  <si>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</si>
  <si>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</si>
  <si>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</si>
  <si>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</si>
  <si>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</si>
  <si>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</si>
  <si>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</si>
  <si>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</si>
  <si>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</si>
  <si>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</si>
  <si>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</si>
  <si>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</si>
  <si>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</si>
  <si>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</si>
  <si>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</si>
  <si>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</si>
  <si>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</si>
  <si>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</si>
  <si>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</si>
  <si>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</si>
  <si>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</si>
  <si>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</si>
  <si>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</si>
  <si>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</si>
  <si>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</si>
  <si>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</si>
  <si>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</si>
  <si>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</si>
  <si>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</si>
  <si>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</si>
  <si>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</si>
  <si>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</si>
  <si>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</si>
  <si>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</si>
  <si>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</si>
  <si>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</si>
  <si>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</si>
  <si>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</si>
  <si>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</si>
  <si>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</si>
  <si>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</si>
  <si>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</si>
  <si>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</si>
  <si>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</si>
  <si>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</si>
  <si>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</si>
  <si>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</si>
  <si>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</si>
  <si>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</si>
  <si>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</si>
  <si>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</si>
  <si>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</si>
  <si>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</si>
  <si>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</si>
  <si>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</si>
  <si>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</si>
  <si>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</si>
  <si>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</si>
  <si>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</si>
  <si>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</si>
  <si>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</si>
  <si>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</si>
  <si>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</si>
  <si>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</si>
  <si>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</si>
  <si>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</si>
  <si>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</si>
  <si>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</si>
  <si>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</si>
  <si>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</si>
  <si>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</si>
  <si>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</si>
  <si>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</si>
  <si>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</si>
  <si>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</si>
  <si>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</si>
  <si>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</si>
  <si>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</si>
  <si>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</si>
  <si>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</si>
  <si>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</si>
  <si>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</si>
  <si>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</si>
  <si>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</si>
  <si>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</si>
  <si>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</si>
  <si>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</si>
  <si>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</si>
  <si>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</si>
  <si>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</si>
  <si>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</si>
  <si>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</si>
  <si>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</si>
  <si>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</si>
  <si>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</si>
  <si>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</si>
  <si>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</si>
  <si>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</si>
  <si>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</si>
  <si>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</si>
  <si>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</si>
  <si>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</si>
  <si>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</si>
  <si>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</si>
  <si>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</si>
  <si>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</si>
  <si>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</si>
  <si>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</si>
  <si>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</si>
  <si>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</si>
  <si>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</si>
  <si>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</si>
  <si>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</si>
  <si>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</si>
  <si>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</si>
  <si>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</si>
  <si>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</si>
  <si>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</si>
  <si>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</si>
  <si>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</si>
  <si>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</si>
  <si>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</si>
  <si>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</si>
  <si>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</si>
  <si>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</si>
  <si>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</si>
  <si>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</si>
  <si>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</si>
  <si>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</si>
  <si>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</si>
  <si>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</si>
  <si>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</si>
  <si>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</si>
  <si>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</si>
  <si>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</si>
  <si>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</si>
  <si>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</si>
  <si>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</si>
  <si>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</si>
  <si>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</si>
  <si>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</si>
  <si>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</si>
  <si>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</si>
  <si>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</si>
  <si>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</si>
  <si>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</si>
  <si>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</si>
  <si>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</si>
  <si>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</si>
  <si>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</si>
  <si>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</si>
  <si>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</si>
  <si>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</si>
  <si>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</si>
  <si>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</si>
  <si>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</si>
  <si>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</si>
  <si>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</si>
  <si>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</si>
  <si>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</si>
  <si>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</si>
  <si>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</si>
  <si>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</si>
  <si>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</si>
  <si>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</si>
  <si>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</si>
  <si>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</si>
  <si>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</si>
  <si>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</si>
  <si>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</si>
  <si>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</si>
  <si>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</si>
  <si>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</si>
  <si>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</si>
  <si>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</si>
  <si>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</si>
  <si>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</si>
  <si>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</si>
  <si>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</si>
  <si>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</si>
  <si>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</si>
  <si>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</si>
  <si>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</si>
  <si>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</si>
  <si>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</si>
  <si>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</si>
  <si>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</si>
  <si>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</si>
  <si>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</si>
  <si>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</si>
  <si>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</si>
  <si>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</si>
  <si>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</si>
  <si>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</si>
  <si>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</si>
  <si>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</si>
  <si>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</si>
  <si>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</si>
  <si>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</si>
  <si>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</si>
  <si>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</si>
  <si>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</si>
  <si>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</si>
  <si>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</si>
  <si>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</si>
  <si>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</si>
  <si>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</si>
  <si>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</si>
  <si>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</si>
  <si>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</si>
  <si>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</si>
  <si>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</si>
  <si>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</si>
  <si>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</si>
  <si>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</si>
  <si>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</si>
  <si>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</si>
  <si>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</si>
  <si>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</si>
  <si>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</si>
  <si>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</si>
  <si>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</si>
  <si>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</si>
  <si>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</si>
  <si>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</si>
  <si>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</si>
  <si>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</si>
  <si>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</si>
  <si>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</si>
  <si>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</si>
  <si>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</si>
  <si>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</si>
  <si>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</si>
  <si>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</si>
  <si>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</si>
  <si>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</si>
  <si>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</si>
  <si>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</si>
  <si>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</si>
  <si>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</si>
  <si>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</si>
  <si>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</si>
  <si>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</si>
  <si>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</si>
  <si>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</si>
  <si>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</si>
  <si>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</si>
  <si>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</si>
  <si>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</si>
  <si>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</si>
  <si>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</si>
  <si>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</si>
  <si>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</si>
  <si>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</si>
  <si>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</si>
  <si>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</si>
  <si>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</si>
  <si>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</si>
  <si>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</si>
  <si>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</si>
  <si>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</si>
  <si>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</si>
  <si>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</si>
  <si>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</si>
  <si>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</si>
  <si>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</si>
  <si>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</si>
  <si>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</si>
  <si>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</si>
  <si>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</si>
  <si>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</si>
  <si>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</si>
  <si>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</si>
  <si>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</si>
  <si>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</si>
  <si>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</si>
  <si>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</si>
  <si>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</si>
  <si>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</si>
  <si>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</si>
  <si>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</si>
  <si>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</si>
  <si>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</si>
  <si>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</si>
  <si>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</si>
  <si>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</si>
  <si>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</si>
  <si>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</si>
  <si>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</si>
  <si>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</si>
  <si>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</si>
  <si>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</si>
  <si>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</si>
  <si>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</si>
  <si>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</si>
  <si>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</si>
  <si>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</si>
  <si>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</si>
  <si>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</si>
  <si>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</si>
  <si>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</si>
  <si>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</si>
  <si>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</si>
  <si>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</si>
  <si>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</si>
  <si>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</si>
  <si>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</si>
  <si>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</si>
  <si>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</si>
  <si>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</si>
  <si>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</si>
  <si>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</si>
  <si>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</si>
  <si>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</si>
  <si>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</si>
  <si>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</si>
  <si>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</si>
  <si>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</si>
  <si>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</si>
  <si>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</si>
  <si>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</si>
  <si>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</si>
  <si>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</si>
  <si>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</si>
  <si>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</si>
  <si>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</si>
  <si>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</si>
  <si>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</si>
  <si>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</si>
  <si>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</si>
  <si>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</si>
  <si>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</si>
  <si>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RR COMÉRCIO DE PRODUTOS FARMACÊUTICOS E HOSPITALARES</t>
  </si>
  <si>
    <t>FIGUEIREDO FARMA COMERCIO DE PRODUTOS HOSPITALARES LTDA</t>
  </si>
  <si>
    <t>017303.000462/2021</t>
  </si>
  <si>
    <t>017303.000475/2021</t>
  </si>
  <si>
    <t>ODONTOLAB MEDICAL - EIRELI</t>
  </si>
  <si>
    <t>1166/2016</t>
  </si>
  <si>
    <t>890/2020</t>
  </si>
  <si>
    <t>AGOSTO</t>
  </si>
  <si>
    <t>SETEMBRO</t>
  </si>
  <si>
    <t>OUTUBRO</t>
  </si>
  <si>
    <t>NOVEMBRO</t>
  </si>
  <si>
    <t>DEZEMBRO</t>
  </si>
  <si>
    <t>JANEIRO</t>
  </si>
  <si>
    <t>FEVEREIRO</t>
  </si>
  <si>
    <t>MARÇO</t>
  </si>
  <si>
    <t>ABRIL</t>
  </si>
  <si>
    <t>MAIO</t>
  </si>
  <si>
    <t>JUNHO</t>
  </si>
  <si>
    <t>TOTAL DESEMBOLSO: 2021 + 2022</t>
  </si>
  <si>
    <t>JULHO</t>
  </si>
  <si>
    <t>017303.000661-2021</t>
  </si>
  <si>
    <t>(ID-103834) CANALETA PASSAGEM FIO, Material: PVC, Dimensões: 20 x 10 x 2000 mm.</t>
  </si>
  <si>
    <t>(ID-6746) DOBRADIÇA, Material: ferro, Acabamento: polido, Dimensões: 3 x 2.1/2 pol</t>
  </si>
  <si>
    <t>(ID-131298) FITA DE BORDA, aplicação: acabamento de móveis; material: PVC; Padrão: Duratex; Dimensões (LxE) 22x0,45 mm; Cor e textura a serem definidos; rolo com 50 m. Cor: Branco</t>
  </si>
  <si>
    <t>(ID-108663) MDF, Espessura placa: 15mm; Dimensões: 2,75 x 1,85 m. Cor e acabamento a serem definidos pelo órgão solicitante. MDF 2 faces.</t>
  </si>
  <si>
    <t>(ID-108664) MDF, Espessura placa: 18mm; Dimensões: 2,75 x 1,85 m. Cor e acabamento a serem definidos pelo órgão solicitante. MDF 2 faces.</t>
  </si>
  <si>
    <t>(ID-118421) PAINEL DIVISÓRIA, baixo; medindo: 2,10m x 1,20m; Revestido em laminado melamínico de 35mm de espessura, com requadro metálico; Cor: a ser definida pelo órgão solicitante. Cor: Areia Jundiaí</t>
  </si>
  <si>
    <t>(ID-6118) PORTA PARA DIVISÓRIA, Material: madeira prensada, tipo Eucatex, Tamanho Dobradiça: 3 POL, Tipo Fechadura: com maçaneta tipo bola, Dimensões: 80 x 210 cm, Cor: a escolher, Características Adicionais: com requadro e batente de alumínio</t>
  </si>
  <si>
    <t>(ID-80810) REQUADRO/FUSO, Material: alumínio sólido comum, Tamanho/Capacidade: 6 m.</t>
  </si>
  <si>
    <t>(ID-80812) REQUADRO/LISO, Material: alumínio sólido comum, Tamanho/Capacidade: 6 m.</t>
  </si>
  <si>
    <t>(ID-96558) PERFIL METÁLICO, Material: Alumínio. Formato: H. Dimensões: Aproximadamente 1 1/2 x 3/4 pol. Aplicação: Fixação de divisórias. Barra de 6 m</t>
  </si>
  <si>
    <t>017303.000684-2021</t>
  </si>
  <si>
    <t>MP ASSISTENCIA TECNICA EM EQUIPAMENTOS ODONTO MEDICOS HOSPITALAR</t>
  </si>
  <si>
    <t>0100 - Recursos Ordinários</t>
  </si>
  <si>
    <t>BLAU FARMACEUTICA S A</t>
  </si>
  <si>
    <t>ANDRE DE VASCONCELOS GITIRANA</t>
  </si>
  <si>
    <t>J I D DISTRIBUIDORA DE MEDICAMENTOS LTDA - EPP</t>
  </si>
  <si>
    <t>MAPEMI BRASIL MATERIAIS MEDICOS ODONTOLOGICOS LTDA</t>
  </si>
  <si>
    <t>DERMINA INACIA DE OLIVEIRA</t>
  </si>
  <si>
    <t>017303.000100/2020</t>
  </si>
  <si>
    <t>POLLYANA MELO DA SILVA LUSTOSA</t>
  </si>
  <si>
    <t>Material Farmacológico</t>
  </si>
  <si>
    <t>DIMASTER - COMÉRCIO DE PRODUTOS HOSPITALARES LTDA</t>
  </si>
  <si>
    <t>ARAUJO COMERCIO DE PRODUTOS HOSPITALARES LTDA</t>
  </si>
  <si>
    <t>COMERCIAL CIRURGIA RIOCLARENSE LTDA</t>
  </si>
  <si>
    <t>023/2021</t>
  </si>
  <si>
    <t>017303.001080/2021</t>
  </si>
  <si>
    <t>017303.001114/2021</t>
  </si>
  <si>
    <t>017303.000914/2021</t>
  </si>
  <si>
    <t>017303.01174/2021</t>
  </si>
  <si>
    <t>(ID-113680) SERVIÇO DE INFORMÁTICA, Descrição: contratação de empresa especializada na prestação de serviço de hospedagem para Website, conforme
Projeto Básico.</t>
  </si>
  <si>
    <t>068/2021</t>
  </si>
  <si>
    <t>433/2021</t>
  </si>
  <si>
    <t>180/2021</t>
  </si>
  <si>
    <t>2021NE0000520</t>
  </si>
  <si>
    <t>017303.01224/2021</t>
  </si>
  <si>
    <t>Material De Limpeza E Produto De Higienizacao</t>
  </si>
  <si>
    <t>T DA S LUSTOSA COMERCIO E SERVICOS ME</t>
  </si>
  <si>
    <t>870/2021</t>
  </si>
  <si>
    <t>TANDAR COMERCIO DE PRODUTOS FARMACEUTICOS LTDA</t>
  </si>
  <si>
    <t>035/2021</t>
  </si>
  <si>
    <t>HEALTH CLEAN COMÉRCIO DE MATERIAIS HOSPITALARES LTDA</t>
  </si>
  <si>
    <t>023/2022</t>
  </si>
  <si>
    <t>CASA DO ELETRICISTA LTDA</t>
  </si>
  <si>
    <t>2021NE0000528</t>
  </si>
  <si>
    <t>017303.000900-2021</t>
  </si>
  <si>
    <t>037-2021</t>
  </si>
  <si>
    <t>Aquisição   de   Passagens   Aéreas</t>
  </si>
  <si>
    <t>OCA  VIAGENS E TURISMO DA AMAZONIA LIMITADA</t>
  </si>
  <si>
    <t xml:space="preserve">2021NE0000539
</t>
  </si>
  <si>
    <t>017303.001255/2021</t>
  </si>
  <si>
    <t>528/2021</t>
  </si>
  <si>
    <t>(ID-115141) FLUCONAZOL, Forma Farmacêutica: cápsula; Concentração: 150mg. MARCA: MDQ</t>
  </si>
  <si>
    <t>(ID-115048)   MICONAZOL,   Forma   Farmacêutica:   creme   dermatológico;   Concentração:   20mg/g; Forma De Apresentação: bisnaga com 28g. MARCA: HIPOLABOR</t>
  </si>
  <si>
    <t>(ID-115135)   ACICLOVIR,   Forma   Farmacêutica:   comprimido;   Concentração:   200mg.   MARCA: PHARLAB/HERVIRAX/90DIAS/18MESES/25DIAS</t>
  </si>
  <si>
    <t>868/2020</t>
  </si>
  <si>
    <t>(ID-116140)  PARACETAMOL,  Forma  Farmacêutica:  comprimido;  Concentração:  500mg.  MARCA: PRATI/GENÉRICO/18MESES/25DIAS</t>
  </si>
  <si>
    <t>(ID-114914)   ALBENDAZOL,   Forma   Farmacêutica:   comprimido;   Concentração:   400mg.   MARCA: PRATI/GENÉRICO/90DIAS/16MESES/25DIAS</t>
  </si>
  <si>
    <t>(ID-116150)  SULFATO  FERROSO,  Forma  Farmacêutica:  drágea;  Concentração:  40mg.  MARCA: NATULAB/MASFEROL/25DIAS/16MESES/90DIAS</t>
  </si>
  <si>
    <t>120/2021</t>
  </si>
  <si>
    <t>(ID-115527)   ÁCIDO   FÓLICO,   Forma   Farmacêutica:   comprimido;   Concentração:   5mg.   MARCA: HIPOLABOR</t>
  </si>
  <si>
    <t>442/2021</t>
  </si>
  <si>
    <t>805/2021</t>
  </si>
  <si>
    <t>DISTRIBUIDORA MODERNA LTDA</t>
  </si>
  <si>
    <t>217/2021</t>
  </si>
  <si>
    <t>426/2021</t>
  </si>
  <si>
    <t>936/2021</t>
  </si>
  <si>
    <t>(ID-116198)     SULFAMETOXAZOL     +     TRIMETOPRIMA,     Forma     Farmacêutica:     comprimido; Concentração: 400mg + 80mg. MARCA: BELFAR</t>
  </si>
  <si>
    <t>ANDREI CARLOS BARROSO MUNIZ EIRELI  EPP</t>
  </si>
  <si>
    <t>661/2021</t>
  </si>
  <si>
    <t>(ID-114988)  GLICOSE,  Forma  Farmacêutica:  solução  injetável;  Concentração:  5%;  Forma  de Apresentação:  frasco  ou  bolsa  com  500ml  com  sistema  fechado.  MARCA:  HALEX  ISTAR  INDUSTRIA FARMACEUTICA LTDA</t>
  </si>
  <si>
    <t xml:space="preserve"> HALEX  ISTAR INDUSTRIA FARMACEUTICA SA</t>
  </si>
  <si>
    <t>808/2021</t>
  </si>
  <si>
    <t>841/2021</t>
  </si>
  <si>
    <t>798/2020</t>
  </si>
  <si>
    <t>267/2021</t>
  </si>
  <si>
    <t xml:space="preserve">(ID-114788)    AMOXICILINA,    Forma    Farmacêutica:    pó    para    suspensão    oral;    Concentração:         300 250mg/5ml;  Forma  De  Apresentação:  frasco  com  150ml.  MARCA:  CIMED  INDUSTRIA  DE  MEDICAMENTOS </t>
  </si>
  <si>
    <t>065/2021</t>
  </si>
  <si>
    <t>(ID-115626)  CETOCONAZOL,  Forma  Farmacêutica:  comprimido;  Concentração:  200mg.  MARCA: prati</t>
  </si>
  <si>
    <t>816/2021</t>
  </si>
  <si>
    <t>(ID-115920)    AMOXICILINA,    Forma    Farmacêutica:    cápsula;    Concentração:    500mg.    MARCA: BRAINFARMA INDUSTRIA QUIMICA E FARMACEUTICA S.A</t>
  </si>
  <si>
    <t xml:space="preserve"> ELFA MEDICAMENTOS LTDA</t>
  </si>
  <si>
    <t>(ID-115984) HIDROXIZINA, Forma Farmacêutica: comprimido; Concentração: 25mg. MARCA: EMS</t>
  </si>
  <si>
    <t>(ID-114778)  HIDROCORTISONA  (SUCCINATO  SÓDICO)  ,  Forma  Farmacêutica:  pó  p/  solução injetável;  Concentração:  500mg;  Forma  De  Apresentação:  frasco  ampola.  MARCA:  BLAU  FARMACEUTICA S.A.</t>
  </si>
  <si>
    <t>2021NE0000553</t>
  </si>
  <si>
    <t>(ID-115247)   IVERMECTINA,   Forma   Farmacêutica:   comprimido;   Concentração:   6mg.   MARCA: VITAMEDIC</t>
  </si>
  <si>
    <t>666/2020</t>
  </si>
  <si>
    <t>841/2020</t>
  </si>
  <si>
    <t>2021NE0000552</t>
  </si>
  <si>
    <t>2021NE0000551</t>
  </si>
  <si>
    <t>(ID-115531)  DEXCLORFENIRAMINA     (MALEATO),     Forma     Farmacêutica: comprimido; Concentração: 2mg. MARCA: GEOLAB</t>
  </si>
  <si>
    <t>(ID-114884)  IODOPOVIDONA, Forma  Farmacêutica:  solução  aquosa;  Concentração:  10%;  Forma De Apresentação: frasco com 1000ml. MARCA: FARMAX</t>
  </si>
  <si>
    <t>(ID-115382)   LIDOCAÍNA, Forma   Farmacêutica:   solução   injetável (SEM   VASOCONSTRICTOR); 100 Concentração:   2%;   Forma   de   Apresentação: Frasco   ampola   com   20ml, embalagem   individual   estéril. MARCA: Cristália</t>
  </si>
  <si>
    <t>(ID-116224)  ALBENDAZOL, Forma  Farmacêutica: suspenção  oral; Concentração: 40mg/ml;  Forma De Apresentação: frasco com 10ml. MARCA: PRATI DONADUZZI</t>
  </si>
  <si>
    <t>863/2021</t>
  </si>
  <si>
    <t>E DA CUNHA PINHEIRO EIRELI</t>
  </si>
  <si>
    <t>2021NE0000568</t>
  </si>
  <si>
    <t>623/2021</t>
  </si>
  <si>
    <t>Material De Copa E Cozinha</t>
  </si>
  <si>
    <t>TH COMERCIO DE SUPRIMENTOS DE INFORMÁTICA LTDA</t>
  </si>
  <si>
    <t>2021NE0000569</t>
  </si>
  <si>
    <t>017303.001299/2021</t>
  </si>
  <si>
    <t>531/2020</t>
  </si>
  <si>
    <t>Material Laboratorial</t>
  </si>
  <si>
    <t>2021NE0000570</t>
  </si>
  <si>
    <t>017303.001222/2021</t>
  </si>
  <si>
    <t>531/2021</t>
  </si>
  <si>
    <t>017303.001293/2021</t>
  </si>
  <si>
    <t>114614 - (ID-114614) ESPONJA HEMOSTÁTICA, Aplicação: odontologia, À base de gelatina liofilizada, reabsorvível; Peso máximo de 10g, Unidade de Fornecimento: caixa com 10 unidades. MARCA: MAQUIRA</t>
  </si>
  <si>
    <t>Material Odontologico</t>
  </si>
  <si>
    <t>2021NE0000572</t>
  </si>
  <si>
    <t xml:space="preserve">114556 - (ID-114556) ÁCIDO FOSFÓRICO, Aplicação: uso odontológico; Solução gel a 37%; Unidade de Fornecimento: Seringa com 2,5ml. MARCA: MAQUIRA </t>
  </si>
  <si>
    <t>049/2021</t>
  </si>
  <si>
    <t>564/2021</t>
  </si>
  <si>
    <t>EMIGE MATERIAIS ODONTOLOGICOS LTDA</t>
  </si>
  <si>
    <t>332/2021</t>
  </si>
  <si>
    <t>WN COMERCIO ODONTO-CIRURGICO LTDA-EPP</t>
  </si>
  <si>
    <t>2021NE0000576</t>
  </si>
  <si>
    <t>2021NE0000577</t>
  </si>
  <si>
    <t>017303.001286/2021</t>
  </si>
  <si>
    <t>656/2021</t>
  </si>
  <si>
    <t>2021NE0000583</t>
  </si>
  <si>
    <t>2021NE0000584</t>
  </si>
  <si>
    <t>448/2021</t>
  </si>
  <si>
    <t>PRIMECARE COMERCIO DE MEDICAMENTOS E MATERIAIS HOSPITALARES EIRE</t>
  </si>
  <si>
    <t>2021NE0000585</t>
  </si>
  <si>
    <t>2021NE0000586</t>
  </si>
  <si>
    <t>ELVIS ROBERTO MATOS DE SOUZA</t>
  </si>
  <si>
    <t>2021NE0000587</t>
  </si>
  <si>
    <t>2021NE0000588</t>
  </si>
  <si>
    <t>2021NE0000589</t>
  </si>
  <si>
    <t>922/2020</t>
  </si>
  <si>
    <t>2021NE0000590</t>
  </si>
  <si>
    <t>271/2021</t>
  </si>
  <si>
    <t>DISCOL DISTRIBUIDORA DE MATERIAL ESCOLAR LTDA-ME</t>
  </si>
  <si>
    <t>2021NE0000591</t>
  </si>
  <si>
    <t>788/2021</t>
  </si>
  <si>
    <t>Material Hospitalar</t>
  </si>
  <si>
    <t>INSTRUMENTAL TECNICO LTDA</t>
  </si>
  <si>
    <t>2021NE0000592</t>
  </si>
  <si>
    <t>189/2021</t>
  </si>
  <si>
    <t>2021NE0000593</t>
  </si>
  <si>
    <t>048/2021</t>
  </si>
  <si>
    <t>BECTON DICKINSON INDUSTRIAS CIRURGICAS LTDA</t>
  </si>
  <si>
    <t>2021NE0000594</t>
  </si>
  <si>
    <t>Material Químico</t>
  </si>
  <si>
    <t>2021NE0000595</t>
  </si>
  <si>
    <t>2021NE0000596</t>
  </si>
  <si>
    <t>2021NE0000597</t>
  </si>
  <si>
    <t>282/2021</t>
  </si>
  <si>
    <t>E H M SATO ME</t>
  </si>
  <si>
    <t>079/2021</t>
  </si>
  <si>
    <t>614/2021</t>
  </si>
  <si>
    <t>EBRAM PROD LABORATORIAIS LTDA</t>
  </si>
  <si>
    <t>2021NE0000606</t>
  </si>
  <si>
    <t>1084/2020</t>
  </si>
  <si>
    <t>2021NE0000607</t>
  </si>
  <si>
    <t>2021NE0000608</t>
  </si>
  <si>
    <t>933/2021</t>
  </si>
  <si>
    <t>2021NE0000609</t>
  </si>
  <si>
    <t>2021NE0000610</t>
  </si>
  <si>
    <t>REFORÇO DA NE Nº 0336/2021, EMITIDA EM 15/07/2021. REFERENTE AO 4º TERMO ADITIVO AO CONTRATO Nº 05/2017-FUAM. FIRMADO COM A EMPRESA ROYAL GESTÃO E SERVIÇOS DE INFORMÁTICA LTDA.</t>
  </si>
  <si>
    <t>2021NE0000611</t>
  </si>
  <si>
    <t>2021NE0000612</t>
  </si>
  <si>
    <t>2021NE0000613</t>
  </si>
  <si>
    <t>585/2020</t>
  </si>
  <si>
    <t>041/2021</t>
  </si>
  <si>
    <t>LEAO E XAVIER COMERCIO DE INFORMATICA LTDA</t>
  </si>
  <si>
    <t>017303.001310/2021</t>
  </si>
  <si>
    <t>Material De Processamento De Dados</t>
  </si>
  <si>
    <t>583/2021</t>
  </si>
  <si>
    <t>NORTE GREEN COMERCIO DE PRODUTOS FARMACEUTICOS E HOSPITALAR LTD</t>
  </si>
  <si>
    <t>2021NE0000622</t>
  </si>
  <si>
    <t>017303.001304/2021</t>
  </si>
  <si>
    <t>2021NE0000623</t>
  </si>
  <si>
    <t>017303.001309/2021</t>
  </si>
  <si>
    <t>017303.001267/2021</t>
  </si>
  <si>
    <t>2021NE0000521</t>
  </si>
  <si>
    <t>2021NE0000523</t>
  </si>
  <si>
    <t>2021NE0000526</t>
  </si>
  <si>
    <t>2021NE0000531</t>
  </si>
  <si>
    <t>2021NE0000534</t>
  </si>
  <si>
    <t>2021NE0000540</t>
  </si>
  <si>
    <t>2021NE0000541</t>
  </si>
  <si>
    <t>2021NE0000542</t>
  </si>
  <si>
    <t>2021NE0000543</t>
  </si>
  <si>
    <t>2021NE0000544</t>
  </si>
  <si>
    <t>2021NE0000545</t>
  </si>
  <si>
    <t>2021NE0000546</t>
  </si>
  <si>
    <t>2021NE0000547</t>
  </si>
  <si>
    <t>2021NE0000548</t>
  </si>
  <si>
    <t>2021NE0000549</t>
  </si>
  <si>
    <t>2021NE0000550</t>
  </si>
  <si>
    <t>(ID-100592) - MICONAZOL, Forma Farmacêutica: loção; Concentração: 20 mg/g; Forma De Apresentação: frasco 30 gramas.</t>
  </si>
  <si>
    <t>(ID-134698) COURO, Tipo: vaqueta (ecológico/vegetal); Cor: marrom; Espessura/Área: 1.2mm/2m². MARCA: "NT"</t>
  </si>
  <si>
    <t>(ID-134831) BORRACHA, Material: borracha SBR; Sem lona; Cor: preto; Dimensões (LxE): 1m x 08mm MARCA: "NT"</t>
  </si>
  <si>
    <t>(ID-134453) BORRACHA , Descrição: Borracha EVA; 1m x 140mm x 06mm de espessura; Cor: preto. MARCA: "NT</t>
  </si>
  <si>
    <t>(ID-134511) VELCRO, Tipo: tradicional; Largura: 50mm; Cor: preto; Unidade de fornecimento: rolo com 25m. MARCA: "NT"</t>
  </si>
  <si>
    <t>(ID-134514) COLA, Aplicação: para colar porcelana, plástico, metal, madeira, couro, borracha, cartolina; Tipo: adesiva e instantânea, a base de etilcianoacrilato; Unidade de fornecimento: embalagem com 50g. MARCA: "NT"</t>
  </si>
  <si>
    <t>(ID-42844) VELCRO, Tipo: tradicional, Largura: 25 mm, Cor: preto, Características Adicionais: isento de quaisquer defeitos , Unidade de Fornecimento: rolo com 24 metros MARCA: "NT"</t>
  </si>
  <si>
    <t>(ID-134454) BORRACHA , Descrição: Borracha EVA; 1m x 140mm x 08mm de espessura; Cor: preto. MARCA: "NT"</t>
  </si>
  <si>
    <t>(ID-134828) BORRACHA, Material: borracha SBR; Sem lona; Cor: preto; Dimensões (LxE): 1m x 06mm. MARCA: "NT"</t>
  </si>
  <si>
    <t>(ID-135007) FIBRA, Material: plástico; Cor: preto; Espessura: 3mm. MARCA: "NT"</t>
  </si>
  <si>
    <t>(ID-126403) COURO, Tipo: atanado (ecológico/vegetal); Forma de Apresentação: vaqueta; Cor: a definir; Espessura/Área: 1.6mm/2m². MARCA: "NT"</t>
  </si>
  <si>
    <t xml:space="preserve">(ID-134519) VIRA DE BORRACHA, Aplicação: para uso em confecções de calçados; Grossa; Cor: a ser definido pelo órgão solicitante; Unidade de fornecimento: rolo com 50m. MARCA: "NT" </t>
  </si>
  <si>
    <t>(ID-134790) COURO, Tipo: atanado (ecológico/vegetal); Cor: preto; Espessura/Área: 2,5mm/1,6 a 2,2m². MARCA: "NT"</t>
  </si>
  <si>
    <t>(ID-122949) COLA, Aplicação: para colagem de fórmicas, borracha, madeiras e etc; Tipo: cola de contato;contato; Unidade de Fornecimento: galão com 2,8kg. MARCA: "NT"</t>
  </si>
  <si>
    <t>034/2021</t>
  </si>
  <si>
    <t>(ID-114344) FIXADOR CITOLÓGICO, Aplicação: fixação de materiais biológicos em lâminas de vidro; Composição: propilenoglicol e álcool absoluto; Forma de Apresentação: solução spray; Unidade de Fornecimento: embalagem com 100ml. MARCA: CRALPLAST</t>
  </si>
  <si>
    <t>2021NE0000527</t>
  </si>
  <si>
    <t>0198/2018</t>
  </si>
  <si>
    <t xml:space="preserve"> 0431 - Transferência Fundo a Fundo de Recursos do SUS - Bloco de Custeio das Ações e Serviços Públicos de Saúde</t>
  </si>
  <si>
    <t>(ID-114676) TAÇA DE BORRACHA PARA CONTRA - ÂNGULO, Aplicação: Profilaxia bucal. MARCA: AAF</t>
  </si>
  <si>
    <t>(ID-114648) ESPELHO BUCAL, Modelo: Plano; Tamanho: Nº 5; Para cabo rosqueável. MARCA: AAF</t>
  </si>
  <si>
    <t>2021NE0000574</t>
  </si>
  <si>
    <t>2021NE0000575</t>
  </si>
  <si>
    <t>113/2021</t>
  </si>
  <si>
    <t>(ID-116375) ESPARADRAPO, Tipo: microporoso; Dimensões: 25mm x 10m; Material: em não tecido à base de fibras de viscose, resina acrílica e massa adesiva à base de poliacrilato; Hipoalergênico.</t>
  </si>
  <si>
    <t>(ID-114694) PUNCH DESCARTÁVEL , Tamanho/Capacidade: diâmetro 5,0mm; Aplicação: uso em biópsia dermatológica; Estéril; Embalagem individual.</t>
  </si>
  <si>
    <t>(ID-114689) PUNCH DESCARTÁVEL , Tamanho/Capacidade: diâmetro 2,0mm; Aplicação: uso em biópsia dermatológica; Estéril; Embalagem individual.</t>
  </si>
  <si>
    <t>416/2021</t>
  </si>
  <si>
    <t>(ID-116371) ESPARADRAPO, Tipo: microporoso; Dimensões: 50mm x 10m; Material: em não tecido à base de fibras de viscose, resina acrílica e massa adesiva à base de poliacrilato; Hipoalergênico.</t>
  </si>
  <si>
    <t>991/2020</t>
  </si>
  <si>
    <t>(ID-114692) PUNCH DESCARTÁVEL , Tamanho/Capacidade: diâmetro 3,0mm; Aplicação: uso em biópsia dermatológica; Estéril; Embalagem individual.</t>
  </si>
  <si>
    <t>042/2021</t>
  </si>
  <si>
    <t>(ID-114631) AGULHA DESCARTÁVEL, Tamanho: 25 x 8; Cânula em aço inoxidável siliconizada;  Bisel trifacetado; Canhão em polipropileno pigmentado; Capa protetora em polipropileno translúcido; Acoplável à seringa; Estéril; Embalagem individual.</t>
  </si>
  <si>
    <t>246/2021</t>
  </si>
  <si>
    <t>(ID-115798) CURATIVO Descrição: Curativo composto por fibras de alginato de cálcio que absorve o exsudato da ferida formando uma camada de gel, podendo ser dobrado ou recortado a fim de acomodar-se ao leito da ferida. Dimensões: 10cm x 10cm.</t>
  </si>
  <si>
    <t>L M FARMA INDUSTRUIA E COMERCIO LTDA</t>
  </si>
  <si>
    <t>(ID-116087) LUVA , Tipo: de procedimento, não estéril, em látex natural, formato anatômico,  ambidestra, resistente, com pó bioabsorvível; Tamanho: EP; Unidade de Fornecimento: caixa com 100 unidade.</t>
  </si>
  <si>
    <t>377/2021</t>
  </si>
  <si>
    <t>(ID-132699) MÁSCARA, Tipo: descartável; Material: não tecido; 3 camadas (interna, externa e filtro); 3 pregas longitudinais; Com dispositivo para ajuste nasal fixado no corpo da máscara; Atóxica, hipoalérgica e inodora; Forma de Apresentação: embalagem com 100 unidades (ou 2 embalagens com 50 unidades).</t>
  </si>
  <si>
    <t>018/2021</t>
  </si>
  <si>
    <t>630/2021</t>
  </si>
  <si>
    <t>(ID-119955) HASTE FLEXÍVEL, Aplicação: higiene dos ouvidos; Descrição: Cilíndrica, reta, extremidade bem acabada com algodão hidrófilo, antigermes; Unidade de Fornecimento: Caixa com 150 unidades.</t>
  </si>
  <si>
    <t>2021NE0000573</t>
  </si>
  <si>
    <t>2021NE0000598</t>
  </si>
  <si>
    <t>2021NE0000599</t>
  </si>
  <si>
    <t>2021NE0000600</t>
  </si>
  <si>
    <t>2021NE0000601</t>
  </si>
  <si>
    <t>2021NE0000602</t>
  </si>
  <si>
    <t>2021NE0000603</t>
  </si>
  <si>
    <t>2021NE0000604</t>
  </si>
  <si>
    <t>2021NE0000605</t>
  </si>
  <si>
    <t>0431 - Transferência Fundo a Fundo de Recursos do SUS - Bloco de Custeio das Ações e Serviços Públicos de Saúde</t>
  </si>
  <si>
    <t>0495 - Transferências de Entidades Internacionais</t>
  </si>
  <si>
    <t>0480 - Inquérito de Incapacidades Físicas na Hanseníase</t>
  </si>
  <si>
    <t>Material Manutenção Predial</t>
  </si>
  <si>
    <t>Serviços de Informatica</t>
  </si>
  <si>
    <t>Aquisição de Material Químico</t>
  </si>
  <si>
    <t>Produtos para Saúde (PPS)</t>
  </si>
  <si>
    <t>SUBGERÊNCIA DE COMPRAS - SUBCOMP</t>
  </si>
  <si>
    <t>DIRETORIA ADMINISTRATIVA FINANCEIRA - DAF</t>
  </si>
  <si>
    <t>DEPARTAMENTO DE ADMINISTRAÇÃO - DA</t>
  </si>
  <si>
    <t>REFERÊNCIA: OUTUBRO/2021</t>
  </si>
  <si>
    <t xml:space="preserve">(ID-134512) LINHA COSTURA, Material: 100% poliamida; Número: 60; Cor: a ser definida pelo órgão solicitante; Unidade de fornecimento: tubo com 80g. .INFORMAÇÕES ADICIONAIS: 10 DA COR PRETA E 5 DA COR MARROM. </t>
  </si>
  <si>
    <t>(ID-116147)  METRONIDAZOL,  Forma  Farmacêutica:  comprimido,  Concentração:  250mg.  MARCA: PRATI</t>
  </si>
  <si>
    <t>DEMONSTRATIVO DE AQUISIÇÕES / CONTRATOS - EXERCÍCIO 2021</t>
  </si>
  <si>
    <t>(ID-114652) ESCOVA DE ROBINSON, Aplicação: Uso odontológico, Tipo: Reta. MARCA: AAF</t>
  </si>
  <si>
    <t>(ID-131631) LIXEIRA, Tipo: Balde retangular; Material: polipropileno de alta resistência; Com tampa acionada por pedal através de haste metálica; Medidas Internas (aprox.): 46x32x23cm (AxLxP); Capacidade: 25L. MARCA: PERFECT PRO</t>
  </si>
  <si>
    <t>(ID-134434) BORRACHA , Descrição: Borracha EVA; 1m x 140mm x 10mm de espessura; Cor: preto. MARCA: "NT"</t>
  </si>
  <si>
    <t>(ID-97798) ALÇA DE PLATINA, Descrição: com cabo; calibrada para 0,01 mL. ( 5 cm).</t>
  </si>
  <si>
    <t>(ID-116463) PONTEIRA PARA MICROPIPETA, Capacidade: 0,5-10µL; Ponta longa; Com filtro estéril; Material: polipropileno atóxico com 99,9% de pureza; Livre de DNase, RNase, pirogênios, minerais ou metais pesados; Autoclavável; Unidade de Fornecimento: rack com 96 unidades.</t>
  </si>
  <si>
    <t>(ID-94594) SWAB , impreguinado com alginato de sódio, estéril, com haste quebrável de plástico, embalado individualmente.</t>
  </si>
  <si>
    <t>(ID-22324) TIRAS OXIDASE, Aplicação: identificação de enterobactérias fermentadoras, Forma De Apresentação: frascos com 10 tiras de identificação</t>
  </si>
  <si>
    <t>(ID-93480) FRASCO, Aplicação: exames citológicos, Material: plástico transparente, cilíndrico, com tampa rosqueável, com capacidade para 05 lâminas.</t>
  </si>
  <si>
    <t>(ID-35633) CRIOTUBOS, Aplicação: uso laboratorial / armazenamento de material biológico e meios de cultura, Material: polipropileno transparente, Tamanho/Capacidade: 2 ml, Características Adicionais: resistente a baixa e alta temperatura, com tampa rosqueável, Unidade de Fornecimento: pacote com 1000 unidades</t>
  </si>
  <si>
    <t>(ID-76324) CLOREXIDINA, orma Farmacêutica: Solução aquosa 2% - 1000ml</t>
  </si>
  <si>
    <t>(ID-133590) BETAMETASONA, Forma Farmacêutica: pomada; Concentração: 1mg/g; Forma De Apresentação: Bisnaga 30g.</t>
  </si>
  <si>
    <t>(ID-115979) ERITROMICINA, Forma Farmacêutica: suspensão oral; Concentração: 250mg/5ml; Forma De Apresentação: frasco com 100ml ou 105ml.</t>
  </si>
  <si>
    <t>(ID-118817)   SERVIÇO   DE   PASSAGEM   AÉREA,   Descrição:   Aquisição   de   Passagens   Aéreas, conforme Projeto Básico. MARCA: "NT"</t>
  </si>
  <si>
    <t xml:space="preserve">(ID-14265) COPO DESCARTÁVEL, Material: plástico, Capacidade: 200 ml, Tipo Uso: descartável, Aplicação: água, Unidade de Fornecimento: pacote com 100 unidades, Cor: branca, Características Adicionais: produto em conformidade com as normas da ABNT MARCA: Top Form. </t>
  </si>
  <si>
    <t>(ID-124858) TUBO A VÁCUO, Aplicação: Uso laboratorial,, Tamanho Capacidade: 13x75mm, aspiração de 4,0 a 4,5 ml, Características: em plástico P.E.T., incolor esteril, com CITRATO DE SÓDIO jateado na parede interna do tubo (conteúdo por tubo : 0,5 por solução de CITRATO TAMPONADO 0,105M - 3,2%) proporção 9:1. Tubo não siliconizado, rolha de borracha, convencional, siliconizada com tampa plástica protetora na cor AZUL CLARO. Esterilizado a radiação gama. Tubos etiquetados contendo: n.º de lote, prazo de validade e n.º de catálogo. Registro do Ministério da Saúde e volume de aspiração. MARCA: Labor Import</t>
  </si>
  <si>
    <t>(ID-119806) BETA - HCG, Teste rápido para determinação qualitativa e semi-quantitativa da fração Beta Gonadotrofina Coriônica Humana (B-hCG) em amostra de soro e urina, com sensibilidade de 25Ul/ml; Unidade de Fornecimento: embalagem com 100 tiras ou 2 (duas) com 50 cada. MARCA: BIOTÉCNICA</t>
  </si>
  <si>
    <t xml:space="preserve">(ID-29120) GRUPO CEMA 0242 - KIT PARA DOSAGEM - , Descrição: CEMA0242.3117 - PCR - Conjunto de diagnóstico in vitro para determinação qualitativa e semi quantitativa, da Proteína C Reativa PCR, no soro humano, pelo método de aglutinação de látex em lâmina, com sensibilidade de 6,5 mg/L, com capacidade para 100 determinações. MARCA: BIOTÉCNICA </t>
  </si>
  <si>
    <t xml:space="preserve">(ID-121076) ASLO, Reagente para determinação quantitativa in vitro dos Anticorpos Antiestreptolisina.  O (ASLO) no soro humano não diluído, pelo método de aglutinação em lâmina e/ou em tubo, com capacidade para 100 reações. MARCA: Biotécnica. </t>
  </si>
  <si>
    <t xml:space="preserve">(ID-122125) TEMPO DE TROMBOPLASTINA PARCIAL ATIVADA (TTPA), Reagente para determinação do Tempo de Tromboplastina ativada (TTPA) em amostra biológica de sangue. MARCA: BIOTÉCNICA </t>
  </si>
  <si>
    <t>(ID-108180) LÂMINAS PARA MICROSCOPIA, Material: vidro; Dimensões: 26mm x 76mm, Espessura: 1,2mm a 1,4mm; Modelo: com extremidade Fosca, não lapidada; Unidade de Fornecimento: caixa com 50 unidades. MARCA: First Lab</t>
  </si>
  <si>
    <t>(ID-114417) FORMOL (FORMALDEÍDO), Concentração: 37 a 40%, Unidade de Fornecimento: frasco com 1L. MARCA: FORMALDEÍDO</t>
  </si>
  <si>
    <t xml:space="preserve">(ID-120966) SORO ANTI-D, Reagente para classificação do sistema Rh do sangue humano, pelo método de aglutinação em lâmina e/ou em tubo, com capacidade para 200 reações; Unidade de Fornecimento: frasco conta gotas com 10ml. MARCA: EBRAM </t>
  </si>
  <si>
    <t>(ID-115550) TUBO CAPILAR, Aplicação: Para micro-hematócrito SEM HEPARINA; Comprimento: 75mm; Diâmetro Interno: 1,1mm - 1,2mm; Diâmetro Externo: 1,5mm - 1,6mm; Unidade de Fornecimento: Frasco com 500 unidades. MARCA: Precision / Cral Plast</t>
  </si>
  <si>
    <t xml:space="preserve">(ID-39309) SERVIÇOS DE MANUTENÇÃO DE EQUIPAMENTOS HOSPITALARES, Descrição: contratação de empresa especializada na prestação de serviços de manutenção preventiva e/ou corretiva de equipamentos médico-hospitalares, com reposição de peças, conforme discriminação em Projeto Básico. </t>
  </si>
  <si>
    <t>(ID-128644) RH NEGATIVO, Reagente para o Controle da classificação do Rh Negativo do sangue humano, pelo método de aglutinação em lâmina e/ou em tubo, com capacidade para 200 reações; Unidade de Fornecimento: frasco com 10ml.</t>
  </si>
  <si>
    <t xml:space="preserve">(ID-133643) KIT COLETA PAPANICOLAU, Aplicação: exame colpocitológico; Kit: Tamanho P, descartável, estéril, contendo: 01 Especulo vaginal, em poliestireno cristal, com valvas anatômicas de contornos lisos e regulares, com dispositivo de abertura (parafuso borboleta) acoplado; 01 Espátula de Ayres; 01 Escova cervical; 02 Luvas em poliestireno, tamanho único; 01 lâmina; 01 porta lâmina; Unidade de Fornecimento: kit. </t>
  </si>
  <si>
    <t xml:space="preserve">(ID-133646) KIT COLETA PAPANICOLAU, Aplicação: exame colpocitológico; Kit: Tamanho M, descartável, estéril, contendo: 01 Especulo vaginal, em poliestireno cristal, com valvas anatômicas de contornos lisos e regulares, com dispositivo de abertura (parafuso borboleta) acoplado; 01 Espátula de Ayres; 01 Escova cervical; 02 Luvas em poliestireno, tamanho único; 01 lâmina; 01 porta lâmina; Unidade de Fornecimento: kit. </t>
  </si>
  <si>
    <t xml:space="preserve">(ID-113588) PEN DRIVE, Capacidade: 8 GB, Conexão: USB, com proteção do conector USB, instalação plug and play. </t>
  </si>
  <si>
    <t xml:space="preserve">(ID-29299) GRUPO CEMA 0244 - SOROS - , Descrição: CEMA0244.3112 - Reagente Anti-B, para 20 classificação do sistema ABO do sangue humano, pelo método de aglutinação em lâmina e/ou em tubo, frasco com tampa conta gotas, com 10 ml, com capacidade para 200 reações. MARCA: Ebram </t>
  </si>
  <si>
    <t>(ID-116831)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 MARCA: null</t>
  </si>
  <si>
    <t>(ID-114678)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MARCA: null</t>
  </si>
  <si>
    <t xml:space="preserve">(ID-116830)SERVIÇO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 </t>
  </si>
  <si>
    <t>(ID-102176)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 MARCA: null</t>
  </si>
  <si>
    <t xml:space="preserve">(ID-115635) AGULHA, Aplicação: Para coleta à vácuo; Tamanho: 25x8mm (21 G). MARCA: BD Vacutainer </t>
  </si>
  <si>
    <t>(ID-110971) LAMÍNULA, Aplicação: microscopia, Material: vidro, Tamanho: 24 x 24mm, Caixa com 100 unidades. MARCA: LABOR IMPORT</t>
  </si>
  <si>
    <t xml:space="preserve">(ID-114637) AGULHA DESCARTÁVEL, Tamanho: 13 x 4,5; Cânula em aço inoxidável siliconizada; Bisel trifacetado; Canhão em polipropileno pigmentado; Capa protetora em polipropileno translúcido; Acoplável à seringa; Estéril; Embalagem individual. MARCA: BD/NAC </t>
  </si>
  <si>
    <t>(ID-13044) ÁLCOOL ETÍLICO ABSOLUTO 99,5 GL, Aplicação: fixação de material em lâminas, Características Adicionais: líquido odor agradável inflamável, Tamanho/Capacidade: 1000 ml (1L), Cor: incolor, Forma De Apresentação: frasco, Unidade de Fornecimento: frasco com 1 litro MARCA: Audax</t>
  </si>
  <si>
    <t>(ID-122130) ÁLCOOL ETÍLICO, Tipo: hidratado; Concentração: 96%; Teor Alcoólico: 92,8º INPM; Apresentação: líquido; Forma De Apresentação: frasco com 1 litro. MARCA: CREDIE</t>
  </si>
  <si>
    <t>(ID-111178) MEPIVACAÍNA, Forma Farmacêutica: solução injetável, Concentração: 3% (SEM VASOCONSTRITOR), Forma De Apresentação: tubete com 1,8ml. MARCA: Cristália</t>
  </si>
  <si>
    <t>(ID-109403) PRILOCAÍNA + FELIPRESSINA, Forma Farmacêutica: Solução injetável; Concentração: 30mg/ml + 0,03UI/ml; Forma de Apresentação: tubete de plástico com 1,8ml. MARCA: DLA</t>
  </si>
  <si>
    <t>(ID-114700) TIRA DE LIXA, Material: Poliéster; Para acabamento, pontas abrasivas c/ 2 granulações (grão fino e médio); Dimensões: 4mm x 170mm; Unidade de Fornecimento: Embalagem com 150 unidades.  MARCA: PREVEN</t>
  </si>
  <si>
    <t>(ID-114566) PASTA PROFILÁTICA, Com Pedra-Pomes e Carbonato de Cálcio; Aromatizada; Unidade de Fornecimento: bisnaga com 90g. MARCA: MAQUIRA</t>
  </si>
  <si>
    <t>(ID-114763) EUGENOL, Aplicação: Uso odontológico, líquido. Unidade de Fornecimento: Frasco com 20ml. MARCA: MAQUIRA</t>
  </si>
  <si>
    <t>(ID-102193) TUBO A VÁCUO, Aplicação: Uso laboratorial, Tamanho Capacidade: 13x75mm, aspiração de 4 ml, Características Adicionais: Tubo para coleta de sangue a vácuo plástico P.E.T., incolor, esteril, para uso adulto, com EDTA K2 ou K3 jateado na parede interna do tubo. Tubo não siliconizado, rolha de borracha convencional, siliconizada com tampa plástica protetora na cor ROXA. Esterilizado a radiação gama. Tubos etiquetados, contendo: n.º de lote, prazo de validade e n.º de catalogo. Registro do Ministério da Saúde e volume de aspiração. MARCA: MEDICNORTE /MEDP40E3</t>
  </si>
  <si>
    <t>(ID-114715) ADESIVO DENTAL, Fotopolimerizável, com carga (Bis-GMA, HEMA, diuretano dimetacrilato, copolímeros dos ácido polialcenóico, canforoquinona, água e etanol, glicerol 1.3 dimetacrilato, 10% em peso de sílica coloidal); Unidade de Fornecimento: Frasco único com 6g. MARCA: 3M</t>
  </si>
  <si>
    <t>(ID-44586) SERVIÇOS DE MANUTENÇÃO EM EQUIPAMENTOS DE INFORMÁTICA, Descrição: contratação de empresa especializada na prestação de serviços de manutenção preventiva e/ou corretiva em equipamentos de informática, com reposição de peças, conforme discriminação em projeto básico</t>
  </si>
  <si>
    <t>(ID-134518) PLACA, Aplicação: confecção de palmilhas ortopédicas; Material: resina fluídica; Cor: a  ser definido pelo órgão solicitante; Largura: 55cm; Comprimento: 140cm; Espessura: 1mm. MARCA: "NT"</t>
  </si>
  <si>
    <t>(ID-114428)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 MARCA: null</t>
  </si>
  <si>
    <t>(ID-133650) VITAMINA D, Forma Farmacêutica: comprimido revestido; Concentração: 7.000UI. MARCA: CIMED</t>
  </si>
  <si>
    <t>(ID-115255) IBUPROFENO, Forma Farmacêutica: comprimido; Concentração: 300mg.</t>
  </si>
  <si>
    <t>Manutenção e Conservação de Equipamentos de TIC</t>
  </si>
  <si>
    <t xml:space="preserve"> NORTE GREEN COMERCIO DE PRODUTOS FARMACEUTICOS E HOSPITALAR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</si>
</sst>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43" formatCode="_-* #,##0.00_-;\-* #,##0.00_-;_-* &quot;-&quot;??_-;_-@_-"/>
    <numFmt numFmtId="164" formatCode="00"/>
  </numFmts>
  <fonts count="44">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000000"/>
      <name val="Arial"/>
      <family val="2"/>
    </font>
    <font>
      <sz val="12"/>
      <color rgb="FFFF0000"/>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15"/>
      <color theme="1"/>
      <name val="Arial"/>
      <family val="2"/>
    </font>
    <font>
      <b/>
      <sz val="12"/>
      <name val="Arial"/>
      <family val="2"/>
    </font>
    <font>
      <sz val="12"/>
      <color indexed="8"/>
      <name val="Arial"/>
      <family val="2"/>
    </font>
  </fonts>
  <fills count="11">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6"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01">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5" fillId="0" borderId="0" xfId="0" applyFont="1" applyBorder="1" applyAlignment="1">
      <alignment vertical="center" wrapText="1"/>
    </xf>
    <xf numFmtId="0" fontId="21" fillId="0" borderId="0" xfId="0" applyFont="1" applyAlignment="1">
      <alignment horizontal="center" vertical="center"/>
    </xf>
    <xf numFmtId="0" fontId="21" fillId="0" borderId="0" xfId="0" applyNumberFormat="1" applyFont="1" applyAlignment="1">
      <alignment horizontal="center" vertical="center"/>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7" fillId="0" borderId="1" xfId="0" applyFont="1" applyBorder="1" applyAlignment="1">
      <alignment horizontal="center" vertical="center" wrapText="1"/>
    </xf>
    <xf numFmtId="43" fontId="27" fillId="0" borderId="1" xfId="1" applyFont="1" applyBorder="1" applyAlignment="1">
      <alignment horizontal="center" vertical="center" wrapText="1"/>
    </xf>
    <xf numFmtId="0" fontId="28" fillId="5" borderId="1" xfId="0" applyFont="1" applyFill="1" applyBorder="1" applyAlignment="1">
      <alignment horizontal="center" vertical="center"/>
    </xf>
    <xf numFmtId="0" fontId="28" fillId="5" borderId="1" xfId="0" applyFont="1" applyFill="1" applyBorder="1" applyAlignment="1">
      <alignment vertical="center" wrapText="1"/>
    </xf>
    <xf numFmtId="43" fontId="27" fillId="5" borderId="1" xfId="1" applyFont="1" applyFill="1" applyBorder="1" applyAlignment="1">
      <alignment vertical="center"/>
    </xf>
    <xf numFmtId="0" fontId="27" fillId="5" borderId="1" xfId="0" applyFont="1" applyFill="1" applyBorder="1" applyAlignment="1">
      <alignment horizontal="center" vertical="center" wrapText="1"/>
    </xf>
    <xf numFmtId="9" fontId="0" fillId="0" borderId="0" xfId="6" applyFont="1" applyBorder="1" applyAlignment="1">
      <alignment vertical="center"/>
    </xf>
    <xf numFmtId="43" fontId="27" fillId="5" borderId="1" xfId="1"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vertical="center" wrapText="1"/>
    </xf>
    <xf numFmtId="43" fontId="29" fillId="2" borderId="1" xfId="1" applyFont="1" applyFill="1" applyBorder="1" applyAlignment="1">
      <alignment horizontal="center" vertical="center"/>
    </xf>
    <xf numFmtId="0" fontId="27" fillId="2" borderId="1" xfId="0" applyFont="1" applyFill="1" applyBorder="1" applyAlignment="1">
      <alignment horizontal="center" vertical="center" wrapText="1"/>
    </xf>
    <xf numFmtId="0" fontId="29" fillId="0" borderId="0" xfId="0" applyFont="1" applyBorder="1" applyAlignment="1">
      <alignment horizontal="center" vertical="center"/>
    </xf>
    <xf numFmtId="44" fontId="29" fillId="0" borderId="0" xfId="2" applyFont="1" applyBorder="1" applyAlignment="1">
      <alignment horizontal="center" vertical="center"/>
    </xf>
    <xf numFmtId="0" fontId="30" fillId="0" borderId="0" xfId="0" applyFont="1" applyBorder="1" applyAlignment="1">
      <alignment vertical="center"/>
    </xf>
    <xf numFmtId="44" fontId="30" fillId="0" borderId="0" xfId="2" applyFont="1" applyBorder="1" applyAlignment="1">
      <alignment vertical="center"/>
    </xf>
    <xf numFmtId="44" fontId="0" fillId="0" borderId="0" xfId="2" applyFont="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43" fontId="27" fillId="0" borderId="1" xfId="1" applyFont="1" applyFill="1" applyBorder="1" applyAlignment="1">
      <alignment horizontal="center" vertical="center"/>
    </xf>
    <xf numFmtId="0" fontId="27" fillId="0" borderId="1" xfId="0" applyFont="1" applyFill="1" applyBorder="1" applyAlignment="1">
      <alignment horizontal="center" vertical="center" wrapText="1"/>
    </xf>
    <xf numFmtId="44" fontId="27" fillId="0" borderId="1" xfId="2" applyFont="1" applyFill="1" applyBorder="1" applyAlignment="1">
      <alignment horizontal="center" vertical="center" wrapText="1"/>
    </xf>
    <xf numFmtId="9" fontId="27" fillId="6" borderId="3" xfId="0" applyNumberFormat="1" applyFont="1" applyFill="1" applyBorder="1" applyAlignment="1">
      <alignment vertical="center"/>
    </xf>
    <xf numFmtId="0" fontId="28"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31" fillId="0" borderId="0" xfId="0" applyFont="1" applyBorder="1" applyAlignment="1">
      <alignment vertical="center"/>
    </xf>
    <xf numFmtId="44" fontId="31" fillId="0" borderId="0" xfId="2" applyFont="1" applyBorder="1" applyAlignment="1">
      <alignment vertical="center"/>
    </xf>
    <xf numFmtId="44" fontId="31" fillId="0" borderId="0" xfId="0" applyNumberFormat="1" applyFont="1" applyBorder="1" applyAlignment="1">
      <alignment vertical="center"/>
    </xf>
    <xf numFmtId="0" fontId="27"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5" fillId="0" borderId="0" xfId="1"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7" fillId="6" borderId="3" xfId="0" applyFont="1" applyFill="1" applyBorder="1" applyAlignment="1">
      <alignment vertical="center"/>
    </xf>
    <xf numFmtId="0" fontId="25" fillId="7" borderId="1" xfId="0" applyFont="1" applyFill="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left" vertical="center" wrapText="1"/>
    </xf>
    <xf numFmtId="43" fontId="27" fillId="0" borderId="1" xfId="1" applyFont="1" applyBorder="1" applyAlignment="1">
      <alignment horizontal="center" vertical="center"/>
    </xf>
    <xf numFmtId="0" fontId="27" fillId="0" borderId="1" xfId="0" applyFont="1" applyBorder="1" applyAlignment="1">
      <alignment horizontal="justify" vertical="center" wrapText="1"/>
    </xf>
    <xf numFmtId="0" fontId="27" fillId="0" borderId="1" xfId="0" applyFont="1" applyBorder="1" applyAlignment="1">
      <alignment horizontal="left" vertical="center" wrapText="1"/>
    </xf>
    <xf numFmtId="9" fontId="27" fillId="0" borderId="1" xfId="0" applyNumberFormat="1" applyFont="1" applyBorder="1" applyAlignment="1">
      <alignment vertical="center"/>
    </xf>
    <xf numFmtId="44" fontId="27" fillId="0" borderId="1" xfId="2" applyFont="1" applyBorder="1" applyAlignment="1">
      <alignment horizontal="center" vertical="center" wrapText="1"/>
    </xf>
    <xf numFmtId="0" fontId="27" fillId="0" borderId="2" xfId="0" applyFont="1" applyBorder="1" applyAlignment="1">
      <alignment horizontal="center" vertical="center"/>
    </xf>
    <xf numFmtId="0" fontId="27" fillId="0" borderId="14" xfId="0" applyFont="1" applyBorder="1" applyAlignment="1">
      <alignment horizontal="center" vertical="center"/>
    </xf>
    <xf numFmtId="44" fontId="27" fillId="0" borderId="14" xfId="2" applyFont="1" applyBorder="1" applyAlignment="1">
      <alignment horizontal="center" vertical="center"/>
    </xf>
    <xf numFmtId="44" fontId="27" fillId="0" borderId="14" xfId="2" applyFont="1" applyBorder="1" applyAlignment="1">
      <alignment horizontal="center" vertical="center" wrapText="1"/>
    </xf>
    <xf numFmtId="9" fontId="27" fillId="0" borderId="3" xfId="0" applyNumberFormat="1" applyFont="1" applyBorder="1" applyAlignment="1">
      <alignment vertical="center"/>
    </xf>
    <xf numFmtId="0" fontId="27" fillId="6" borderId="1" xfId="0" applyFont="1" applyFill="1" applyBorder="1" applyAlignment="1">
      <alignment vertical="center"/>
    </xf>
    <xf numFmtId="0" fontId="27" fillId="0" borderId="1" xfId="0" applyFont="1" applyBorder="1" applyAlignment="1">
      <alignment vertical="center"/>
    </xf>
    <xf numFmtId="0" fontId="27" fillId="0" borderId="0" xfId="0" applyFont="1" applyBorder="1" applyAlignment="1">
      <alignment horizontal="center" vertical="center"/>
    </xf>
    <xf numFmtId="44" fontId="27" fillId="0" borderId="0" xfId="2" applyFont="1" applyBorder="1" applyAlignment="1">
      <alignment horizontal="center" vertical="center"/>
    </xf>
    <xf numFmtId="44" fontId="27" fillId="0" borderId="0" xfId="2" applyFont="1" applyBorder="1" applyAlignment="1">
      <alignment horizontal="center" vertical="center" wrapText="1"/>
    </xf>
    <xf numFmtId="9" fontId="27" fillId="0" borderId="0" xfId="0" applyNumberFormat="1" applyFont="1" applyBorder="1" applyAlignment="1">
      <alignment horizontal="center" vertical="center"/>
    </xf>
    <xf numFmtId="0" fontId="25"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7" fillId="8" borderId="1" xfId="0" applyFont="1" applyFill="1" applyBorder="1" applyAlignment="1">
      <alignment horizontal="center" vertical="center"/>
    </xf>
    <xf numFmtId="0" fontId="28" fillId="8" borderId="1" xfId="0" applyFont="1" applyFill="1" applyBorder="1" applyAlignment="1">
      <alignment horizontal="left" vertical="center" wrapText="1"/>
    </xf>
    <xf numFmtId="0" fontId="28" fillId="8" borderId="1" xfId="0" applyFont="1" applyFill="1" applyBorder="1" applyAlignment="1">
      <alignment horizontal="center" vertical="center"/>
    </xf>
    <xf numFmtId="44" fontId="27" fillId="8" borderId="1" xfId="2" applyFont="1" applyFill="1" applyBorder="1" applyAlignment="1">
      <alignment horizontal="center" vertical="center"/>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xf>
    <xf numFmtId="44" fontId="27" fillId="0" borderId="1" xfId="2" applyFont="1" applyBorder="1" applyAlignment="1">
      <alignment horizontal="center" vertical="center"/>
    </xf>
    <xf numFmtId="0" fontId="27" fillId="0" borderId="1" xfId="0" applyFont="1" applyFill="1" applyBorder="1" applyAlignment="1">
      <alignment horizontal="center" vertical="center"/>
    </xf>
    <xf numFmtId="44" fontId="27" fillId="0" borderId="1" xfId="2" applyFont="1" applyFill="1" applyBorder="1" applyAlignment="1">
      <alignment horizontal="center" vertical="center"/>
    </xf>
    <xf numFmtId="9" fontId="27" fillId="0" borderId="1" xfId="6" applyFont="1" applyBorder="1" applyAlignment="1">
      <alignment horizontal="center" vertical="center"/>
    </xf>
    <xf numFmtId="43" fontId="27" fillId="8" borderId="1" xfId="1" applyFont="1" applyFill="1" applyBorder="1" applyAlignment="1">
      <alignment horizontal="center" vertical="center"/>
    </xf>
    <xf numFmtId="0" fontId="27" fillId="8" borderId="1" xfId="0" applyFont="1" applyFill="1" applyBorder="1" applyAlignment="1">
      <alignment horizontal="justify" vertical="center" wrapText="1"/>
    </xf>
    <xf numFmtId="0" fontId="29" fillId="8" borderId="1" xfId="0" applyFont="1" applyFill="1" applyBorder="1" applyAlignment="1">
      <alignment horizontal="center" vertical="center"/>
    </xf>
    <xf numFmtId="44" fontId="33"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5" fillId="0" borderId="0" xfId="0" applyFont="1" applyAlignment="1"/>
    <xf numFmtId="0" fontId="36" fillId="0" borderId="0" xfId="0" applyFont="1"/>
    <xf numFmtId="0" fontId="36" fillId="0" borderId="0" xfId="0" applyFont="1" applyFill="1" applyBorder="1"/>
    <xf numFmtId="0" fontId="35" fillId="0" borderId="0" xfId="0" applyFont="1" applyBorder="1" applyAlignment="1">
      <alignment horizontal="center" vertical="center" wrapText="1"/>
    </xf>
    <xf numFmtId="0" fontId="35" fillId="0" borderId="6" xfId="0" applyFont="1" applyBorder="1" applyAlignment="1">
      <alignment horizontal="center" vertical="center"/>
    </xf>
    <xf numFmtId="0" fontId="35" fillId="0" borderId="0" xfId="0" applyFont="1" applyBorder="1" applyAlignment="1">
      <alignment horizontal="center" wrapText="1"/>
    </xf>
    <xf numFmtId="0" fontId="35" fillId="0" borderId="0" xfId="0" applyFont="1" applyBorder="1" applyAlignment="1">
      <alignment horizontal="center"/>
    </xf>
    <xf numFmtId="0" fontId="36" fillId="0" borderId="20" xfId="0" applyFont="1" applyBorder="1" applyAlignment="1">
      <alignment horizontal="left" vertical="top" wrapText="1"/>
    </xf>
    <xf numFmtId="8" fontId="35" fillId="0" borderId="21" xfId="0" applyNumberFormat="1" applyFont="1" applyBorder="1" applyAlignment="1">
      <alignment vertical="center" wrapText="1"/>
    </xf>
    <xf numFmtId="4" fontId="36" fillId="0" borderId="0" xfId="0" applyNumberFormat="1" applyFont="1" applyBorder="1" applyAlignment="1">
      <alignment horizontal="center" vertical="top" wrapText="1"/>
    </xf>
    <xf numFmtId="43" fontId="38" fillId="0" borderId="20" xfId="1" applyFont="1" applyFill="1" applyBorder="1" applyAlignment="1">
      <alignment horizontal="center" vertical="center" wrapText="1"/>
    </xf>
    <xf numFmtId="0" fontId="36" fillId="0" borderId="19" xfId="0" applyFont="1" applyBorder="1" applyAlignment="1">
      <alignment horizontal="center" vertical="center"/>
    </xf>
    <xf numFmtId="0" fontId="36" fillId="0" borderId="22" xfId="1" applyNumberFormat="1" applyFont="1" applyBorder="1" applyAlignment="1">
      <alignment horizontal="center" vertical="center"/>
    </xf>
    <xf numFmtId="4" fontId="36" fillId="0" borderId="0" xfId="0" applyNumberFormat="1" applyFont="1" applyFill="1" applyBorder="1" applyAlignment="1">
      <alignment horizontal="center" vertical="top" wrapText="1"/>
    </xf>
    <xf numFmtId="49" fontId="38" fillId="0" borderId="1" xfId="0" applyNumberFormat="1" applyFont="1" applyFill="1" applyBorder="1" applyAlignment="1">
      <alignment horizontal="center" vertical="center" wrapText="1"/>
    </xf>
    <xf numFmtId="49" fontId="38" fillId="0" borderId="5" xfId="0" applyNumberFormat="1" applyFont="1" applyFill="1" applyBorder="1" applyAlignment="1">
      <alignment horizontal="center" vertical="center" wrapText="1"/>
    </xf>
    <xf numFmtId="49" fontId="38" fillId="0" borderId="5" xfId="0" applyNumberFormat="1" applyFont="1" applyBorder="1" applyAlignment="1">
      <alignment horizontal="center" vertical="center" wrapText="1"/>
    </xf>
    <xf numFmtId="0" fontId="37" fillId="0" borderId="20" xfId="0" applyFont="1" applyFill="1" applyBorder="1" applyAlignment="1">
      <alignment horizontal="left" vertical="top" wrapText="1"/>
    </xf>
    <xf numFmtId="8" fontId="37" fillId="0" borderId="21" xfId="1" applyNumberFormat="1" applyFont="1" applyFill="1" applyBorder="1" applyAlignment="1">
      <alignment horizontal="right" vertical="top" wrapText="1"/>
    </xf>
    <xf numFmtId="4" fontId="37" fillId="0" borderId="0" xfId="0" applyNumberFormat="1" applyFont="1" applyFill="1" applyBorder="1" applyAlignment="1">
      <alignment horizontal="center" vertical="top" wrapText="1"/>
    </xf>
    <xf numFmtId="43" fontId="37" fillId="0" borderId="20" xfId="1" applyNumberFormat="1" applyFont="1" applyFill="1" applyBorder="1" applyAlignment="1">
      <alignment horizontal="right" vertical="top" wrapText="1"/>
    </xf>
    <xf numFmtId="0" fontId="37" fillId="0" borderId="19" xfId="0" applyFont="1" applyFill="1" applyBorder="1" applyAlignment="1">
      <alignment horizontal="center"/>
    </xf>
    <xf numFmtId="0" fontId="35" fillId="0" borderId="0" xfId="0" applyFont="1" applyAlignment="1">
      <alignment horizontal="center"/>
    </xf>
    <xf numFmtId="0" fontId="35" fillId="0" borderId="0" xfId="0" applyFont="1"/>
    <xf numFmtId="0" fontId="35" fillId="0" borderId="6" xfId="0" applyFont="1" applyBorder="1" applyAlignment="1">
      <alignment horizontal="center"/>
    </xf>
    <xf numFmtId="0" fontId="36" fillId="0" borderId="0" xfId="0" applyFont="1" applyBorder="1"/>
    <xf numFmtId="0" fontId="36" fillId="0" borderId="23" xfId="0" applyFont="1" applyBorder="1" applyAlignment="1">
      <alignment horizontal="left" vertical="top" wrapText="1"/>
    </xf>
    <xf numFmtId="8" fontId="36" fillId="0" borderId="24" xfId="0" applyNumberFormat="1" applyFont="1" applyBorder="1" applyAlignment="1">
      <alignment vertical="center" wrapText="1"/>
    </xf>
    <xf numFmtId="43" fontId="38" fillId="0" borderId="20" xfId="1" applyFont="1" applyFill="1" applyBorder="1" applyAlignment="1">
      <alignment horizontal="center" vertical="top" wrapText="1"/>
    </xf>
    <xf numFmtId="0" fontId="36" fillId="0" borderId="19" xfId="0" applyFont="1" applyBorder="1" applyAlignment="1">
      <alignment horizontal="center"/>
    </xf>
    <xf numFmtId="43" fontId="38" fillId="0" borderId="32" xfId="1" applyFont="1" applyFill="1" applyBorder="1" applyAlignment="1">
      <alignment horizontal="center" vertical="center" wrapText="1"/>
    </xf>
    <xf numFmtId="0" fontId="36" fillId="0" borderId="6" xfId="0" applyFont="1" applyFill="1" applyBorder="1" applyAlignment="1">
      <alignment horizontal="center" vertical="center"/>
    </xf>
    <xf numFmtId="0" fontId="36" fillId="0" borderId="0" xfId="0" applyFont="1" applyFill="1"/>
    <xf numFmtId="43" fontId="38" fillId="0" borderId="36" xfId="1" applyFont="1" applyFill="1" applyBorder="1" applyAlignment="1">
      <alignment horizontal="center" vertical="center" wrapText="1"/>
    </xf>
    <xf numFmtId="0" fontId="38" fillId="0" borderId="1" xfId="0" applyFont="1" applyFill="1" applyBorder="1" applyAlignment="1">
      <alignment horizontal="center" vertical="center"/>
    </xf>
    <xf numFmtId="0" fontId="39" fillId="0" borderId="0" xfId="0" applyFont="1" applyFill="1"/>
    <xf numFmtId="43" fontId="38" fillId="0" borderId="39" xfId="1" applyFont="1" applyFill="1" applyBorder="1" applyAlignment="1">
      <alignment horizontal="center" vertical="center" wrapText="1"/>
    </xf>
    <xf numFmtId="0" fontId="38" fillId="0" borderId="5" xfId="0" applyFont="1" applyFill="1" applyBorder="1" applyAlignment="1">
      <alignment horizontal="center" vertical="center"/>
    </xf>
    <xf numFmtId="43" fontId="38" fillId="0" borderId="42" xfId="1" applyFont="1" applyFill="1" applyBorder="1" applyAlignment="1">
      <alignment horizontal="center" vertical="center" wrapText="1"/>
    </xf>
    <xf numFmtId="0" fontId="38" fillId="0" borderId="43" xfId="0" applyFont="1" applyBorder="1" applyAlignment="1">
      <alignment horizontal="center" vertical="center"/>
    </xf>
    <xf numFmtId="0" fontId="38" fillId="0" borderId="1" xfId="0" applyFont="1" applyBorder="1" applyAlignment="1">
      <alignment horizontal="center" vertical="center"/>
    </xf>
    <xf numFmtId="8" fontId="36" fillId="0" borderId="21" xfId="0" applyNumberFormat="1" applyFont="1" applyBorder="1" applyAlignment="1">
      <alignment vertical="center" wrapText="1"/>
    </xf>
    <xf numFmtId="4" fontId="38" fillId="0" borderId="36" xfId="0" applyNumberFormat="1" applyFont="1" applyFill="1" applyBorder="1" applyAlignment="1">
      <alignment horizontal="right" vertical="center" wrapText="1"/>
    </xf>
    <xf numFmtId="4" fontId="38" fillId="0" borderId="39" xfId="0" applyNumberFormat="1" applyFont="1" applyFill="1" applyBorder="1" applyAlignment="1">
      <alignment horizontal="right" vertical="center" wrapText="1"/>
    </xf>
    <xf numFmtId="0" fontId="35" fillId="0" borderId="0" xfId="0" applyFont="1" applyFill="1"/>
    <xf numFmtId="0" fontId="38" fillId="0" borderId="0" xfId="0" applyFont="1" applyFill="1" applyBorder="1" applyAlignment="1">
      <alignment vertical="top" wrapText="1"/>
    </xf>
    <xf numFmtId="43" fontId="38" fillId="0" borderId="0" xfId="1" applyFont="1" applyFill="1" applyBorder="1" applyAlignment="1">
      <alignment horizontal="center" vertical="top" wrapText="1"/>
    </xf>
    <xf numFmtId="4" fontId="38" fillId="0" borderId="0" xfId="0" applyNumberFormat="1" applyFont="1" applyFill="1" applyBorder="1" applyAlignment="1">
      <alignment horizontal="center" vertical="top" wrapText="1"/>
    </xf>
    <xf numFmtId="0" fontId="38" fillId="0" borderId="0" xfId="0" applyFont="1" applyFill="1" applyBorder="1" applyAlignment="1">
      <alignment horizontal="center"/>
    </xf>
    <xf numFmtId="0" fontId="38" fillId="0" borderId="0" xfId="1" applyNumberFormat="1" applyFont="1" applyFill="1" applyBorder="1" applyAlignment="1">
      <alignment horizontal="center"/>
    </xf>
    <xf numFmtId="0" fontId="35" fillId="0" borderId="0" xfId="0" applyFont="1" applyBorder="1"/>
    <xf numFmtId="43" fontId="36" fillId="0" borderId="0" xfId="1" applyFont="1" applyFill="1" applyBorder="1" applyAlignment="1">
      <alignment horizontal="center" vertical="top" wrapText="1"/>
    </xf>
    <xf numFmtId="0" fontId="36" fillId="0" borderId="0" xfId="0" applyFont="1" applyFill="1" applyBorder="1" applyAlignment="1">
      <alignment horizontal="center"/>
    </xf>
    <xf numFmtId="0" fontId="36" fillId="0" borderId="0" xfId="1" applyNumberFormat="1" applyFont="1" applyFill="1" applyBorder="1" applyAlignment="1">
      <alignment horizontal="center"/>
    </xf>
    <xf numFmtId="0" fontId="36" fillId="0" borderId="0" xfId="0" applyFont="1" applyFill="1" applyBorder="1" applyAlignment="1">
      <alignment vertical="top" wrapText="1"/>
    </xf>
    <xf numFmtId="0" fontId="36" fillId="0" borderId="20" xfId="0" applyFont="1" applyBorder="1" applyAlignment="1">
      <alignment horizontal="left" wrapText="1"/>
    </xf>
    <xf numFmtId="0" fontId="36" fillId="0" borderId="19" xfId="0" applyFont="1" applyFill="1" applyBorder="1" applyAlignment="1">
      <alignment horizontal="center"/>
    </xf>
    <xf numFmtId="0" fontId="36" fillId="0" borderId="21" xfId="1" applyNumberFormat="1" applyFont="1" applyFill="1" applyBorder="1" applyAlignment="1">
      <alignment horizontal="center"/>
    </xf>
    <xf numFmtId="0" fontId="37" fillId="0" borderId="27" xfId="0" applyFont="1" applyFill="1" applyBorder="1" applyAlignment="1">
      <alignment horizontal="left" vertical="top" wrapText="1"/>
    </xf>
    <xf numFmtId="8" fontId="37" fillId="0" borderId="28" xfId="1" applyNumberFormat="1" applyFont="1" applyFill="1" applyBorder="1" applyAlignment="1">
      <alignment horizontal="center" vertical="top" wrapText="1"/>
    </xf>
    <xf numFmtId="8" fontId="37" fillId="0" borderId="27" xfId="1" applyNumberFormat="1" applyFont="1" applyFill="1" applyBorder="1" applyAlignment="1">
      <alignment horizontal="center" vertical="top" wrapText="1"/>
    </xf>
    <xf numFmtId="8" fontId="37" fillId="0" borderId="29" xfId="1" applyNumberFormat="1" applyFont="1" applyFill="1" applyBorder="1" applyAlignment="1">
      <alignment horizontal="center" vertical="top" wrapText="1"/>
    </xf>
    <xf numFmtId="8" fontId="37" fillId="0" borderId="0" xfId="1" applyNumberFormat="1" applyFont="1" applyFill="1" applyBorder="1" applyAlignment="1">
      <alignment horizontal="center" vertical="top" wrapText="1"/>
    </xf>
    <xf numFmtId="0" fontId="37" fillId="0" borderId="44" xfId="0" applyFont="1" applyFill="1" applyBorder="1" applyAlignment="1">
      <alignment horizontal="left" vertical="top" wrapText="1"/>
    </xf>
    <xf numFmtId="0" fontId="36" fillId="0" borderId="44" xfId="0" applyFont="1" applyBorder="1"/>
    <xf numFmtId="8" fontId="36" fillId="0" borderId="0" xfId="0" applyNumberFormat="1" applyFont="1"/>
    <xf numFmtId="43" fontId="35" fillId="0" borderId="32" xfId="1" applyFont="1" applyBorder="1" applyAlignment="1">
      <alignment horizontal="center" vertical="center"/>
    </xf>
    <xf numFmtId="43" fontId="35" fillId="0" borderId="46" xfId="1" applyFont="1" applyBorder="1" applyAlignment="1">
      <alignment horizontal="center" vertical="center"/>
    </xf>
    <xf numFmtId="43" fontId="35" fillId="0" borderId="47" xfId="1" applyFont="1" applyBorder="1" applyAlignment="1">
      <alignment horizontal="center"/>
    </xf>
    <xf numFmtId="43" fontId="35" fillId="0" borderId="33" xfId="1" applyFont="1" applyBorder="1" applyAlignment="1">
      <alignment horizontal="center"/>
    </xf>
    <xf numFmtId="0" fontId="37" fillId="0" borderId="21" xfId="1" applyNumberFormat="1" applyFont="1" applyFill="1" applyBorder="1" applyAlignment="1">
      <alignment horizontal="center"/>
    </xf>
    <xf numFmtId="43" fontId="35" fillId="0" borderId="48" xfId="1" applyFont="1" applyBorder="1" applyAlignment="1">
      <alignment horizontal="center" vertical="center"/>
    </xf>
    <xf numFmtId="43" fontId="38" fillId="0" borderId="21" xfId="1" applyNumberFormat="1" applyFont="1" applyBorder="1" applyAlignment="1">
      <alignment horizontal="center" vertical="center" wrapText="1"/>
    </xf>
    <xf numFmtId="43" fontId="38" fillId="0" borderId="46" xfId="1" applyNumberFormat="1" applyFont="1" applyFill="1" applyBorder="1" applyAlignment="1">
      <alignment horizontal="center" vertical="center"/>
    </xf>
    <xf numFmtId="43" fontId="38" fillId="0" borderId="50" xfId="1" applyNumberFormat="1" applyFont="1" applyFill="1" applyBorder="1" applyAlignment="1">
      <alignment horizontal="center" vertical="center"/>
    </xf>
    <xf numFmtId="43" fontId="37" fillId="0" borderId="20" xfId="1" applyNumberFormat="1" applyFont="1" applyFill="1" applyBorder="1" applyAlignment="1">
      <alignment horizontal="center"/>
    </xf>
    <xf numFmtId="43" fontId="37" fillId="0" borderId="21" xfId="1" applyNumberFormat="1" applyFont="1" applyFill="1" applyBorder="1" applyAlignment="1">
      <alignment horizontal="center"/>
    </xf>
    <xf numFmtId="0" fontId="37" fillId="9" borderId="45" xfId="0" applyFont="1" applyFill="1" applyBorder="1" applyAlignment="1">
      <alignment horizontal="center" vertical="center" wrapText="1"/>
    </xf>
    <xf numFmtId="43" fontId="35" fillId="0" borderId="51" xfId="1" applyFont="1" applyBorder="1" applyAlignment="1">
      <alignment horizontal="center" vertical="center"/>
    </xf>
    <xf numFmtId="43" fontId="35" fillId="0" borderId="52" xfId="1" applyFont="1" applyBorder="1" applyAlignment="1">
      <alignment horizontal="center"/>
    </xf>
    <xf numFmtId="43" fontId="38" fillId="0" borderId="45" xfId="1" applyNumberFormat="1" applyFont="1" applyBorder="1" applyAlignment="1">
      <alignment horizontal="center" vertical="center" wrapText="1"/>
    </xf>
    <xf numFmtId="0" fontId="37" fillId="0" borderId="45" xfId="1" applyNumberFormat="1" applyFont="1" applyFill="1" applyBorder="1" applyAlignment="1">
      <alignment horizontal="center"/>
    </xf>
    <xf numFmtId="0" fontId="35" fillId="0" borderId="52" xfId="0" applyFont="1" applyBorder="1" applyAlignment="1">
      <alignment horizontal="center"/>
    </xf>
    <xf numFmtId="43" fontId="36" fillId="0" borderId="45" xfId="0" applyNumberFormat="1" applyFont="1" applyBorder="1" applyAlignment="1">
      <alignment vertical="center"/>
    </xf>
    <xf numFmtId="43" fontId="35" fillId="0" borderId="45" xfId="0" applyNumberFormat="1" applyFont="1" applyBorder="1"/>
    <xf numFmtId="0" fontId="35" fillId="0" borderId="48" xfId="0" applyFont="1" applyBorder="1" applyAlignment="1">
      <alignment horizontal="center" vertical="center"/>
    </xf>
    <xf numFmtId="43" fontId="35" fillId="0" borderId="46" xfId="1" applyFont="1" applyBorder="1" applyAlignment="1">
      <alignment horizontal="center" vertical="center" wrapText="1"/>
    </xf>
    <xf numFmtId="0" fontId="35" fillId="0" borderId="49" xfId="0" applyFont="1" applyBorder="1"/>
    <xf numFmtId="43" fontId="35" fillId="0" borderId="33" xfId="1" applyFont="1" applyBorder="1" applyAlignment="1">
      <alignment horizontal="center" wrapText="1"/>
    </xf>
    <xf numFmtId="0" fontId="37" fillId="0" borderId="22" xfId="1" applyNumberFormat="1" applyFont="1" applyFill="1" applyBorder="1" applyAlignment="1">
      <alignment horizontal="center"/>
    </xf>
    <xf numFmtId="43" fontId="35" fillId="0" borderId="4" xfId="1" applyFont="1" applyBorder="1" applyAlignment="1">
      <alignment horizontal="center"/>
    </xf>
    <xf numFmtId="43" fontId="35" fillId="0" borderId="32" xfId="1" applyFont="1" applyBorder="1" applyAlignment="1">
      <alignment horizontal="center"/>
    </xf>
    <xf numFmtId="43" fontId="35" fillId="0" borderId="46" xfId="1" applyFont="1" applyBorder="1" applyAlignment="1">
      <alignment horizontal="center"/>
    </xf>
    <xf numFmtId="0" fontId="36" fillId="0" borderId="21" xfId="1" applyNumberFormat="1" applyFont="1" applyBorder="1" applyAlignment="1">
      <alignment horizontal="center"/>
    </xf>
    <xf numFmtId="0" fontId="38" fillId="0" borderId="46" xfId="1" applyNumberFormat="1" applyFont="1" applyBorder="1" applyAlignment="1">
      <alignment horizontal="center" vertical="center"/>
    </xf>
    <xf numFmtId="0" fontId="38" fillId="0" borderId="50" xfId="1" applyNumberFormat="1" applyFont="1" applyFill="1" applyBorder="1" applyAlignment="1">
      <alignment horizontal="center" vertical="center"/>
    </xf>
    <xf numFmtId="0" fontId="38" fillId="0" borderId="58" xfId="1" applyNumberFormat="1" applyFont="1" applyBorder="1" applyAlignment="1">
      <alignment horizontal="center" vertical="center"/>
    </xf>
    <xf numFmtId="0" fontId="38" fillId="0" borderId="58" xfId="1" applyNumberFormat="1" applyFont="1" applyFill="1" applyBorder="1" applyAlignment="1">
      <alignment horizontal="center" vertical="center"/>
    </xf>
    <xf numFmtId="43" fontId="35" fillId="0" borderId="51" xfId="1" applyFont="1" applyBorder="1" applyAlignment="1">
      <alignment horizontal="center"/>
    </xf>
    <xf numFmtId="43" fontId="35" fillId="0" borderId="54" xfId="1" applyFont="1" applyBorder="1" applyAlignment="1">
      <alignment horizontal="center"/>
    </xf>
    <xf numFmtId="0" fontId="36" fillId="0" borderId="45" xfId="1" applyNumberFormat="1" applyFont="1" applyBorder="1" applyAlignment="1">
      <alignment horizontal="center"/>
    </xf>
    <xf numFmtId="43" fontId="38" fillId="0" borderId="53" xfId="1" applyNumberFormat="1" applyFont="1" applyBorder="1" applyAlignment="1">
      <alignment horizontal="center" vertical="center"/>
    </xf>
    <xf numFmtId="43" fontId="38" fillId="0" borderId="60" xfId="1" applyNumberFormat="1" applyFont="1" applyFill="1" applyBorder="1" applyAlignment="1">
      <alignment horizontal="center" vertical="center"/>
    </xf>
    <xf numFmtId="43" fontId="38" fillId="0" borderId="60" xfId="1" applyNumberFormat="1" applyFont="1" applyBorder="1" applyAlignment="1">
      <alignment horizontal="center" vertical="center"/>
    </xf>
    <xf numFmtId="43" fontId="38" fillId="0" borderId="51" xfId="1" applyNumberFormat="1" applyFont="1" applyBorder="1" applyAlignment="1">
      <alignment horizontal="center" vertical="center"/>
    </xf>
    <xf numFmtId="43" fontId="38" fillId="0" borderId="52" xfId="1" applyNumberFormat="1" applyFont="1" applyFill="1" applyBorder="1" applyAlignment="1">
      <alignment horizontal="center" vertical="center"/>
    </xf>
    <xf numFmtId="43" fontId="37" fillId="0" borderId="45" xfId="1" applyNumberFormat="1" applyFont="1" applyFill="1" applyBorder="1" applyAlignment="1">
      <alignment horizontal="center"/>
    </xf>
    <xf numFmtId="0" fontId="37" fillId="9" borderId="18" xfId="0" applyFont="1" applyFill="1" applyBorder="1" applyAlignment="1">
      <alignment horizontal="center" vertical="center" wrapText="1"/>
    </xf>
    <xf numFmtId="43" fontId="35" fillId="0" borderId="8" xfId="1" applyFont="1" applyBorder="1" applyAlignment="1">
      <alignment horizontal="center"/>
    </xf>
    <xf numFmtId="8" fontId="36" fillId="0" borderId="18" xfId="1" applyNumberFormat="1" applyFont="1" applyBorder="1" applyAlignment="1">
      <alignment horizontal="center"/>
    </xf>
    <xf numFmtId="43" fontId="38" fillId="0" borderId="0" xfId="1" applyNumberFormat="1" applyFont="1" applyFill="1" applyBorder="1" applyAlignment="1">
      <alignment vertical="center"/>
    </xf>
    <xf numFmtId="43" fontId="38" fillId="0" borderId="8" xfId="1" applyNumberFormat="1" applyFont="1" applyFill="1" applyBorder="1" applyAlignment="1">
      <alignment vertical="center"/>
    </xf>
    <xf numFmtId="43" fontId="38" fillId="0" borderId="14" xfId="1" applyNumberFormat="1" applyFont="1" applyFill="1" applyBorder="1" applyAlignment="1">
      <alignment vertical="center"/>
    </xf>
    <xf numFmtId="43" fontId="38" fillId="0" borderId="62" xfId="1" applyNumberFormat="1" applyFont="1" applyFill="1" applyBorder="1" applyAlignment="1">
      <alignment vertical="center"/>
    </xf>
    <xf numFmtId="0" fontId="37" fillId="0" borderId="18" xfId="1" applyNumberFormat="1" applyFont="1" applyFill="1" applyBorder="1" applyAlignment="1">
      <alignment horizontal="center"/>
    </xf>
    <xf numFmtId="0" fontId="35" fillId="0" borderId="51" xfId="0" applyFont="1" applyBorder="1" applyAlignment="1">
      <alignment horizontal="center"/>
    </xf>
    <xf numFmtId="8" fontId="36" fillId="0" borderId="45" xfId="0" applyNumberFormat="1" applyFont="1" applyBorder="1"/>
    <xf numFmtId="8" fontId="36" fillId="0" borderId="54" xfId="0" applyNumberFormat="1" applyFont="1" applyFill="1" applyBorder="1" applyAlignment="1">
      <alignment vertical="center"/>
    </xf>
    <xf numFmtId="8" fontId="35" fillId="0" borderId="45" xfId="0" applyNumberFormat="1" applyFont="1" applyBorder="1"/>
    <xf numFmtId="0" fontId="35" fillId="0" borderId="48" xfId="0" applyFont="1" applyBorder="1" applyAlignment="1">
      <alignment horizontal="center"/>
    </xf>
    <xf numFmtId="43" fontId="35" fillId="0" borderId="46" xfId="1" applyFont="1" applyBorder="1" applyAlignment="1">
      <alignment horizontal="center" wrapText="1"/>
    </xf>
    <xf numFmtId="43" fontId="38" fillId="0" borderId="23" xfId="1" applyNumberFormat="1" applyFont="1" applyBorder="1" applyAlignment="1">
      <alignment horizontal="center" vertical="center" wrapText="1"/>
    </xf>
    <xf numFmtId="43" fontId="38" fillId="0" borderId="24" xfId="1" applyNumberFormat="1" applyFont="1" applyBorder="1" applyAlignment="1">
      <alignment horizontal="center" vertical="center" wrapText="1"/>
    </xf>
    <xf numFmtId="43" fontId="38" fillId="0" borderId="17" xfId="1" applyNumberFormat="1" applyFont="1" applyBorder="1" applyAlignment="1">
      <alignment horizontal="center" vertical="center" wrapText="1"/>
    </xf>
    <xf numFmtId="0" fontId="37" fillId="0" borderId="17" xfId="1" applyNumberFormat="1" applyFont="1" applyFill="1" applyBorder="1" applyAlignment="1">
      <alignment horizontal="center"/>
    </xf>
    <xf numFmtId="49" fontId="38" fillId="0" borderId="36" xfId="1" applyNumberFormat="1" applyFont="1" applyFill="1" applyBorder="1" applyAlignment="1">
      <alignment horizontal="center" vertical="center"/>
    </xf>
    <xf numFmtId="43" fontId="38" fillId="0" borderId="32" xfId="1" applyNumberFormat="1" applyFont="1" applyBorder="1" applyAlignment="1">
      <alignment horizontal="center" vertical="center" wrapText="1"/>
    </xf>
    <xf numFmtId="49" fontId="38" fillId="0" borderId="39" xfId="1" applyNumberFormat="1" applyFont="1" applyFill="1" applyBorder="1" applyAlignment="1">
      <alignment horizontal="center" vertical="center"/>
    </xf>
    <xf numFmtId="43" fontId="38" fillId="0" borderId="58" xfId="1" applyNumberFormat="1" applyFont="1" applyFill="1" applyBorder="1" applyAlignment="1">
      <alignment horizontal="center" vertical="center"/>
    </xf>
    <xf numFmtId="43" fontId="38" fillId="0" borderId="42" xfId="1" applyNumberFormat="1" applyFont="1" applyBorder="1" applyAlignment="1">
      <alignment horizontal="center" vertical="center" wrapText="1"/>
    </xf>
    <xf numFmtId="43" fontId="38" fillId="0" borderId="59" xfId="1" applyNumberFormat="1" applyFont="1" applyFill="1" applyBorder="1" applyAlignment="1">
      <alignment horizontal="center" vertical="center"/>
    </xf>
    <xf numFmtId="49" fontId="38" fillId="0" borderId="68" xfId="1" applyNumberFormat="1" applyFont="1" applyFill="1" applyBorder="1" applyAlignment="1">
      <alignment horizontal="center" vertical="center"/>
    </xf>
    <xf numFmtId="43" fontId="38" fillId="0" borderId="67" xfId="1" applyNumberFormat="1" applyFont="1" applyFill="1" applyBorder="1" applyAlignment="1">
      <alignment horizontal="center" vertical="center"/>
    </xf>
    <xf numFmtId="0" fontId="38" fillId="0" borderId="20" xfId="1" applyNumberFormat="1" applyFont="1" applyBorder="1" applyAlignment="1">
      <alignment horizontal="center" vertical="center" wrapText="1"/>
    </xf>
    <xf numFmtId="0" fontId="38" fillId="0" borderId="50" xfId="1" applyNumberFormat="1" applyFont="1" applyFill="1" applyBorder="1" applyAlignment="1">
      <alignment horizontal="center" vertical="center" wrapText="1"/>
    </xf>
    <xf numFmtId="43" fontId="38" fillId="0" borderId="66" xfId="1" applyNumberFormat="1" applyFont="1" applyFill="1" applyBorder="1" applyAlignment="1">
      <alignment horizontal="center" vertical="center" wrapText="1"/>
    </xf>
    <xf numFmtId="43" fontId="38" fillId="0" borderId="27" xfId="1" applyFont="1" applyFill="1" applyBorder="1" applyAlignment="1">
      <alignment horizontal="center" vertical="center" wrapText="1"/>
    </xf>
    <xf numFmtId="0" fontId="36" fillId="0" borderId="29" xfId="0" applyFont="1" applyFill="1" applyBorder="1" applyAlignment="1">
      <alignment horizontal="center" vertical="center"/>
    </xf>
    <xf numFmtId="0" fontId="36" fillId="0" borderId="28" xfId="1" applyNumberFormat="1" applyFont="1" applyFill="1" applyBorder="1" applyAlignment="1">
      <alignment horizontal="center" vertical="center"/>
    </xf>
    <xf numFmtId="0" fontId="38" fillId="0" borderId="70" xfId="1" applyNumberFormat="1" applyFont="1" applyBorder="1" applyAlignment="1">
      <alignment horizontal="center" vertical="center"/>
    </xf>
    <xf numFmtId="43" fontId="38" fillId="0" borderId="72" xfId="1" applyNumberFormat="1" applyFont="1" applyFill="1" applyBorder="1" applyAlignment="1">
      <alignment vertical="center"/>
    </xf>
    <xf numFmtId="43" fontId="38" fillId="0" borderId="73" xfId="1" applyNumberFormat="1" applyFont="1" applyFill="1" applyBorder="1" applyAlignment="1">
      <alignment vertical="center"/>
    </xf>
    <xf numFmtId="43" fontId="38" fillId="0" borderId="74" xfId="1" applyNumberFormat="1" applyFont="1" applyFill="1" applyBorder="1" applyAlignment="1">
      <alignment vertical="center"/>
    </xf>
    <xf numFmtId="43" fontId="38" fillId="0" borderId="75" xfId="1" applyNumberFormat="1" applyFont="1" applyBorder="1" applyAlignment="1">
      <alignment horizontal="center" vertical="center"/>
    </xf>
    <xf numFmtId="0" fontId="38" fillId="0" borderId="71" xfId="1" applyNumberFormat="1" applyFont="1" applyFill="1" applyBorder="1" applyAlignment="1">
      <alignment horizontal="center" vertical="center"/>
    </xf>
    <xf numFmtId="43" fontId="40" fillId="0" borderId="39" xfId="1"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58" xfId="1" applyNumberFormat="1" applyFont="1" applyBorder="1" applyAlignment="1">
      <alignment horizontal="center" vertical="center"/>
    </xf>
    <xf numFmtId="43" fontId="40" fillId="0" borderId="54" xfId="1" applyNumberFormat="1" applyFont="1" applyBorder="1" applyAlignment="1">
      <alignment horizontal="center" vertical="center"/>
    </xf>
    <xf numFmtId="4" fontId="40" fillId="0" borderId="39" xfId="0" applyNumberFormat="1" applyFont="1" applyBorder="1" applyAlignment="1">
      <alignment horizontal="right" vertical="center" wrapText="1"/>
    </xf>
    <xf numFmtId="49" fontId="40" fillId="0" borderId="5" xfId="0" applyNumberFormat="1" applyFont="1" applyBorder="1" applyAlignment="1">
      <alignment horizontal="center" vertical="center" wrapText="1"/>
    </xf>
    <xf numFmtId="0" fontId="40" fillId="0" borderId="58" xfId="1" applyNumberFormat="1" applyFont="1" applyFill="1" applyBorder="1" applyAlignment="1">
      <alignment horizontal="center" vertical="center"/>
    </xf>
    <xf numFmtId="43" fontId="40" fillId="0" borderId="52" xfId="1" applyNumberFormat="1" applyFont="1" applyFill="1" applyBorder="1" applyAlignment="1">
      <alignment horizontal="center" vertical="center"/>
    </xf>
    <xf numFmtId="43" fontId="40" fillId="0" borderId="0" xfId="1" applyNumberFormat="1" applyFont="1" applyFill="1" applyBorder="1" applyAlignment="1">
      <alignment vertical="center"/>
    </xf>
    <xf numFmtId="43" fontId="37" fillId="0" borderId="27" xfId="1" applyNumberFormat="1" applyFont="1" applyFill="1" applyBorder="1" applyAlignment="1">
      <alignment horizontal="right" vertical="top" wrapText="1"/>
    </xf>
    <xf numFmtId="0" fontId="37" fillId="0" borderId="29" xfId="0" applyFont="1" applyFill="1" applyBorder="1" applyAlignment="1">
      <alignment horizontal="center"/>
    </xf>
    <xf numFmtId="0" fontId="37" fillId="0" borderId="28" xfId="1" applyNumberFormat="1" applyFont="1" applyFill="1" applyBorder="1" applyAlignment="1">
      <alignment horizontal="center"/>
    </xf>
    <xf numFmtId="43" fontId="37" fillId="0" borderId="27" xfId="1" applyNumberFormat="1" applyFont="1" applyFill="1" applyBorder="1" applyAlignment="1">
      <alignment horizontal="center"/>
    </xf>
    <xf numFmtId="43" fontId="37" fillId="0" borderId="28" xfId="1" applyNumberFormat="1" applyFont="1" applyFill="1" applyBorder="1" applyAlignment="1">
      <alignment horizontal="center"/>
    </xf>
    <xf numFmtId="0" fontId="37" fillId="0" borderId="55" xfId="1" applyNumberFormat="1" applyFont="1" applyFill="1" applyBorder="1" applyAlignment="1">
      <alignment horizontal="center"/>
    </xf>
    <xf numFmtId="43" fontId="35" fillId="0" borderId="55" xfId="0" applyNumberFormat="1" applyFont="1" applyBorder="1"/>
    <xf numFmtId="4" fontId="38" fillId="0" borderId="68" xfId="0" applyNumberFormat="1" applyFont="1" applyFill="1" applyBorder="1" applyAlignment="1">
      <alignment vertical="center" wrapText="1"/>
    </xf>
    <xf numFmtId="49" fontId="38" fillId="0" borderId="69" xfId="0" applyNumberFormat="1" applyFont="1" applyFill="1" applyBorder="1" applyAlignment="1">
      <alignment horizontal="center" vertical="center" wrapText="1"/>
    </xf>
    <xf numFmtId="49" fontId="38" fillId="0" borderId="76" xfId="1" applyNumberFormat="1" applyFont="1" applyFill="1" applyBorder="1" applyAlignment="1">
      <alignment horizontal="center" vertical="center"/>
    </xf>
    <xf numFmtId="43" fontId="38" fillId="0" borderId="59" xfId="1" applyNumberFormat="1" applyFont="1" applyBorder="1" applyAlignment="1">
      <alignment horizontal="center" vertical="center" wrapText="1"/>
    </xf>
    <xf numFmtId="43" fontId="38" fillId="0" borderId="75" xfId="1" applyNumberFormat="1" applyFont="1" applyBorder="1" applyAlignment="1">
      <alignment horizontal="center" vertical="center" wrapText="1"/>
    </xf>
    <xf numFmtId="43" fontId="38" fillId="0" borderId="23" xfId="1" applyFont="1" applyFill="1" applyBorder="1" applyAlignment="1">
      <alignment horizontal="center" vertical="center" wrapText="1"/>
    </xf>
    <xf numFmtId="0" fontId="36" fillId="0" borderId="77" xfId="0" applyFont="1" applyBorder="1" applyAlignment="1">
      <alignment horizontal="center" vertical="center"/>
    </xf>
    <xf numFmtId="0" fontId="36" fillId="0" borderId="24" xfId="1" applyNumberFormat="1" applyFont="1" applyBorder="1" applyAlignment="1">
      <alignment horizontal="center" vertical="center"/>
    </xf>
    <xf numFmtId="4" fontId="38" fillId="0" borderId="42" xfId="0" applyNumberFormat="1" applyFont="1" applyFill="1" applyBorder="1" applyAlignment="1">
      <alignment vertical="center" wrapText="1"/>
    </xf>
    <xf numFmtId="49" fontId="38" fillId="0" borderId="43" xfId="0" applyNumberFormat="1" applyFont="1" applyFill="1" applyBorder="1" applyAlignment="1">
      <alignment horizontal="center" vertical="center" wrapText="1"/>
    </xf>
    <xf numFmtId="0" fontId="38" fillId="0" borderId="67" xfId="1" applyNumberFormat="1" applyFont="1" applyFill="1" applyBorder="1" applyAlignment="1">
      <alignment vertical="center"/>
    </xf>
    <xf numFmtId="43" fontId="38" fillId="0" borderId="60" xfId="1" applyNumberFormat="1" applyFont="1" applyFill="1" applyBorder="1" applyAlignment="1">
      <alignment vertical="center" wrapText="1"/>
    </xf>
    <xf numFmtId="43" fontId="38" fillId="0" borderId="61" xfId="1" applyNumberFormat="1" applyFont="1" applyFill="1" applyBorder="1" applyAlignment="1">
      <alignment vertical="center" wrapText="1"/>
    </xf>
    <xf numFmtId="0" fontId="38" fillId="0" borderId="3" xfId="1" applyNumberFormat="1" applyFont="1" applyBorder="1" applyAlignment="1">
      <alignment horizontal="center" vertical="center" wrapText="1"/>
    </xf>
    <xf numFmtId="0" fontId="38" fillId="0" borderId="59" xfId="1" applyNumberFormat="1" applyFont="1" applyFill="1" applyBorder="1" applyAlignment="1">
      <alignment horizontal="center" vertical="center"/>
    </xf>
    <xf numFmtId="43" fontId="0" fillId="0" borderId="0" xfId="0" applyNumberFormat="1"/>
    <xf numFmtId="0" fontId="35" fillId="0" borderId="44" xfId="0" applyFont="1" applyBorder="1" applyAlignment="1">
      <alignment wrapText="1"/>
    </xf>
    <xf numFmtId="49" fontId="38" fillId="0" borderId="1" xfId="0" applyNumberFormat="1" applyFont="1" applyBorder="1" applyAlignment="1">
      <alignment horizontal="center" vertical="center" wrapText="1"/>
    </xf>
    <xf numFmtId="49" fontId="38" fillId="0" borderId="69" xfId="0" applyNumberFormat="1" applyFont="1" applyBorder="1" applyAlignment="1">
      <alignment horizontal="center" vertical="center" wrapText="1"/>
    </xf>
    <xf numFmtId="8" fontId="37" fillId="0" borderId="44" xfId="1" applyNumberFormat="1" applyFont="1" applyFill="1" applyBorder="1" applyAlignment="1">
      <alignment horizontal="center" vertical="center" wrapText="1"/>
    </xf>
    <xf numFmtId="43" fontId="35" fillId="0" borderId="44" xfId="0" applyNumberFormat="1" applyFont="1" applyBorder="1" applyAlignment="1">
      <alignment vertical="center"/>
    </xf>
    <xf numFmtId="43" fontId="35" fillId="0" borderId="44" xfId="0" applyNumberFormat="1" applyFont="1" applyBorder="1" applyAlignment="1">
      <alignment horizontal="center" vertical="center"/>
    </xf>
    <xf numFmtId="0" fontId="35" fillId="0" borderId="44" xfId="0" applyFont="1" applyBorder="1" applyAlignment="1">
      <alignment vertical="center" wrapText="1"/>
    </xf>
    <xf numFmtId="0" fontId="35" fillId="0" borderId="44" xfId="0" applyFont="1" applyBorder="1" applyAlignment="1">
      <alignment horizontal="center" vertical="center" wrapText="1"/>
    </xf>
    <xf numFmtId="8" fontId="35" fillId="0" borderId="44" xfId="0" applyNumberFormat="1" applyFont="1" applyBorder="1"/>
    <xf numFmtId="8" fontId="35" fillId="0" borderId="44" xfId="0" applyNumberFormat="1" applyFont="1" applyBorder="1" applyAlignment="1">
      <alignment horizontal="center" vertical="center"/>
    </xf>
    <xf numFmtId="0" fontId="37" fillId="0" borderId="44" xfId="0" applyFont="1" applyFill="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78" xfId="1" applyNumberFormat="1" applyFont="1" applyFill="1" applyBorder="1" applyAlignment="1">
      <alignment vertical="center"/>
    </xf>
    <xf numFmtId="0" fontId="40" fillId="0" borderId="1" xfId="0" applyFont="1" applyBorder="1" applyAlignment="1">
      <alignment horizontal="center" vertical="center"/>
    </xf>
    <xf numFmtId="43" fontId="40" fillId="0" borderId="36" xfId="1" applyFont="1" applyFill="1" applyBorder="1" applyAlignment="1">
      <alignment horizontal="center" vertical="center" wrapText="1"/>
    </xf>
    <xf numFmtId="0" fontId="40" fillId="0" borderId="2" xfId="1" applyNumberFormat="1" applyFont="1" applyFill="1" applyBorder="1" applyAlignment="1">
      <alignment horizontal="center" vertical="center"/>
    </xf>
    <xf numFmtId="43" fontId="40" fillId="0" borderId="60" xfId="1" applyNumberFormat="1" applyFont="1" applyFill="1" applyBorder="1" applyAlignment="1">
      <alignment horizontal="center" vertical="center"/>
    </xf>
    <xf numFmtId="0" fontId="40" fillId="0" borderId="5" xfId="0" applyFont="1" applyBorder="1" applyAlignment="1">
      <alignment horizontal="center" vertical="center"/>
    </xf>
    <xf numFmtId="0" fontId="40" fillId="0" borderId="7" xfId="1" applyNumberFormat="1" applyFont="1" applyFill="1" applyBorder="1" applyAlignment="1">
      <alignment horizontal="center" vertical="center"/>
    </xf>
    <xf numFmtId="43" fontId="36" fillId="0" borderId="55" xfId="1" applyNumberFormat="1" applyFont="1" applyFill="1" applyBorder="1" applyAlignment="1">
      <alignment horizontal="center" vertical="center"/>
    </xf>
    <xf numFmtId="0" fontId="36" fillId="0" borderId="43" xfId="0" applyFont="1" applyFill="1" applyBorder="1" applyAlignment="1">
      <alignment horizontal="center" vertical="center"/>
    </xf>
    <xf numFmtId="43" fontId="38" fillId="0" borderId="68" xfId="1" applyFont="1" applyFill="1" applyBorder="1" applyAlignment="1">
      <alignment horizontal="center" vertical="center" wrapText="1"/>
    </xf>
    <xf numFmtId="0" fontId="36" fillId="0" borderId="69" xfId="0" applyFont="1" applyFill="1" applyBorder="1" applyAlignment="1">
      <alignment horizontal="center" vertical="center"/>
    </xf>
    <xf numFmtId="0" fontId="36" fillId="0" borderId="70" xfId="1" applyNumberFormat="1" applyFont="1" applyFill="1" applyBorder="1" applyAlignment="1">
      <alignment horizontal="center" vertical="center"/>
    </xf>
    <xf numFmtId="0" fontId="36" fillId="0" borderId="71" xfId="1" applyNumberFormat="1" applyFont="1" applyFill="1" applyBorder="1" applyAlignment="1">
      <alignment horizontal="center" vertical="center"/>
    </xf>
    <xf numFmtId="43" fontId="36" fillId="0" borderId="75" xfId="1" applyNumberFormat="1" applyFont="1" applyFill="1" applyBorder="1" applyAlignment="1">
      <alignment horizontal="center" vertical="center"/>
    </xf>
    <xf numFmtId="43" fontId="36"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30" fillId="0" borderId="1" xfId="0" applyFont="1" applyBorder="1"/>
    <xf numFmtId="44" fontId="30" fillId="0" borderId="1" xfId="2" applyFont="1" applyBorder="1"/>
    <xf numFmtId="44" fontId="29" fillId="0" borderId="1" xfId="2" applyFont="1" applyBorder="1"/>
    <xf numFmtId="0" fontId="29" fillId="0" borderId="1" xfId="0" applyFont="1" applyBorder="1"/>
    <xf numFmtId="0" fontId="30" fillId="0" borderId="0" xfId="0" applyFont="1" applyBorder="1"/>
    <xf numFmtId="44" fontId="30" fillId="0" borderId="0" xfId="2" applyFont="1" applyBorder="1"/>
    <xf numFmtId="44" fontId="21" fillId="0" borderId="0" xfId="2" applyFont="1" applyAlignment="1">
      <alignment horizontal="center" vertical="center"/>
    </xf>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1" fillId="10" borderId="0" xfId="0" applyFont="1" applyFill="1" applyBorder="1" applyAlignment="1">
      <alignment horizontal="center" vertical="center"/>
    </xf>
    <xf numFmtId="14" fontId="21" fillId="0" borderId="0" xfId="0" applyNumberFormat="1" applyFont="1" applyAlignment="1">
      <alignment horizontal="center" vertical="center"/>
    </xf>
    <xf numFmtId="43" fontId="21" fillId="0" borderId="0" xfId="1" applyNumberFormat="1" applyFont="1" applyAlignment="1">
      <alignment horizontal="center" vertical="center"/>
    </xf>
    <xf numFmtId="0" fontId="24" fillId="0" borderId="0" xfId="0" applyFont="1" applyAlignment="1">
      <alignment horizontal="center" vertical="center"/>
    </xf>
    <xf numFmtId="0" fontId="21" fillId="0" borderId="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0" xfId="0" applyNumberFormat="1" applyFont="1" applyBorder="1" applyAlignment="1">
      <alignment horizontal="center" vertical="center"/>
    </xf>
    <xf numFmtId="49" fontId="21" fillId="0" borderId="0" xfId="0" applyNumberFormat="1" applyFont="1" applyBorder="1" applyAlignment="1">
      <alignment horizontal="justify" vertical="center"/>
    </xf>
    <xf numFmtId="0" fontId="22" fillId="0" borderId="0" xfId="0" applyFont="1" applyBorder="1" applyAlignment="1">
      <alignment horizontal="center"/>
    </xf>
    <xf numFmtId="0" fontId="25" fillId="0" borderId="1" xfId="0" applyFont="1" applyBorder="1" applyAlignment="1">
      <alignment horizontal="center" vertical="center" wrapText="1"/>
    </xf>
    <xf numFmtId="44" fontId="21" fillId="0" borderId="0" xfId="2" applyFont="1" applyFill="1" applyBorder="1" applyAlignment="1">
      <alignment horizontal="center" vertical="center"/>
    </xf>
    <xf numFmtId="44" fontId="41" fillId="0" borderId="0" xfId="2"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44" fontId="42" fillId="0" borderId="1" xfId="2" applyFont="1" applyFill="1" applyBorder="1" applyAlignment="1">
      <alignment horizontal="center" vertical="center" wrapText="1"/>
    </xf>
    <xf numFmtId="43" fontId="42" fillId="0" borderId="1" xfId="1" applyNumberFormat="1" applyFont="1" applyFill="1" applyBorder="1" applyAlignment="1">
      <alignment horizontal="center" vertical="center"/>
    </xf>
    <xf numFmtId="44" fontId="42" fillId="0" borderId="1" xfId="2" applyNumberFormat="1" applyFont="1" applyFill="1" applyBorder="1" applyAlignment="1">
      <alignment horizontal="center" vertical="center"/>
    </xf>
    <xf numFmtId="14" fontId="42" fillId="0" borderId="1" xfId="0"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3" applyFont="1" applyFill="1" applyBorder="1" applyAlignment="1">
      <alignment horizontal="center" vertical="center"/>
    </xf>
    <xf numFmtId="0" fontId="21"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justify" vertical="center" wrapText="1"/>
    </xf>
    <xf numFmtId="14" fontId="20" fillId="0" borderId="3"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20" fillId="10" borderId="1" xfId="0" applyNumberFormat="1" applyFont="1" applyFill="1" applyBorder="1" applyAlignment="1">
      <alignment horizontal="center" vertical="center" wrapText="1"/>
    </xf>
    <xf numFmtId="44" fontId="20" fillId="10" borderId="1" xfId="2" applyFont="1" applyFill="1" applyBorder="1" applyAlignment="1">
      <alignment horizontal="center" vertical="center" wrapText="1"/>
    </xf>
    <xf numFmtId="44" fontId="21" fillId="0" borderId="1" xfId="2" applyNumberFormat="1" applyFont="1" applyFill="1" applyBorder="1" applyAlignment="1">
      <alignment horizontal="center" vertical="center"/>
    </xf>
    <xf numFmtId="44" fontId="43" fillId="0" borderId="1" xfId="2" applyFont="1" applyFill="1" applyBorder="1" applyAlignment="1">
      <alignment horizontal="center" vertical="center"/>
    </xf>
    <xf numFmtId="14" fontId="21" fillId="10" borderId="1" xfId="0" applyNumberFormat="1" applyFont="1" applyFill="1" applyBorder="1" applyAlignment="1">
      <alignment horizontal="center" vertical="center" wrapText="1"/>
    </xf>
    <xf numFmtId="49" fontId="24" fillId="10" borderId="1" xfId="0" applyNumberFormat="1" applyFont="1" applyFill="1" applyBorder="1" applyAlignment="1">
      <alignment horizontal="center" vertical="center" wrapText="1"/>
    </xf>
    <xf numFmtId="14" fontId="21" fillId="10" borderId="1" xfId="0" applyNumberFormat="1" applyFont="1" applyFill="1" applyBorder="1" applyAlignment="1">
      <alignment horizontal="center" vertical="center"/>
    </xf>
    <xf numFmtId="0" fontId="21" fillId="1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10" borderId="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10" borderId="1" xfId="2" applyNumberFormat="1" applyFont="1" applyFill="1" applyBorder="1" applyAlignment="1">
      <alignment horizontal="center" vertical="center" wrapText="1"/>
    </xf>
    <xf numFmtId="0" fontId="21" fillId="0" borderId="1" xfId="2" applyNumberFormat="1" applyFont="1" applyFill="1" applyBorder="1" applyAlignment="1">
      <alignment horizontal="center" vertical="center" wrapText="1"/>
    </xf>
    <xf numFmtId="44" fontId="21" fillId="0" borderId="1" xfId="2" applyFont="1" applyFill="1" applyBorder="1" applyAlignment="1">
      <alignment horizontal="center" vertical="center" wrapText="1"/>
    </xf>
    <xf numFmtId="44" fontId="21" fillId="0" borderId="1" xfId="0" applyNumberFormat="1" applyFont="1" applyFill="1" applyBorder="1" applyAlignment="1">
      <alignment horizontal="center" vertical="center" wrapText="1"/>
    </xf>
    <xf numFmtId="0" fontId="24" fillId="10" borderId="1" xfId="0" applyFont="1" applyFill="1" applyBorder="1" applyAlignment="1">
      <alignment horizontal="center" vertical="center"/>
    </xf>
    <xf numFmtId="0" fontId="21" fillId="10" borderId="1" xfId="0" applyFont="1" applyFill="1" applyBorder="1" applyAlignment="1">
      <alignment horizontal="center" vertical="center"/>
    </xf>
    <xf numFmtId="49" fontId="20" fillId="0" borderId="1" xfId="0" applyNumberFormat="1" applyFont="1" applyFill="1" applyBorder="1" applyAlignment="1">
      <alignment horizontal="justify" vertical="center"/>
    </xf>
    <xf numFmtId="0" fontId="21" fillId="0" borderId="3" xfId="0" applyFont="1" applyBorder="1" applyAlignment="1">
      <alignment horizontal="center" vertical="center"/>
    </xf>
    <xf numFmtId="0" fontId="22" fillId="0" borderId="1" xfId="0" applyFont="1" applyBorder="1" applyAlignment="1">
      <alignment horizontal="center" vertical="center" wrapText="1"/>
    </xf>
    <xf numFmtId="0" fontId="21" fillId="0" borderId="2" xfId="0" applyFont="1" applyBorder="1" applyAlignment="1">
      <alignment horizontal="center" vertical="center"/>
    </xf>
    <xf numFmtId="0" fontId="22" fillId="0" borderId="1" xfId="0" applyFont="1" applyBorder="1" applyAlignment="1">
      <alignment horizontal="justify" vertical="center" wrapText="1"/>
    </xf>
    <xf numFmtId="0" fontId="22" fillId="0" borderId="3" xfId="0" applyFont="1" applyBorder="1" applyAlignment="1">
      <alignment horizontal="center" vertical="center"/>
    </xf>
    <xf numFmtId="0" fontId="21" fillId="0" borderId="1" xfId="0" applyNumberFormat="1" applyFont="1" applyBorder="1" applyAlignment="1">
      <alignment horizontal="center" vertical="center"/>
    </xf>
    <xf numFmtId="14" fontId="21" fillId="0" borderId="1" xfId="0" applyNumberFormat="1" applyFont="1" applyBorder="1" applyAlignment="1">
      <alignment horizontal="center" vertical="center"/>
    </xf>
    <xf numFmtId="0" fontId="22" fillId="0" borderId="0" xfId="0" applyFont="1" applyBorder="1" applyAlignment="1">
      <alignment horizontal="center" vertical="center"/>
    </xf>
    <xf numFmtId="0" fontId="21" fillId="0" borderId="1" xfId="0" applyFont="1" applyBorder="1" applyAlignment="1">
      <alignment horizontal="center" vertical="center" wrapText="1"/>
    </xf>
    <xf numFmtId="0" fontId="22" fillId="10" borderId="1" xfId="0" applyFont="1" applyFill="1" applyBorder="1" applyAlignment="1">
      <alignment horizontal="center" vertical="center" wrapText="1"/>
    </xf>
    <xf numFmtId="0" fontId="21" fillId="10" borderId="2" xfId="0"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10" borderId="3" xfId="0" applyFont="1" applyFill="1" applyBorder="1" applyAlignment="1">
      <alignment horizontal="center" vertical="center" wrapText="1"/>
    </xf>
    <xf numFmtId="0" fontId="43" fillId="10" borderId="1" xfId="1" applyNumberFormat="1" applyFont="1" applyFill="1" applyBorder="1" applyAlignment="1">
      <alignment horizontal="center" vertical="center"/>
    </xf>
    <xf numFmtId="44" fontId="43" fillId="10" borderId="1" xfId="2" applyFont="1" applyFill="1" applyBorder="1" applyAlignment="1">
      <alignment horizontal="center" vertical="center"/>
    </xf>
    <xf numFmtId="44" fontId="21" fillId="10" borderId="1" xfId="2" applyNumberFormat="1" applyFont="1" applyFill="1" applyBorder="1" applyAlignment="1">
      <alignment horizontal="center" vertical="center"/>
    </xf>
    <xf numFmtId="4" fontId="43" fillId="10" borderId="1" xfId="0" applyNumberFormat="1" applyFont="1" applyFill="1" applyBorder="1" applyAlignment="1">
      <alignment horizontal="center" vertical="center"/>
    </xf>
    <xf numFmtId="0" fontId="24" fillId="10" borderId="1" xfId="3" applyFont="1" applyFill="1" applyBorder="1" applyAlignment="1">
      <alignment horizontal="center" vertical="center"/>
    </xf>
    <xf numFmtId="49" fontId="20" fillId="10" borderId="1" xfId="0" applyNumberFormat="1" applyFont="1" applyFill="1" applyBorder="1" applyAlignment="1">
      <alignment horizontal="justify" vertical="center" wrapText="1"/>
    </xf>
    <xf numFmtId="0" fontId="22" fillId="0" borderId="1" xfId="0" applyFont="1" applyBorder="1" applyAlignment="1">
      <alignment horizontal="justify" vertical="center"/>
    </xf>
    <xf numFmtId="0" fontId="22" fillId="0" borderId="1" xfId="0" applyFont="1" applyBorder="1" applyAlignment="1">
      <alignment vertical="center" wrapText="1"/>
    </xf>
    <xf numFmtId="0" fontId="22" fillId="0" borderId="3" xfId="0" applyFont="1" applyBorder="1" applyAlignment="1">
      <alignment horizontal="center" vertical="center" wrapText="1"/>
    </xf>
    <xf numFmtId="0" fontId="20" fillId="0" borderId="1" xfId="0" applyNumberFormat="1" applyFont="1" applyFill="1" applyBorder="1" applyAlignment="1">
      <alignment horizontal="center" vertical="center" wrapText="1"/>
    </xf>
    <xf numFmtId="44" fontId="20" fillId="0" borderId="1" xfId="2" applyFont="1" applyFill="1" applyBorder="1" applyAlignment="1">
      <alignment horizontal="center" vertical="center" wrapText="1"/>
    </xf>
    <xf numFmtId="49" fontId="24" fillId="10" borderId="1" xfId="2" applyNumberFormat="1"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3" xfId="0" applyFont="1" applyBorder="1" applyAlignment="1">
      <alignment horizontal="center" vertical="center" wrapText="1"/>
    </xf>
    <xf numFmtId="0" fontId="21" fillId="10" borderId="1" xfId="2" applyNumberFormat="1" applyFont="1" applyFill="1" applyBorder="1" applyAlignment="1">
      <alignment horizontal="center" vertical="center"/>
    </xf>
    <xf numFmtId="14" fontId="20" fillId="10" borderId="1" xfId="0" applyNumberFormat="1" applyFont="1" applyFill="1" applyBorder="1" applyAlignment="1">
      <alignment horizontal="center" vertical="center" wrapText="1"/>
    </xf>
    <xf numFmtId="0" fontId="21" fillId="10" borderId="1" xfId="0" applyNumberFormat="1" applyFont="1" applyFill="1" applyBorder="1" applyAlignment="1">
      <alignment horizontal="center" vertical="center"/>
    </xf>
    <xf numFmtId="0" fontId="43" fillId="10" borderId="1" xfId="0" applyFont="1" applyFill="1" applyBorder="1" applyAlignment="1">
      <alignment horizontal="center" vertical="center" wrapText="1"/>
    </xf>
    <xf numFmtId="44" fontId="43" fillId="10" borderId="1" xfId="2" applyNumberFormat="1" applyFont="1" applyFill="1" applyBorder="1" applyAlignment="1">
      <alignment horizontal="center" vertical="center"/>
    </xf>
    <xf numFmtId="49" fontId="21" fillId="0" borderId="1" xfId="0" applyNumberFormat="1" applyFont="1" applyBorder="1" applyAlignment="1">
      <alignment horizontal="justify" vertical="center" wrapText="1"/>
    </xf>
    <xf numFmtId="44" fontId="21" fillId="10" borderId="1" xfId="2" applyFont="1" applyFill="1" applyBorder="1" applyAlignment="1">
      <alignment horizontal="center" vertical="center"/>
    </xf>
    <xf numFmtId="44" fontId="21" fillId="10" borderId="1" xfId="0" applyNumberFormat="1" applyFont="1" applyFill="1" applyBorder="1" applyAlignment="1">
      <alignment horizontal="center" vertical="center"/>
    </xf>
    <xf numFmtId="0" fontId="21" fillId="0" borderId="1" xfId="0" applyNumberFormat="1" applyFont="1" applyBorder="1" applyAlignment="1">
      <alignment horizontal="center" vertical="center" wrapText="1"/>
    </xf>
    <xf numFmtId="44" fontId="21" fillId="0" borderId="1" xfId="2" applyFont="1" applyBorder="1" applyAlignment="1">
      <alignment horizontal="center" vertical="center" wrapText="1"/>
    </xf>
    <xf numFmtId="0" fontId="24" fillId="10" borderId="1" xfId="0" applyFont="1" applyFill="1" applyBorder="1" applyAlignment="1">
      <alignment horizontal="center" vertical="center" wrapText="1"/>
    </xf>
    <xf numFmtId="0" fontId="20" fillId="10" borderId="1" xfId="0" applyFont="1" applyFill="1" applyBorder="1" applyAlignment="1">
      <alignment horizontal="center" vertical="center"/>
    </xf>
    <xf numFmtId="0" fontId="20" fillId="10" borderId="2" xfId="0" applyFont="1" applyFill="1" applyBorder="1" applyAlignment="1">
      <alignment horizontal="center" vertical="center" wrapText="1"/>
    </xf>
    <xf numFmtId="0" fontId="20" fillId="10" borderId="1" xfId="0" applyFont="1" applyFill="1" applyBorder="1" applyAlignment="1">
      <alignment horizontal="justify" vertical="center" wrapText="1"/>
    </xf>
    <xf numFmtId="0" fontId="20" fillId="10" borderId="3" xfId="0" applyFont="1" applyFill="1" applyBorder="1" applyAlignment="1">
      <alignment horizontal="center" vertical="center"/>
    </xf>
    <xf numFmtId="0" fontId="20" fillId="10" borderId="1" xfId="2" applyNumberFormat="1" applyFont="1" applyFill="1" applyBorder="1" applyAlignment="1">
      <alignment horizontal="center" vertical="center" wrapText="1"/>
    </xf>
    <xf numFmtId="44" fontId="20" fillId="10" borderId="1" xfId="2" applyNumberFormat="1" applyFont="1" applyFill="1" applyBorder="1" applyAlignment="1">
      <alignment horizontal="center" vertical="center"/>
    </xf>
    <xf numFmtId="44" fontId="20" fillId="10" borderId="1" xfId="0" applyNumberFormat="1" applyFont="1" applyFill="1" applyBorder="1" applyAlignment="1">
      <alignment horizontal="center" vertical="center" wrapText="1"/>
    </xf>
    <xf numFmtId="14" fontId="20" fillId="10" borderId="1" xfId="0" applyNumberFormat="1" applyFont="1" applyFill="1" applyBorder="1" applyAlignment="1">
      <alignment horizontal="center" vertical="center"/>
    </xf>
    <xf numFmtId="0" fontId="20" fillId="10" borderId="1" xfId="0" applyFont="1" applyFill="1" applyBorder="1" applyAlignment="1">
      <alignment horizontal="justify" vertical="center"/>
    </xf>
    <xf numFmtId="0" fontId="20" fillId="10" borderId="1" xfId="3" applyFont="1" applyFill="1" applyBorder="1" applyAlignment="1">
      <alignment horizontal="center" vertical="center"/>
    </xf>
    <xf numFmtId="0" fontId="21" fillId="10" borderId="2" xfId="0" applyFont="1" applyFill="1" applyBorder="1" applyAlignment="1">
      <alignment horizontal="center" vertical="center" wrapText="1"/>
    </xf>
    <xf numFmtId="0" fontId="21" fillId="10" borderId="1" xfId="0" applyFont="1" applyFill="1" applyBorder="1" applyAlignment="1">
      <alignment horizontal="justify" vertical="center" wrapText="1"/>
    </xf>
    <xf numFmtId="0" fontId="21" fillId="10" borderId="3" xfId="0" applyFont="1" applyFill="1" applyBorder="1" applyAlignment="1">
      <alignment horizontal="center" vertical="center"/>
    </xf>
    <xf numFmtId="44" fontId="21" fillId="10" borderId="1" xfId="2" applyFont="1" applyFill="1" applyBorder="1" applyAlignment="1">
      <alignment horizontal="center" vertical="center" wrapText="1"/>
    </xf>
    <xf numFmtId="44" fontId="21" fillId="10" borderId="1" xfId="0" applyNumberFormat="1" applyFont="1" applyFill="1" applyBorder="1" applyAlignment="1">
      <alignment horizontal="center" vertical="center" wrapText="1"/>
    </xf>
    <xf numFmtId="0" fontId="21" fillId="0" borderId="1" xfId="0" applyFont="1" applyBorder="1" applyAlignment="1">
      <alignment horizontal="justify" vertical="center"/>
    </xf>
    <xf numFmtId="44" fontId="21" fillId="0" borderId="1" xfId="2" applyNumberFormat="1" applyFont="1" applyFill="1" applyBorder="1" applyAlignment="1">
      <alignment horizontal="right" vertical="center" wrapText="1"/>
    </xf>
    <xf numFmtId="44" fontId="25" fillId="0" borderId="14" xfId="0" applyNumberFormat="1" applyFont="1" applyFill="1" applyBorder="1" applyAlignment="1">
      <alignment horizontal="center" vertical="center"/>
    </xf>
    <xf numFmtId="0" fontId="22" fillId="0" borderId="1" xfId="0" applyFont="1" applyBorder="1" applyAlignment="1">
      <alignment horizontal="center" vertical="center"/>
    </xf>
    <xf numFmtId="0" fontId="21" fillId="0" borderId="1" xfId="0" applyFont="1" applyFill="1" applyBorder="1" applyAlignment="1">
      <alignment horizontal="justify" vertical="center" wrapText="1"/>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25" fillId="0" borderId="0" xfId="0" applyFont="1" applyBorder="1" applyAlignment="1">
      <alignment horizontal="center" vertical="center" wrapText="1"/>
    </xf>
    <xf numFmtId="0" fontId="21" fillId="0" borderId="8"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 xfId="0" applyFont="1" applyBorder="1" applyAlignment="1">
      <alignment horizontal="center" vertical="center" wrapText="1"/>
    </xf>
    <xf numFmtId="0" fontId="29" fillId="0" borderId="1"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5" fillId="0" borderId="1" xfId="0" applyFont="1" applyBorder="1" applyAlignment="1">
      <alignment horizontal="center" vertical="center" wrapText="1"/>
    </xf>
    <xf numFmtId="9" fontId="27" fillId="0" borderId="1" xfId="6" applyFont="1" applyBorder="1" applyAlignment="1">
      <alignment horizontal="center" vertical="center"/>
    </xf>
    <xf numFmtId="0" fontId="27" fillId="0" borderId="1" xfId="0" applyFont="1" applyBorder="1" applyAlignment="1">
      <alignment horizontal="center" vertical="center"/>
    </xf>
    <xf numFmtId="44" fontId="27" fillId="0" borderId="1" xfId="2" applyFont="1" applyBorder="1" applyAlignment="1">
      <alignment horizontal="center" vertical="center"/>
    </xf>
    <xf numFmtId="0" fontId="27" fillId="0" borderId="1" xfId="0" applyFont="1" applyBorder="1" applyAlignment="1">
      <alignment horizontal="left" vertical="center"/>
    </xf>
    <xf numFmtId="0" fontId="20" fillId="6" borderId="1" xfId="0" applyFont="1" applyFill="1" applyBorder="1" applyAlignment="1">
      <alignment horizontal="center" vertical="center"/>
    </xf>
    <xf numFmtId="0" fontId="27" fillId="7" borderId="1" xfId="0" applyFont="1" applyFill="1" applyBorder="1" applyAlignment="1">
      <alignment horizontal="center" vertical="center" wrapText="1"/>
    </xf>
    <xf numFmtId="9" fontId="27" fillId="0" borderId="1" xfId="6" applyFont="1" applyFill="1" applyBorder="1" applyAlignment="1">
      <alignment horizontal="center" vertical="center"/>
    </xf>
    <xf numFmtId="0" fontId="27" fillId="0" borderId="1" xfId="0" applyFont="1" applyFill="1" applyBorder="1" applyAlignment="1">
      <alignment horizontal="center" vertical="center"/>
    </xf>
    <xf numFmtId="44" fontId="27" fillId="0" borderId="1" xfId="2" applyFont="1" applyFill="1" applyBorder="1" applyAlignment="1">
      <alignment horizontal="center" vertical="center"/>
    </xf>
    <xf numFmtId="0" fontId="27" fillId="0" borderId="1" xfId="0" applyFont="1" applyFill="1" applyBorder="1" applyAlignment="1">
      <alignment horizontal="left" vertical="center"/>
    </xf>
    <xf numFmtId="0" fontId="27" fillId="7" borderId="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8" fillId="6" borderId="2" xfId="0" applyFont="1" applyFill="1" applyBorder="1" applyAlignment="1">
      <alignment horizontal="center" vertical="center"/>
    </xf>
    <xf numFmtId="0" fontId="28"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9" fontId="27" fillId="0" borderId="1" xfId="0" applyNumberFormat="1" applyFont="1" applyBorder="1" applyAlignment="1">
      <alignment horizontal="center" vertical="center"/>
    </xf>
    <xf numFmtId="0" fontId="28" fillId="0" borderId="0"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2" fillId="7" borderId="1" xfId="0" applyFont="1" applyFill="1" applyBorder="1" applyAlignment="1">
      <alignment horizontal="center" vertical="center" wrapText="1"/>
    </xf>
    <xf numFmtId="0" fontId="27" fillId="6" borderId="3" xfId="0" applyFont="1" applyFill="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7" fillId="0" borderId="4" xfId="0" applyFont="1" applyBorder="1" applyAlignment="1">
      <alignment horizontal="center" vertical="center"/>
    </xf>
    <xf numFmtId="0" fontId="27" fillId="0" borderId="13" xfId="0" applyFont="1" applyBorder="1" applyAlignment="1">
      <alignment horizontal="center" vertical="center"/>
    </xf>
    <xf numFmtId="9" fontId="27" fillId="0" borderId="5" xfId="0" applyNumberFormat="1" applyFont="1" applyBorder="1" applyAlignment="1">
      <alignment horizontal="center" vertical="center"/>
    </xf>
    <xf numFmtId="9" fontId="27" fillId="0" borderId="15" xfId="0" applyNumberFormat="1" applyFont="1" applyBorder="1" applyAlignment="1">
      <alignment horizontal="center" vertical="center"/>
    </xf>
    <xf numFmtId="9" fontId="27" fillId="0" borderId="6"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27" fillId="6" borderId="1" xfId="0" applyFont="1" applyFill="1" applyBorder="1" applyAlignment="1">
      <alignment horizontal="center" vertical="center"/>
    </xf>
    <xf numFmtId="43" fontId="36" fillId="0" borderId="53" xfId="0" applyNumberFormat="1" applyFont="1" applyFill="1" applyBorder="1" applyAlignment="1">
      <alignment horizontal="center" vertical="center"/>
    </xf>
    <xf numFmtId="43" fontId="36" fillId="0" borderId="54" xfId="0" applyNumberFormat="1" applyFont="1" applyFill="1" applyBorder="1" applyAlignment="1">
      <alignment horizontal="center" vertical="center"/>
    </xf>
    <xf numFmtId="43" fontId="36" fillId="0" borderId="55" xfId="0" applyNumberFormat="1" applyFont="1" applyFill="1" applyBorder="1" applyAlignment="1">
      <alignment horizontal="center" vertical="center"/>
    </xf>
    <xf numFmtId="0" fontId="38" fillId="0" borderId="70" xfId="1" applyNumberFormat="1" applyFont="1" applyFill="1" applyBorder="1" applyAlignment="1">
      <alignment horizontal="center" vertical="center"/>
    </xf>
    <xf numFmtId="0" fontId="38" fillId="0" borderId="2" xfId="1" applyNumberFormat="1" applyFont="1" applyFill="1" applyBorder="1" applyAlignment="1">
      <alignment horizontal="center" vertical="center"/>
    </xf>
    <xf numFmtId="43" fontId="38" fillId="0" borderId="64" xfId="1" applyNumberFormat="1" applyFont="1" applyFill="1" applyBorder="1" applyAlignment="1">
      <alignment horizontal="center" vertical="center" wrapText="1"/>
    </xf>
    <xf numFmtId="43" fontId="38" fillId="0" borderId="33" xfId="1" applyNumberFormat="1" applyFont="1" applyFill="1" applyBorder="1" applyAlignment="1">
      <alignment horizontal="center" vertical="center" wrapText="1"/>
    </xf>
    <xf numFmtId="43" fontId="38" fillId="0" borderId="66" xfId="1" applyNumberFormat="1" applyFont="1" applyFill="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7" xfId="0" applyFont="1" applyBorder="1" applyAlignment="1">
      <alignment horizontal="center" vertical="center" wrapText="1"/>
    </xf>
    <xf numFmtId="8" fontId="35" fillId="0" borderId="24" xfId="0" applyNumberFormat="1" applyFont="1" applyBorder="1" applyAlignment="1">
      <alignment horizontal="center" vertical="center" wrapText="1"/>
    </xf>
    <xf numFmtId="8" fontId="35" fillId="0" borderId="26"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4" fontId="38" fillId="0" borderId="23" xfId="0" applyNumberFormat="1" applyFont="1" applyFill="1" applyBorder="1" applyAlignment="1">
      <alignment horizontal="center" vertical="center" wrapText="1"/>
    </xf>
    <xf numFmtId="4" fontId="38" fillId="0" borderId="25" xfId="0" applyNumberFormat="1" applyFont="1" applyFill="1" applyBorder="1" applyAlignment="1">
      <alignment horizontal="center" vertical="center" wrapText="1"/>
    </xf>
    <xf numFmtId="4" fontId="38" fillId="0" borderId="27" xfId="0" applyNumberFormat="1" applyFont="1" applyFill="1" applyBorder="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0" fontId="37" fillId="9" borderId="16" xfId="0" applyFont="1" applyFill="1" applyBorder="1" applyAlignment="1">
      <alignment horizontal="center" vertical="center"/>
    </xf>
    <xf numFmtId="0" fontId="37" fillId="9" borderId="17" xfId="0" applyFont="1" applyFill="1" applyBorder="1" applyAlignment="1">
      <alignment horizontal="center" vertical="center"/>
    </xf>
    <xf numFmtId="0" fontId="37" fillId="9" borderId="18" xfId="0" applyFont="1" applyFill="1" applyBorder="1" applyAlignment="1">
      <alignment horizontal="center" vertical="center"/>
    </xf>
    <xf numFmtId="0" fontId="37" fillId="9" borderId="16"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6" fillId="0" borderId="30" xfId="0" applyFont="1" applyFill="1" applyBorder="1" applyAlignment="1">
      <alignment horizontal="left" vertical="center" wrapText="1"/>
    </xf>
    <xf numFmtId="0" fontId="36" fillId="0" borderId="34" xfId="0" applyFont="1" applyFill="1" applyBorder="1" applyAlignment="1">
      <alignment horizontal="left" vertical="center" wrapText="1"/>
    </xf>
    <xf numFmtId="0" fontId="36" fillId="0" borderId="37" xfId="0" applyFont="1" applyFill="1" applyBorder="1" applyAlignment="1">
      <alignment horizontal="left" vertical="center" wrapText="1"/>
    </xf>
    <xf numFmtId="0" fontId="36" fillId="0" borderId="40" xfId="0" applyFont="1" applyFill="1" applyBorder="1" applyAlignment="1">
      <alignment horizontal="left" vertical="center" wrapText="1"/>
    </xf>
    <xf numFmtId="0" fontId="35" fillId="0" borderId="63" xfId="1" applyNumberFormat="1" applyFont="1" applyFill="1" applyBorder="1" applyAlignment="1">
      <alignment horizontal="center"/>
    </xf>
    <xf numFmtId="0" fontId="35" fillId="0" borderId="64" xfId="1" applyNumberFormat="1" applyFont="1" applyFill="1" applyBorder="1" applyAlignment="1">
      <alignment horizontal="center"/>
    </xf>
    <xf numFmtId="8" fontId="35" fillId="0" borderId="65" xfId="1" applyNumberFormat="1" applyFont="1" applyFill="1" applyBorder="1" applyAlignment="1">
      <alignment horizontal="center"/>
    </xf>
    <xf numFmtId="8" fontId="35" fillId="0" borderId="66" xfId="1" applyNumberFormat="1" applyFont="1" applyFill="1" applyBorder="1" applyAlignment="1">
      <alignment horizontal="center"/>
    </xf>
    <xf numFmtId="8" fontId="36" fillId="0" borderId="31" xfId="0" applyNumberFormat="1" applyFont="1" applyFill="1" applyBorder="1" applyAlignment="1">
      <alignment horizontal="right" vertical="center" wrapText="1"/>
    </xf>
    <xf numFmtId="8" fontId="36" fillId="0" borderId="35" xfId="0" applyNumberFormat="1" applyFont="1" applyFill="1" applyBorder="1" applyAlignment="1">
      <alignment horizontal="right" vertical="center" wrapText="1"/>
    </xf>
    <xf numFmtId="8" fontId="36" fillId="0" borderId="38" xfId="0" applyNumberFormat="1" applyFont="1" applyFill="1" applyBorder="1" applyAlignment="1">
      <alignment horizontal="right" vertical="center" wrapText="1"/>
    </xf>
    <xf numFmtId="0" fontId="36" fillId="0" borderId="41" xfId="0" applyFont="1" applyFill="1" applyBorder="1" applyAlignment="1">
      <alignment horizontal="right"/>
    </xf>
    <xf numFmtId="8" fontId="36" fillId="0" borderId="54" xfId="0" applyNumberFormat="1" applyFont="1" applyFill="1" applyBorder="1" applyAlignment="1">
      <alignment horizontal="right" vertical="center"/>
    </xf>
    <xf numFmtId="0" fontId="36" fillId="0" borderId="25" xfId="0" applyFont="1" applyBorder="1" applyAlignment="1">
      <alignment horizontal="left" vertical="center" wrapText="1"/>
    </xf>
    <xf numFmtId="8" fontId="36" fillId="0" borderId="26" xfId="0" applyNumberFormat="1" applyFont="1" applyBorder="1" applyAlignment="1">
      <alignment horizontal="right" vertical="center" wrapText="1"/>
    </xf>
    <xf numFmtId="8" fontId="36" fillId="0" borderId="64" xfId="0" applyNumberFormat="1" applyFont="1" applyFill="1" applyBorder="1" applyAlignment="1">
      <alignment horizontal="right" vertical="center"/>
    </xf>
    <xf numFmtId="8" fontId="36" fillId="0" borderId="33" xfId="0" applyNumberFormat="1" applyFont="1" applyFill="1" applyBorder="1" applyAlignment="1">
      <alignment horizontal="right" vertical="center"/>
    </xf>
    <xf numFmtId="8" fontId="36" fillId="0" borderId="66" xfId="0" applyNumberFormat="1" applyFont="1" applyFill="1" applyBorder="1" applyAlignment="1">
      <alignment horizontal="right" vertical="center"/>
    </xf>
    <xf numFmtId="8" fontId="36" fillId="0" borderId="53" xfId="0" applyNumberFormat="1" applyFont="1" applyFill="1" applyBorder="1" applyAlignment="1">
      <alignment horizontal="right" vertical="center"/>
    </xf>
    <xf numFmtId="0" fontId="36" fillId="0" borderId="54" xfId="0" applyFont="1" applyFill="1" applyBorder="1" applyAlignment="1">
      <alignment horizontal="right" vertical="center"/>
    </xf>
    <xf numFmtId="0" fontId="36" fillId="0" borderId="55" xfId="0" applyFont="1" applyFill="1" applyBorder="1" applyAlignment="1">
      <alignment horizontal="right" vertical="center"/>
    </xf>
    <xf numFmtId="8" fontId="36" fillId="0" borderId="64" xfId="0" applyNumberFormat="1" applyFont="1" applyFill="1" applyBorder="1" applyAlignment="1">
      <alignment horizontal="center" vertical="center"/>
    </xf>
    <xf numFmtId="8" fontId="36" fillId="0" borderId="66" xfId="0" applyNumberFormat="1" applyFont="1" applyFill="1" applyBorder="1" applyAlignment="1">
      <alignment horizontal="center" vertical="center"/>
    </xf>
    <xf numFmtId="8" fontId="36" fillId="0" borderId="24" xfId="0" applyNumberFormat="1" applyFont="1" applyBorder="1" applyAlignment="1">
      <alignment horizontal="center" vertical="center" wrapText="1"/>
    </xf>
    <xf numFmtId="8" fontId="36" fillId="0" borderId="28" xfId="0" applyNumberFormat="1" applyFont="1" applyBorder="1" applyAlignment="1">
      <alignment horizontal="center" vertical="center" wrapText="1"/>
    </xf>
    <xf numFmtId="0" fontId="36" fillId="0" borderId="23" xfId="0" applyFont="1" applyBorder="1" applyAlignment="1">
      <alignment horizontal="left" vertical="center" wrapText="1"/>
    </xf>
    <xf numFmtId="0" fontId="36" fillId="0" borderId="27" xfId="0" applyFont="1" applyBorder="1" applyAlignment="1">
      <alignment horizontal="left" vertical="center" wrapText="1"/>
    </xf>
    <xf numFmtId="0" fontId="36" fillId="0" borderId="54" xfId="0" applyFont="1" applyFill="1" applyBorder="1" applyAlignment="1">
      <alignment horizontal="center" vertical="center"/>
    </xf>
    <xf numFmtId="0" fontId="36" fillId="0" borderId="55" xfId="0" applyFont="1" applyFill="1" applyBorder="1" applyAlignment="1">
      <alignment horizontal="center" vertical="center"/>
    </xf>
    <xf numFmtId="8" fontId="35" fillId="0" borderId="24" xfId="0" applyNumberFormat="1" applyFont="1" applyBorder="1" applyAlignment="1">
      <alignment horizontal="right" vertical="center" wrapText="1"/>
    </xf>
    <xf numFmtId="8" fontId="35" fillId="0" borderId="26" xfId="0" applyNumberFormat="1" applyFont="1" applyBorder="1" applyAlignment="1">
      <alignment horizontal="right" vertical="center" wrapText="1"/>
    </xf>
    <xf numFmtId="8" fontId="35" fillId="0" borderId="28" xfId="0" applyNumberFormat="1" applyFont="1" applyBorder="1" applyAlignment="1">
      <alignment horizontal="right" vertical="center" wrapText="1"/>
    </xf>
    <xf numFmtId="0" fontId="38" fillId="0" borderId="56" xfId="1" applyNumberFormat="1" applyFont="1" applyFill="1" applyBorder="1" applyAlignment="1">
      <alignment horizontal="center" vertical="center"/>
    </xf>
    <xf numFmtId="0" fontId="38" fillId="0" borderId="10" xfId="1" applyNumberFormat="1" applyFont="1" applyFill="1" applyBorder="1" applyAlignment="1">
      <alignment horizontal="center" vertical="center"/>
    </xf>
    <xf numFmtId="0" fontId="38" fillId="0" borderId="57" xfId="1" applyNumberFormat="1" applyFont="1" applyFill="1" applyBorder="1" applyAlignment="1">
      <alignment horizontal="center" vertical="center"/>
    </xf>
    <xf numFmtId="43" fontId="36" fillId="0" borderId="53" xfId="0" applyNumberFormat="1" applyFont="1" applyBorder="1" applyAlignment="1">
      <alignment horizontal="center" vertical="center"/>
    </xf>
    <xf numFmtId="43" fontId="36" fillId="0" borderId="54" xfId="0" applyNumberFormat="1" applyFont="1" applyBorder="1" applyAlignment="1">
      <alignment horizontal="center" vertical="center"/>
    </xf>
    <xf numFmtId="43" fontId="36"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7:O55"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eduardo.araujo/AppData/Roaming/Microsoft/01%20-%20PROCESSOS%20DE%20COMPRA/04%20-%20NOTA%20DE%20EMPENHO%20SCANEADA/2021/NE%200190.2021%20-%20PROBANK%20SEGURAN&#199;A%20-%20PROC.%20000394.2020%20-%20MAIO%20E%20JUNHO.pdf" TargetMode="External"/><Relationship Id="rId2" Type="http://schemas.openxmlformats.org/officeDocument/2006/relationships/hyperlink" Target="../../eduardo.araujo/AppData/Roaming/Microsoft/01%20-%20PROCESSOS%20DE%20COMPRA/04%20-%20NOTA%20DE%20EMPENHO%20SCANEADA/2021/NE%200195.2021%20-%20INSTITUTO%20TRIMONTE%20DE%20DESENVOL.%20-%20ITD%20-%20N.%20M&#201;DIO%20-%20PROC.%20001170.2020%20-%20MAIO%20E%20JUNHO.pdf" TargetMode="External"/><Relationship Id="rId1" Type="http://schemas.openxmlformats.org/officeDocument/2006/relationships/hyperlink" Target="../../eduardo.araujo/AppData/Roaming/Microsoft/01%20-%20PROCESSOS%20DE%20COMPRA/04%20-%20NOTA%20DE%20EMPENHO%20SCANEADA/2021/NE%200194.2021%20-%20INSTITUTO%20TRIMONTE%20DE%20DESENVOL.%20-%20ITD%20-%20N.%20SUPERIOR%20-%20PROC.%20001166.2020%20-%20MAIO%20E%20JUNH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eduardo.araujo/AppData/Roaming/Microsoft/AppData/Roaming/Microsoft/01%20-%20PROCESSOS%20DE%20COMPRA/04%20-%20NOTA%20DE%20EMPENHO%20SCANEADA/2021/NE%200033.2021_PRODAM%20-%20SERV.%20EVENTUAIS%20-%20PROC.%20001227.2020%20-%20JAN.%20A%20MAR&#199;O.pdf"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80" t="s">
        <v>0</v>
      </c>
      <c r="B1" s="480"/>
      <c r="C1" s="480"/>
      <c r="D1" s="480"/>
      <c r="E1" s="480"/>
      <c r="F1" s="480"/>
      <c r="G1" s="480"/>
      <c r="H1" s="480"/>
      <c r="I1" s="480"/>
      <c r="J1" s="480"/>
      <c r="K1" s="480"/>
      <c r="L1" s="480"/>
      <c r="M1" s="480"/>
      <c r="N1" s="480"/>
      <c r="O1" s="480"/>
    </row>
    <row r="2" spans="1:15" s="33" customFormat="1" ht="21.75" customHeight="1">
      <c r="A2" s="481" t="s">
        <v>1</v>
      </c>
      <c r="B2" s="481" t="s">
        <v>2</v>
      </c>
      <c r="C2" s="481" t="s">
        <v>3</v>
      </c>
      <c r="D2" s="481" t="s">
        <v>4</v>
      </c>
      <c r="E2" s="481" t="s">
        <v>5</v>
      </c>
      <c r="F2" s="482" t="s">
        <v>6</v>
      </c>
      <c r="G2" s="482" t="s">
        <v>7</v>
      </c>
      <c r="H2" s="484" t="s">
        <v>8</v>
      </c>
      <c r="I2" s="485" t="s">
        <v>9</v>
      </c>
      <c r="J2" s="481" t="s">
        <v>10</v>
      </c>
      <c r="K2" s="481" t="s">
        <v>11</v>
      </c>
      <c r="L2" s="482" t="s">
        <v>12</v>
      </c>
      <c r="M2" s="482" t="s">
        <v>10</v>
      </c>
      <c r="N2" s="481" t="s">
        <v>13</v>
      </c>
      <c r="O2" s="482" t="s">
        <v>14</v>
      </c>
    </row>
    <row r="3" spans="1:15" ht="15" customHeight="1">
      <c r="A3" s="481"/>
      <c r="B3" s="481"/>
      <c r="C3" s="481"/>
      <c r="D3" s="481"/>
      <c r="E3" s="481"/>
      <c r="F3" s="483"/>
      <c r="G3" s="483"/>
      <c r="H3" s="484"/>
      <c r="I3" s="486"/>
      <c r="J3" s="481"/>
      <c r="K3" s="481"/>
      <c r="L3" s="483"/>
      <c r="M3" s="483"/>
      <c r="N3" s="481"/>
      <c r="O3" s="483"/>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64">
        <v>44047</v>
      </c>
      <c r="F2" t="s">
        <v>262</v>
      </c>
      <c r="G2" t="s">
        <v>275</v>
      </c>
      <c r="H2" t="s">
        <v>363</v>
      </c>
      <c r="I2" t="s">
        <v>263</v>
      </c>
      <c r="J2">
        <v>3575000</v>
      </c>
      <c r="K2">
        <v>0.201398601398</v>
      </c>
      <c r="L2">
        <v>719999.99999785004</v>
      </c>
      <c r="M2" t="s">
        <v>6</v>
      </c>
      <c r="N2" s="364">
        <v>44266</v>
      </c>
      <c r="O2" t="s">
        <v>878</v>
      </c>
      <c r="P2" s="364">
        <v>44284</v>
      </c>
      <c r="Q2" t="s">
        <v>879</v>
      </c>
    </row>
    <row r="3" spans="1:17" ht="90">
      <c r="A3">
        <v>132</v>
      </c>
      <c r="B3" t="s">
        <v>196</v>
      </c>
      <c r="C3" t="s">
        <v>92</v>
      </c>
      <c r="D3" t="s">
        <v>985</v>
      </c>
      <c r="F3" t="s">
        <v>197</v>
      </c>
      <c r="G3" s="365" t="s">
        <v>198</v>
      </c>
      <c r="H3" t="s">
        <v>1102</v>
      </c>
      <c r="I3" t="s">
        <v>199</v>
      </c>
      <c r="J3">
        <v>1</v>
      </c>
      <c r="K3">
        <v>101223.12</v>
      </c>
      <c r="L3">
        <v>101223.12</v>
      </c>
      <c r="M3" t="s">
        <v>6</v>
      </c>
      <c r="N3" s="364">
        <v>44200</v>
      </c>
      <c r="O3" t="s">
        <v>397</v>
      </c>
      <c r="P3" s="364">
        <v>44237</v>
      </c>
      <c r="Q3" t="s">
        <v>877</v>
      </c>
    </row>
    <row r="4" spans="1:17" ht="90">
      <c r="A4">
        <v>277</v>
      </c>
      <c r="B4" t="s">
        <v>196</v>
      </c>
      <c r="C4" t="s">
        <v>92</v>
      </c>
      <c r="D4" t="s">
        <v>985</v>
      </c>
      <c r="F4" s="365" t="s">
        <v>1132</v>
      </c>
      <c r="G4" s="365" t="s">
        <v>198</v>
      </c>
      <c r="H4" t="s">
        <v>1102</v>
      </c>
      <c r="I4" t="s">
        <v>199</v>
      </c>
      <c r="J4">
        <v>1</v>
      </c>
      <c r="K4">
        <v>33741.040000000001</v>
      </c>
      <c r="L4">
        <v>33741.040000000001</v>
      </c>
      <c r="M4" t="s">
        <v>6</v>
      </c>
      <c r="N4" s="364">
        <v>44319</v>
      </c>
      <c r="O4" t="s">
        <v>1095</v>
      </c>
      <c r="P4" s="364">
        <v>44320</v>
      </c>
      <c r="Q4" t="s">
        <v>877</v>
      </c>
    </row>
    <row r="5" spans="1:17">
      <c r="A5">
        <v>78</v>
      </c>
      <c r="B5" t="s">
        <v>537</v>
      </c>
      <c r="C5" t="s">
        <v>69</v>
      </c>
      <c r="D5" t="s">
        <v>1106</v>
      </c>
      <c r="F5" t="s">
        <v>266</v>
      </c>
      <c r="G5" t="s">
        <v>267</v>
      </c>
      <c r="H5" t="s">
        <v>1105</v>
      </c>
      <c r="I5" t="s">
        <v>268</v>
      </c>
      <c r="J5">
        <v>1</v>
      </c>
      <c r="K5">
        <v>10600</v>
      </c>
      <c r="L5">
        <v>10600</v>
      </c>
      <c r="M5" t="s">
        <v>6</v>
      </c>
      <c r="N5" s="364">
        <v>44292</v>
      </c>
      <c r="O5" t="s">
        <v>980</v>
      </c>
      <c r="P5" s="364">
        <v>44298</v>
      </c>
      <c r="Q5" t="s">
        <v>877</v>
      </c>
    </row>
    <row r="6" spans="1:17">
      <c r="A6">
        <v>169</v>
      </c>
      <c r="B6" t="s">
        <v>537</v>
      </c>
      <c r="C6" t="s">
        <v>69</v>
      </c>
      <c r="D6" t="s">
        <v>1106</v>
      </c>
      <c r="F6" t="s">
        <v>266</v>
      </c>
      <c r="G6" t="s">
        <v>267</v>
      </c>
      <c r="H6" t="s">
        <v>1105</v>
      </c>
      <c r="I6" t="s">
        <v>268</v>
      </c>
      <c r="J6">
        <v>2.5</v>
      </c>
      <c r="K6">
        <v>10.6</v>
      </c>
      <c r="L6">
        <v>26.5</v>
      </c>
      <c r="M6" t="s">
        <v>6</v>
      </c>
      <c r="N6" s="364">
        <v>44200</v>
      </c>
      <c r="O6" t="s">
        <v>398</v>
      </c>
      <c r="P6" s="364">
        <v>44231</v>
      </c>
      <c r="Q6" t="s">
        <v>877</v>
      </c>
    </row>
    <row r="7" spans="1:17" ht="75">
      <c r="A7">
        <v>79</v>
      </c>
      <c r="B7" t="s">
        <v>536</v>
      </c>
      <c r="C7" t="s">
        <v>85</v>
      </c>
      <c r="D7" t="s">
        <v>981</v>
      </c>
      <c r="F7" s="365" t="s">
        <v>264</v>
      </c>
      <c r="G7" t="s">
        <v>429</v>
      </c>
      <c r="H7" t="s">
        <v>1104</v>
      </c>
      <c r="I7" s="365" t="s">
        <v>265</v>
      </c>
      <c r="J7">
        <v>1</v>
      </c>
      <c r="K7">
        <v>500</v>
      </c>
      <c r="L7">
        <v>500</v>
      </c>
      <c r="M7" t="s">
        <v>6</v>
      </c>
      <c r="N7" s="364">
        <v>44293</v>
      </c>
      <c r="O7" t="s">
        <v>982</v>
      </c>
      <c r="P7" s="364">
        <v>44298</v>
      </c>
      <c r="Q7" t="s">
        <v>877</v>
      </c>
    </row>
    <row r="8" spans="1:17" ht="75">
      <c r="A8">
        <v>168</v>
      </c>
      <c r="B8" t="s">
        <v>536</v>
      </c>
      <c r="C8" t="s">
        <v>85</v>
      </c>
      <c r="D8" t="s">
        <v>981</v>
      </c>
      <c r="F8" s="365" t="s">
        <v>264</v>
      </c>
      <c r="G8" t="s">
        <v>429</v>
      </c>
      <c r="H8" t="s">
        <v>1102</v>
      </c>
      <c r="I8" s="365" t="s">
        <v>265</v>
      </c>
      <c r="J8">
        <v>2.5</v>
      </c>
      <c r="K8">
        <v>500</v>
      </c>
      <c r="L8">
        <v>1250</v>
      </c>
      <c r="M8" t="s">
        <v>6</v>
      </c>
      <c r="N8" s="364">
        <v>44239</v>
      </c>
      <c r="O8" t="s">
        <v>430</v>
      </c>
      <c r="P8" s="364">
        <v>44243</v>
      </c>
      <c r="Q8" t="s">
        <v>877</v>
      </c>
    </row>
    <row r="9" spans="1:17">
      <c r="A9">
        <v>1</v>
      </c>
      <c r="B9" t="s">
        <v>539</v>
      </c>
      <c r="C9" t="s">
        <v>17</v>
      </c>
      <c r="E9" s="364">
        <v>44217</v>
      </c>
      <c r="F9" t="s">
        <v>315</v>
      </c>
      <c r="G9" t="s">
        <v>316</v>
      </c>
      <c r="H9" t="s">
        <v>1102</v>
      </c>
      <c r="I9" t="s">
        <v>576</v>
      </c>
      <c r="J9">
        <v>420</v>
      </c>
      <c r="K9">
        <v>0</v>
      </c>
      <c r="L9">
        <v>0</v>
      </c>
      <c r="M9" t="s">
        <v>6</v>
      </c>
      <c r="N9" t="s">
        <v>576</v>
      </c>
      <c r="O9" t="s">
        <v>576</v>
      </c>
      <c r="P9" t="s">
        <v>576</v>
      </c>
      <c r="Q9" t="s">
        <v>618</v>
      </c>
    </row>
    <row r="10" spans="1:17">
      <c r="A10">
        <v>2</v>
      </c>
      <c r="B10" t="s">
        <v>539</v>
      </c>
      <c r="C10" t="s">
        <v>17</v>
      </c>
      <c r="E10" s="364">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64">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64">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64">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64">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64">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64">
        <v>44224</v>
      </c>
      <c r="F16" t="s">
        <v>1109</v>
      </c>
      <c r="G16" t="s">
        <v>267</v>
      </c>
      <c r="H16" t="s">
        <v>1105</v>
      </c>
      <c r="I16" t="s">
        <v>208</v>
      </c>
      <c r="J16">
        <v>1</v>
      </c>
      <c r="K16">
        <v>8000</v>
      </c>
      <c r="L16">
        <v>8000</v>
      </c>
      <c r="M16" t="s">
        <v>6</v>
      </c>
      <c r="N16" s="364">
        <v>44284</v>
      </c>
      <c r="O16" t="s">
        <v>894</v>
      </c>
      <c r="P16" s="364">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5" t="s">
        <v>422</v>
      </c>
      <c r="G19" t="s">
        <v>409</v>
      </c>
      <c r="H19" t="s">
        <v>383</v>
      </c>
      <c r="J19" t="s">
        <v>418</v>
      </c>
      <c r="L19">
        <v>0</v>
      </c>
      <c r="M19" t="s">
        <v>410</v>
      </c>
    </row>
    <row r="20" spans="1:13" ht="75">
      <c r="A20">
        <v>11</v>
      </c>
      <c r="B20" t="s">
        <v>541</v>
      </c>
      <c r="C20" t="s">
        <v>69</v>
      </c>
      <c r="F20" s="365" t="s">
        <v>421</v>
      </c>
      <c r="G20" t="s">
        <v>409</v>
      </c>
      <c r="H20" t="s">
        <v>383</v>
      </c>
      <c r="J20">
        <v>1</v>
      </c>
      <c r="L20">
        <v>0</v>
      </c>
      <c r="M20" t="s">
        <v>410</v>
      </c>
    </row>
    <row r="21" spans="1:13" ht="75">
      <c r="A21">
        <v>12</v>
      </c>
      <c r="B21" t="s">
        <v>541</v>
      </c>
      <c r="C21" t="s">
        <v>69</v>
      </c>
      <c r="F21" s="365"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5"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5"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64">
        <v>44200</v>
      </c>
      <c r="O37" t="s">
        <v>392</v>
      </c>
      <c r="P37" s="364">
        <v>44229</v>
      </c>
      <c r="Q37" t="s">
        <v>877</v>
      </c>
    </row>
    <row r="38" spans="1:17" ht="409.5">
      <c r="A38">
        <v>240</v>
      </c>
      <c r="B38" t="s">
        <v>227</v>
      </c>
      <c r="C38" t="s">
        <v>92</v>
      </c>
      <c r="D38" t="s">
        <v>986</v>
      </c>
      <c r="E38" s="365" t="s">
        <v>251</v>
      </c>
      <c r="F38" s="365" t="s">
        <v>1133</v>
      </c>
      <c r="G38" t="s">
        <v>1043</v>
      </c>
      <c r="H38" t="s">
        <v>363</v>
      </c>
      <c r="I38" t="s">
        <v>272</v>
      </c>
      <c r="J38">
        <v>1</v>
      </c>
      <c r="K38">
        <v>1050.1199999999999</v>
      </c>
      <c r="L38">
        <v>1050.1199999999999</v>
      </c>
      <c r="M38" t="s">
        <v>6</v>
      </c>
      <c r="N38" s="364">
        <v>44298</v>
      </c>
      <c r="O38" t="s">
        <v>1044</v>
      </c>
      <c r="P38" s="364">
        <v>44309</v>
      </c>
      <c r="Q38" t="s">
        <v>877</v>
      </c>
    </row>
    <row r="39" spans="1:17" ht="195">
      <c r="A39">
        <v>180</v>
      </c>
      <c r="B39" s="365" t="s">
        <v>293</v>
      </c>
      <c r="C39" t="s">
        <v>989</v>
      </c>
      <c r="D39" t="s">
        <v>990</v>
      </c>
      <c r="F39" s="365" t="s">
        <v>294</v>
      </c>
      <c r="G39" t="s">
        <v>295</v>
      </c>
      <c r="H39" t="s">
        <v>363</v>
      </c>
      <c r="I39" t="s">
        <v>296</v>
      </c>
      <c r="J39" t="s">
        <v>297</v>
      </c>
      <c r="K39" t="s">
        <v>298</v>
      </c>
      <c r="L39">
        <v>7248.4632000000001</v>
      </c>
      <c r="M39" t="s">
        <v>6</v>
      </c>
      <c r="N39" s="364">
        <v>44200</v>
      </c>
      <c r="O39" t="s">
        <v>405</v>
      </c>
      <c r="P39" s="364">
        <v>44231</v>
      </c>
      <c r="Q39" t="s">
        <v>877</v>
      </c>
    </row>
    <row r="40" spans="1:17" ht="195">
      <c r="A40">
        <v>181</v>
      </c>
      <c r="B40" s="365" t="s">
        <v>293</v>
      </c>
      <c r="C40" t="s">
        <v>989</v>
      </c>
      <c r="D40" t="s">
        <v>990</v>
      </c>
      <c r="F40" s="365" t="s">
        <v>299</v>
      </c>
      <c r="G40" t="s">
        <v>295</v>
      </c>
      <c r="H40" t="s">
        <v>363</v>
      </c>
      <c r="I40" t="s">
        <v>296</v>
      </c>
      <c r="J40">
        <v>6</v>
      </c>
      <c r="K40">
        <v>559.29610000000002</v>
      </c>
      <c r="L40">
        <v>3355.7766000000001</v>
      </c>
      <c r="M40" t="s">
        <v>6</v>
      </c>
      <c r="N40" s="364">
        <v>44200</v>
      </c>
      <c r="O40" t="s">
        <v>405</v>
      </c>
      <c r="P40" s="364">
        <v>44231</v>
      </c>
      <c r="Q40" t="s">
        <v>877</v>
      </c>
    </row>
    <row r="41" spans="1:17" ht="180">
      <c r="A41">
        <v>182</v>
      </c>
      <c r="B41" s="365" t="s">
        <v>293</v>
      </c>
      <c r="C41" t="s">
        <v>989</v>
      </c>
      <c r="D41" t="s">
        <v>990</v>
      </c>
      <c r="F41" s="365" t="s">
        <v>300</v>
      </c>
      <c r="G41" t="s">
        <v>295</v>
      </c>
      <c r="H41" t="s">
        <v>363</v>
      </c>
      <c r="I41" t="s">
        <v>296</v>
      </c>
      <c r="J41">
        <v>18</v>
      </c>
      <c r="K41">
        <v>324.39109999999999</v>
      </c>
      <c r="L41">
        <v>5839.0397999999996</v>
      </c>
      <c r="M41" t="s">
        <v>6</v>
      </c>
      <c r="N41" s="364">
        <v>44200</v>
      </c>
      <c r="O41" t="s">
        <v>405</v>
      </c>
      <c r="P41" s="364">
        <v>44231</v>
      </c>
      <c r="Q41" t="s">
        <v>877</v>
      </c>
    </row>
    <row r="42" spans="1:17" ht="150">
      <c r="A42">
        <v>183</v>
      </c>
      <c r="B42" s="365" t="s">
        <v>293</v>
      </c>
      <c r="C42" t="s">
        <v>989</v>
      </c>
      <c r="D42" t="s">
        <v>990</v>
      </c>
      <c r="F42" s="365" t="s">
        <v>301</v>
      </c>
      <c r="G42" t="s">
        <v>295</v>
      </c>
      <c r="H42" t="s">
        <v>363</v>
      </c>
      <c r="I42" t="s">
        <v>296</v>
      </c>
      <c r="J42">
        <v>6</v>
      </c>
      <c r="K42">
        <v>813.52</v>
      </c>
      <c r="L42">
        <v>4881.12</v>
      </c>
      <c r="M42" t="s">
        <v>6</v>
      </c>
      <c r="N42" s="364">
        <v>44200</v>
      </c>
      <c r="O42" t="s">
        <v>405</v>
      </c>
      <c r="P42" s="364">
        <v>44231</v>
      </c>
      <c r="Q42" t="s">
        <v>877</v>
      </c>
    </row>
    <row r="43" spans="1:17" ht="45">
      <c r="A43">
        <v>184</v>
      </c>
      <c r="B43" s="365" t="s">
        <v>293</v>
      </c>
      <c r="C43" t="s">
        <v>989</v>
      </c>
      <c r="D43" t="s">
        <v>990</v>
      </c>
      <c r="F43" t="s">
        <v>302</v>
      </c>
      <c r="G43" t="s">
        <v>295</v>
      </c>
      <c r="H43" t="s">
        <v>363</v>
      </c>
      <c r="I43" t="s">
        <v>296</v>
      </c>
      <c r="J43" s="365" t="s">
        <v>303</v>
      </c>
      <c r="K43">
        <v>85.419600000000003</v>
      </c>
      <c r="L43">
        <v>9353.4699999999993</v>
      </c>
      <c r="M43" t="s">
        <v>6</v>
      </c>
      <c r="N43" s="364">
        <v>44200</v>
      </c>
      <c r="O43" t="s">
        <v>405</v>
      </c>
      <c r="P43" s="364">
        <v>44231</v>
      </c>
      <c r="Q43" t="s">
        <v>877</v>
      </c>
    </row>
    <row r="44" spans="1:17" ht="60">
      <c r="A44">
        <v>251</v>
      </c>
      <c r="B44" s="365" t="s">
        <v>293</v>
      </c>
      <c r="C44" t="s">
        <v>989</v>
      </c>
      <c r="D44" t="s">
        <v>990</v>
      </c>
      <c r="F44" s="365" t="s">
        <v>1134</v>
      </c>
      <c r="G44" t="s">
        <v>295</v>
      </c>
      <c r="H44" t="s">
        <v>363</v>
      </c>
      <c r="I44" t="s">
        <v>296</v>
      </c>
      <c r="J44">
        <v>1</v>
      </c>
      <c r="K44">
        <v>10225.950000000001</v>
      </c>
      <c r="L44">
        <v>10225.950000000001</v>
      </c>
      <c r="M44" t="s">
        <v>6</v>
      </c>
      <c r="N44" s="364">
        <v>44305</v>
      </c>
      <c r="O44" t="s">
        <v>1058</v>
      </c>
      <c r="P44" s="364">
        <v>44314</v>
      </c>
      <c r="Q44" t="s">
        <v>877</v>
      </c>
    </row>
    <row r="45" spans="1:17">
      <c r="A45">
        <v>68</v>
      </c>
      <c r="B45" t="s">
        <v>929</v>
      </c>
      <c r="C45" t="s">
        <v>930</v>
      </c>
      <c r="D45" t="s">
        <v>931</v>
      </c>
      <c r="F45" t="s">
        <v>932</v>
      </c>
      <c r="G45" t="s">
        <v>933</v>
      </c>
      <c r="H45" t="s">
        <v>1102</v>
      </c>
      <c r="I45" t="s">
        <v>934</v>
      </c>
      <c r="J45">
        <v>1</v>
      </c>
      <c r="K45">
        <v>16320.11</v>
      </c>
      <c r="L45">
        <v>16320.11</v>
      </c>
      <c r="M45" t="s">
        <v>6</v>
      </c>
      <c r="N45" s="364">
        <v>44284</v>
      </c>
      <c r="O45" t="s">
        <v>935</v>
      </c>
      <c r="P45" s="364">
        <v>44293</v>
      </c>
      <c r="Q45" t="s">
        <v>892</v>
      </c>
    </row>
    <row r="46" spans="1:17" ht="90">
      <c r="A46">
        <v>28</v>
      </c>
      <c r="B46" t="s">
        <v>544</v>
      </c>
      <c r="C46" t="s">
        <v>69</v>
      </c>
      <c r="F46" s="365"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65" t="s">
        <v>433</v>
      </c>
      <c r="H48" t="s">
        <v>1104</v>
      </c>
      <c r="J48">
        <v>50</v>
      </c>
      <c r="L48">
        <v>0</v>
      </c>
      <c r="M48" t="s">
        <v>6</v>
      </c>
    </row>
    <row r="49" spans="1:17" ht="105">
      <c r="A49">
        <v>31</v>
      </c>
      <c r="B49" t="s">
        <v>544</v>
      </c>
      <c r="C49" t="s">
        <v>69</v>
      </c>
      <c r="F49" s="365" t="s">
        <v>436</v>
      </c>
      <c r="H49" t="s">
        <v>1104</v>
      </c>
      <c r="J49">
        <v>50</v>
      </c>
      <c r="L49">
        <v>0</v>
      </c>
      <c r="M49" t="s">
        <v>6</v>
      </c>
    </row>
    <row r="50" spans="1:17" ht="75">
      <c r="A50">
        <v>32</v>
      </c>
      <c r="B50" t="s">
        <v>544</v>
      </c>
      <c r="C50" t="s">
        <v>69</v>
      </c>
      <c r="F50" s="365" t="s">
        <v>437</v>
      </c>
      <c r="H50" t="s">
        <v>1104</v>
      </c>
      <c r="J50">
        <v>60</v>
      </c>
      <c r="L50">
        <v>0</v>
      </c>
      <c r="M50" t="s">
        <v>6</v>
      </c>
    </row>
    <row r="51" spans="1:17" ht="120">
      <c r="A51">
        <v>33</v>
      </c>
      <c r="B51" t="s">
        <v>544</v>
      </c>
      <c r="C51" t="s">
        <v>69</v>
      </c>
      <c r="F51" s="365"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4">
        <v>44299</v>
      </c>
      <c r="O53" t="s">
        <v>1009</v>
      </c>
      <c r="P53" s="364">
        <v>44302</v>
      </c>
      <c r="Q53" t="s">
        <v>1004</v>
      </c>
    </row>
    <row r="54" spans="1:17">
      <c r="A54">
        <v>36</v>
      </c>
      <c r="B54" t="s">
        <v>546</v>
      </c>
      <c r="C54" t="s">
        <v>82</v>
      </c>
      <c r="D54" t="s">
        <v>456</v>
      </c>
      <c r="F54" t="s">
        <v>452</v>
      </c>
      <c r="G54" t="s">
        <v>451</v>
      </c>
      <c r="H54" t="s">
        <v>383</v>
      </c>
      <c r="I54" t="s">
        <v>457</v>
      </c>
      <c r="J54">
        <v>360</v>
      </c>
      <c r="K54">
        <v>1.4</v>
      </c>
      <c r="L54">
        <v>503.99999999999994</v>
      </c>
      <c r="M54" t="s">
        <v>410</v>
      </c>
      <c r="N54" s="364">
        <v>44299</v>
      </c>
      <c r="O54" t="s">
        <v>1005</v>
      </c>
      <c r="P54" s="364">
        <v>44302</v>
      </c>
      <c r="Q54" t="s">
        <v>1004</v>
      </c>
    </row>
    <row r="55" spans="1:17">
      <c r="A55">
        <v>37</v>
      </c>
      <c r="B55" t="s">
        <v>546</v>
      </c>
      <c r="C55" t="s">
        <v>82</v>
      </c>
      <c r="D55" t="s">
        <v>459</v>
      </c>
      <c r="F55" t="s">
        <v>458</v>
      </c>
      <c r="G55" t="s">
        <v>451</v>
      </c>
      <c r="H55" t="s">
        <v>383</v>
      </c>
      <c r="I55" t="s">
        <v>460</v>
      </c>
      <c r="J55">
        <v>7800</v>
      </c>
      <c r="K55">
        <v>0.2</v>
      </c>
      <c r="L55">
        <v>1560</v>
      </c>
      <c r="M55" t="s">
        <v>410</v>
      </c>
      <c r="N55" s="364">
        <v>44299</v>
      </c>
      <c r="O55" t="s">
        <v>1013</v>
      </c>
      <c r="P55" s="364">
        <v>44302</v>
      </c>
      <c r="Q55" t="s">
        <v>1004</v>
      </c>
    </row>
    <row r="56" spans="1:17">
      <c r="A56">
        <v>38</v>
      </c>
      <c r="B56" t="s">
        <v>546</v>
      </c>
      <c r="C56" t="s">
        <v>82</v>
      </c>
      <c r="D56" t="s">
        <v>462</v>
      </c>
      <c r="F56" t="s">
        <v>461</v>
      </c>
      <c r="G56" t="s">
        <v>451</v>
      </c>
      <c r="H56" t="s">
        <v>383</v>
      </c>
      <c r="I56" t="s">
        <v>463</v>
      </c>
      <c r="J56">
        <v>100</v>
      </c>
      <c r="K56">
        <v>5.68</v>
      </c>
      <c r="L56">
        <v>568</v>
      </c>
      <c r="M56" t="s">
        <v>410</v>
      </c>
      <c r="N56" s="364">
        <v>44299</v>
      </c>
      <c r="O56" t="s">
        <v>1014</v>
      </c>
      <c r="P56" s="364">
        <v>44302</v>
      </c>
      <c r="Q56" t="s">
        <v>1004</v>
      </c>
    </row>
    <row r="57" spans="1:17">
      <c r="A57">
        <v>39</v>
      </c>
      <c r="B57" t="s">
        <v>546</v>
      </c>
      <c r="C57" t="s">
        <v>82</v>
      </c>
      <c r="D57" t="s">
        <v>466</v>
      </c>
      <c r="F57" t="s">
        <v>464</v>
      </c>
      <c r="G57" t="s">
        <v>451</v>
      </c>
      <c r="H57" t="s">
        <v>383</v>
      </c>
      <c r="I57" t="s">
        <v>465</v>
      </c>
      <c r="J57">
        <v>700</v>
      </c>
      <c r="K57">
        <v>7.71</v>
      </c>
      <c r="L57">
        <v>5397</v>
      </c>
      <c r="M57" t="s">
        <v>410</v>
      </c>
      <c r="N57" s="364">
        <v>44299</v>
      </c>
      <c r="O57" t="s">
        <v>1012</v>
      </c>
      <c r="P57" s="364">
        <v>44302</v>
      </c>
      <c r="Q57" t="s">
        <v>1004</v>
      </c>
    </row>
    <row r="58" spans="1:17">
      <c r="A58">
        <v>40</v>
      </c>
      <c r="B58" t="s">
        <v>546</v>
      </c>
      <c r="C58" t="s">
        <v>82</v>
      </c>
      <c r="D58" t="s">
        <v>469</v>
      </c>
      <c r="F58" t="s">
        <v>467</v>
      </c>
      <c r="G58" t="s">
        <v>451</v>
      </c>
      <c r="H58" t="s">
        <v>383</v>
      </c>
      <c r="I58" t="s">
        <v>468</v>
      </c>
      <c r="J58">
        <v>80</v>
      </c>
      <c r="K58">
        <v>7.84</v>
      </c>
      <c r="L58">
        <v>627.20000000000005</v>
      </c>
      <c r="M58" t="s">
        <v>410</v>
      </c>
      <c r="N58" s="364">
        <v>44299</v>
      </c>
      <c r="O58" t="s">
        <v>1015</v>
      </c>
      <c r="P58" s="364">
        <v>44302</v>
      </c>
      <c r="Q58" t="s">
        <v>1004</v>
      </c>
    </row>
    <row r="59" spans="1:17">
      <c r="A59">
        <v>41</v>
      </c>
      <c r="B59" t="s">
        <v>546</v>
      </c>
      <c r="C59" t="s">
        <v>82</v>
      </c>
      <c r="D59" t="s">
        <v>472</v>
      </c>
      <c r="F59" t="s">
        <v>470</v>
      </c>
      <c r="G59" t="s">
        <v>451</v>
      </c>
      <c r="H59" t="s">
        <v>383</v>
      </c>
      <c r="I59" t="s">
        <v>471</v>
      </c>
      <c r="J59">
        <v>1800</v>
      </c>
      <c r="K59">
        <v>2.4</v>
      </c>
      <c r="L59">
        <v>4320</v>
      </c>
      <c r="M59" t="s">
        <v>410</v>
      </c>
      <c r="N59" s="364">
        <v>44299</v>
      </c>
      <c r="O59" t="s">
        <v>1016</v>
      </c>
      <c r="P59" s="364">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64">
        <v>44299</v>
      </c>
      <c r="O60" t="s">
        <v>1016</v>
      </c>
      <c r="P60" s="364">
        <v>44302</v>
      </c>
      <c r="Q60" t="s">
        <v>1004</v>
      </c>
    </row>
    <row r="61" spans="1:17">
      <c r="A61">
        <v>43</v>
      </c>
      <c r="B61" t="s">
        <v>546</v>
      </c>
      <c r="C61" t="s">
        <v>82</v>
      </c>
      <c r="D61" t="s">
        <v>462</v>
      </c>
      <c r="F61" t="s">
        <v>475</v>
      </c>
      <c r="G61" t="s">
        <v>451</v>
      </c>
      <c r="H61" t="s">
        <v>383</v>
      </c>
      <c r="I61" t="s">
        <v>478</v>
      </c>
      <c r="J61">
        <v>600</v>
      </c>
      <c r="K61">
        <v>0.43</v>
      </c>
      <c r="L61">
        <v>258</v>
      </c>
      <c r="M61" t="s">
        <v>410</v>
      </c>
      <c r="N61" s="364">
        <v>44299</v>
      </c>
      <c r="O61" t="s">
        <v>1017</v>
      </c>
      <c r="P61" s="364">
        <v>44302</v>
      </c>
      <c r="Q61" t="s">
        <v>1004</v>
      </c>
    </row>
    <row r="62" spans="1:17">
      <c r="A62">
        <v>44</v>
      </c>
      <c r="B62" t="s">
        <v>546</v>
      </c>
      <c r="C62" t="s">
        <v>82</v>
      </c>
      <c r="D62" t="s">
        <v>462</v>
      </c>
      <c r="F62" t="s">
        <v>477</v>
      </c>
      <c r="G62" t="s">
        <v>451</v>
      </c>
      <c r="H62" t="s">
        <v>383</v>
      </c>
      <c r="I62" t="s">
        <v>476</v>
      </c>
      <c r="J62">
        <v>2400</v>
      </c>
      <c r="K62">
        <v>2.59</v>
      </c>
      <c r="L62">
        <v>6216</v>
      </c>
      <c r="M62" t="s">
        <v>410</v>
      </c>
      <c r="N62" s="364">
        <v>44299</v>
      </c>
      <c r="O62" t="s">
        <v>1011</v>
      </c>
      <c r="P62" s="364">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4">
        <v>44299</v>
      </c>
      <c r="O64" t="s">
        <v>1020</v>
      </c>
      <c r="P64" s="364">
        <v>44302</v>
      </c>
      <c r="Q64" t="s">
        <v>1004</v>
      </c>
    </row>
    <row r="65" spans="1:17">
      <c r="A65">
        <v>47</v>
      </c>
      <c r="B65" t="s">
        <v>546</v>
      </c>
      <c r="C65" t="s">
        <v>82</v>
      </c>
      <c r="D65" t="s">
        <v>485</v>
      </c>
      <c r="F65" t="s">
        <v>484</v>
      </c>
      <c r="G65" t="s">
        <v>451</v>
      </c>
      <c r="H65" t="s">
        <v>383</v>
      </c>
      <c r="I65" t="s">
        <v>482</v>
      </c>
      <c r="J65">
        <v>10400</v>
      </c>
      <c r="K65">
        <v>0.9</v>
      </c>
      <c r="L65">
        <v>9360</v>
      </c>
      <c r="M65" t="s">
        <v>410</v>
      </c>
      <c r="N65" s="364">
        <v>44299</v>
      </c>
      <c r="O65" t="s">
        <v>1010</v>
      </c>
      <c r="P65" s="364">
        <v>44302</v>
      </c>
      <c r="Q65" t="s">
        <v>1004</v>
      </c>
    </row>
    <row r="66" spans="1:17">
      <c r="A66">
        <v>48</v>
      </c>
      <c r="B66" t="s">
        <v>546</v>
      </c>
      <c r="C66" t="s">
        <v>82</v>
      </c>
      <c r="D66" t="s">
        <v>488</v>
      </c>
      <c r="F66" t="s">
        <v>486</v>
      </c>
      <c r="G66" t="s">
        <v>451</v>
      </c>
      <c r="H66" t="s">
        <v>383</v>
      </c>
      <c r="I66" t="s">
        <v>487</v>
      </c>
      <c r="J66">
        <v>1800</v>
      </c>
      <c r="K66">
        <v>3</v>
      </c>
      <c r="L66">
        <v>5400</v>
      </c>
      <c r="M66" t="s">
        <v>410</v>
      </c>
      <c r="N66" s="364">
        <v>44299</v>
      </c>
      <c r="O66" t="s">
        <v>1006</v>
      </c>
      <c r="P66" s="364">
        <v>44302</v>
      </c>
      <c r="Q66" t="s">
        <v>1004</v>
      </c>
    </row>
    <row r="67" spans="1:17" ht="75">
      <c r="A67">
        <v>49</v>
      </c>
      <c r="B67" t="s">
        <v>546</v>
      </c>
      <c r="C67" t="s">
        <v>82</v>
      </c>
      <c r="D67" t="s">
        <v>456</v>
      </c>
      <c r="F67" s="365" t="s">
        <v>489</v>
      </c>
      <c r="G67" t="s">
        <v>451</v>
      </c>
      <c r="H67" t="s">
        <v>383</v>
      </c>
      <c r="I67" t="s">
        <v>490</v>
      </c>
      <c r="J67">
        <v>700</v>
      </c>
      <c r="K67">
        <v>3.51</v>
      </c>
      <c r="L67">
        <v>2457</v>
      </c>
      <c r="M67" t="s">
        <v>410</v>
      </c>
      <c r="N67" s="364">
        <v>44299</v>
      </c>
      <c r="O67" t="s">
        <v>1005</v>
      </c>
      <c r="P67" s="364">
        <v>44302</v>
      </c>
      <c r="Q67" t="s">
        <v>1004</v>
      </c>
    </row>
    <row r="68" spans="1:17">
      <c r="A68">
        <v>50</v>
      </c>
      <c r="B68" t="s">
        <v>546</v>
      </c>
      <c r="C68" t="s">
        <v>82</v>
      </c>
      <c r="D68" t="s">
        <v>485</v>
      </c>
      <c r="F68" t="s">
        <v>491</v>
      </c>
      <c r="G68" t="s">
        <v>451</v>
      </c>
      <c r="H68" t="s">
        <v>383</v>
      </c>
      <c r="I68" t="s">
        <v>492</v>
      </c>
      <c r="J68">
        <v>7000</v>
      </c>
      <c r="K68">
        <v>0.5</v>
      </c>
      <c r="L68">
        <v>3500</v>
      </c>
      <c r="M68" t="s">
        <v>410</v>
      </c>
      <c r="N68" s="364">
        <v>44299</v>
      </c>
      <c r="O68" t="s">
        <v>1019</v>
      </c>
      <c r="P68" s="364">
        <v>44302</v>
      </c>
      <c r="Q68" t="s">
        <v>1004</v>
      </c>
    </row>
    <row r="69" spans="1:17">
      <c r="A69">
        <v>51</v>
      </c>
      <c r="B69" t="s">
        <v>546</v>
      </c>
      <c r="C69" t="s">
        <v>82</v>
      </c>
      <c r="D69" t="s">
        <v>494</v>
      </c>
      <c r="F69" t="s">
        <v>493</v>
      </c>
      <c r="G69" t="s">
        <v>451</v>
      </c>
      <c r="H69" t="s">
        <v>383</v>
      </c>
      <c r="I69" t="s">
        <v>487</v>
      </c>
      <c r="J69">
        <v>2400</v>
      </c>
      <c r="K69">
        <v>2.0499999999999998</v>
      </c>
      <c r="L69">
        <v>4920</v>
      </c>
      <c r="M69" t="s">
        <v>410</v>
      </c>
      <c r="N69" s="364">
        <v>44299</v>
      </c>
      <c r="O69" t="s">
        <v>1007</v>
      </c>
      <c r="P69" s="364">
        <v>44302</v>
      </c>
      <c r="Q69" t="s">
        <v>1004</v>
      </c>
    </row>
    <row r="70" spans="1:17">
      <c r="A70">
        <v>52</v>
      </c>
      <c r="B70" t="s">
        <v>546</v>
      </c>
      <c r="C70" t="s">
        <v>82</v>
      </c>
      <c r="D70" t="s">
        <v>462</v>
      </c>
      <c r="F70" t="s">
        <v>495</v>
      </c>
      <c r="G70" t="s">
        <v>451</v>
      </c>
      <c r="H70" t="s">
        <v>383</v>
      </c>
      <c r="I70" t="s">
        <v>496</v>
      </c>
      <c r="J70">
        <v>780</v>
      </c>
      <c r="K70">
        <v>3.25</v>
      </c>
      <c r="L70">
        <v>2535</v>
      </c>
      <c r="M70" t="s">
        <v>410</v>
      </c>
      <c r="N70" s="364">
        <v>44299</v>
      </c>
      <c r="O70" t="s">
        <v>1006</v>
      </c>
      <c r="P70" s="364">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4">
        <v>44308</v>
      </c>
      <c r="O72" t="s">
        <v>1092</v>
      </c>
      <c r="P72" s="364">
        <v>44320</v>
      </c>
      <c r="Q72" t="s">
        <v>1004</v>
      </c>
    </row>
    <row r="73" spans="1:17">
      <c r="A73">
        <v>55</v>
      </c>
      <c r="B73" t="s">
        <v>546</v>
      </c>
      <c r="C73" t="s">
        <v>82</v>
      </c>
      <c r="D73" t="s">
        <v>469</v>
      </c>
      <c r="F73" t="s">
        <v>502</v>
      </c>
      <c r="G73" t="s">
        <v>451</v>
      </c>
      <c r="H73" t="s">
        <v>383</v>
      </c>
      <c r="I73" t="s">
        <v>503</v>
      </c>
      <c r="J73">
        <v>50</v>
      </c>
      <c r="K73">
        <v>6.06</v>
      </c>
      <c r="L73">
        <v>303</v>
      </c>
      <c r="M73" t="s">
        <v>410</v>
      </c>
      <c r="N73" s="364">
        <v>44299</v>
      </c>
      <c r="O73" t="s">
        <v>1008</v>
      </c>
      <c r="P73" s="364">
        <v>44302</v>
      </c>
      <c r="Q73" t="s">
        <v>1004</v>
      </c>
    </row>
    <row r="74" spans="1:17">
      <c r="A74">
        <v>56</v>
      </c>
      <c r="B74" t="s">
        <v>546</v>
      </c>
      <c r="C74" t="s">
        <v>82</v>
      </c>
      <c r="D74" t="s">
        <v>505</v>
      </c>
      <c r="F74" t="s">
        <v>504</v>
      </c>
      <c r="G74" t="s">
        <v>451</v>
      </c>
      <c r="H74" t="s">
        <v>383</v>
      </c>
      <c r="I74" t="s">
        <v>506</v>
      </c>
      <c r="J74">
        <v>50</v>
      </c>
      <c r="K74">
        <v>6.39</v>
      </c>
      <c r="L74">
        <v>319.5</v>
      </c>
      <c r="M74" t="s">
        <v>410</v>
      </c>
      <c r="N74" s="364">
        <v>44299</v>
      </c>
      <c r="O74" t="s">
        <v>1018</v>
      </c>
      <c r="P74" s="364">
        <v>44302</v>
      </c>
      <c r="Q74" t="s">
        <v>1004</v>
      </c>
    </row>
    <row r="75" spans="1:17">
      <c r="A75">
        <v>76</v>
      </c>
      <c r="B75" t="s">
        <v>200</v>
      </c>
      <c r="C75" t="s">
        <v>69</v>
      </c>
      <c r="D75" t="s">
        <v>974</v>
      </c>
      <c r="F75" t="s">
        <v>975</v>
      </c>
      <c r="G75" t="s">
        <v>976</v>
      </c>
      <c r="H75" t="s">
        <v>1102</v>
      </c>
      <c r="I75" t="s">
        <v>203</v>
      </c>
      <c r="J75">
        <v>1</v>
      </c>
      <c r="K75">
        <v>3890</v>
      </c>
      <c r="L75">
        <v>3890</v>
      </c>
      <c r="M75" t="s">
        <v>6</v>
      </c>
      <c r="N75" s="364">
        <v>44291</v>
      </c>
      <c r="O75" t="s">
        <v>977</v>
      </c>
      <c r="P75" s="364">
        <v>44298</v>
      </c>
      <c r="Q75" t="s">
        <v>877</v>
      </c>
    </row>
    <row r="76" spans="1:17" ht="60">
      <c r="A76">
        <v>77</v>
      </c>
      <c r="B76" t="s">
        <v>200</v>
      </c>
      <c r="C76" t="s">
        <v>69</v>
      </c>
      <c r="D76" t="s">
        <v>978</v>
      </c>
      <c r="F76" s="365" t="s">
        <v>231</v>
      </c>
      <c r="G76" t="s">
        <v>232</v>
      </c>
      <c r="H76" t="s">
        <v>1102</v>
      </c>
      <c r="I76" t="s">
        <v>233</v>
      </c>
      <c r="J76">
        <v>1</v>
      </c>
      <c r="K76">
        <v>4655</v>
      </c>
      <c r="L76">
        <v>4655</v>
      </c>
      <c r="M76" t="s">
        <v>6</v>
      </c>
      <c r="N76" s="364">
        <v>44292</v>
      </c>
      <c r="O76" t="s">
        <v>979</v>
      </c>
      <c r="P76" s="364">
        <v>44298</v>
      </c>
      <c r="Q76" t="s">
        <v>877</v>
      </c>
    </row>
    <row r="77" spans="1:17">
      <c r="A77">
        <v>133</v>
      </c>
      <c r="B77" t="s">
        <v>200</v>
      </c>
      <c r="C77" t="s">
        <v>69</v>
      </c>
      <c r="D77" t="s">
        <v>974</v>
      </c>
      <c r="F77" t="s">
        <v>201</v>
      </c>
      <c r="G77" t="s">
        <v>202</v>
      </c>
      <c r="H77" t="s">
        <v>1102</v>
      </c>
      <c r="I77" t="s">
        <v>203</v>
      </c>
      <c r="J77">
        <v>3</v>
      </c>
      <c r="K77">
        <v>3890</v>
      </c>
      <c r="L77">
        <v>11670</v>
      </c>
      <c r="M77" t="s">
        <v>6</v>
      </c>
      <c r="N77" s="364">
        <v>44200</v>
      </c>
      <c r="O77" t="s">
        <v>396</v>
      </c>
      <c r="P77" s="364">
        <v>44229</v>
      </c>
      <c r="Q77" t="s">
        <v>877</v>
      </c>
    </row>
    <row r="78" spans="1:17">
      <c r="A78">
        <v>69</v>
      </c>
      <c r="B78" t="s">
        <v>936</v>
      </c>
      <c r="C78" t="s">
        <v>930</v>
      </c>
      <c r="D78" t="s">
        <v>937</v>
      </c>
      <c r="F78" t="s">
        <v>938</v>
      </c>
      <c r="G78" t="s">
        <v>933</v>
      </c>
      <c r="H78" t="s">
        <v>1102</v>
      </c>
      <c r="I78" t="s">
        <v>934</v>
      </c>
      <c r="J78">
        <v>1</v>
      </c>
      <c r="K78">
        <v>16320.11</v>
      </c>
      <c r="L78">
        <v>16320.11</v>
      </c>
      <c r="M78" t="s">
        <v>6</v>
      </c>
      <c r="N78" s="364">
        <v>44284</v>
      </c>
      <c r="O78" t="s">
        <v>939</v>
      </c>
      <c r="P78" s="364">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4">
        <v>44283</v>
      </c>
      <c r="O84" t="s">
        <v>891</v>
      </c>
      <c r="P84" s="364">
        <v>44291</v>
      </c>
      <c r="Q84" t="s">
        <v>892</v>
      </c>
    </row>
    <row r="85" spans="1:17" ht="135">
      <c r="A85">
        <v>193</v>
      </c>
      <c r="B85" t="s">
        <v>547</v>
      </c>
      <c r="C85" t="s">
        <v>82</v>
      </c>
      <c r="D85" t="s">
        <v>513</v>
      </c>
      <c r="F85" s="365"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4">
        <v>44286</v>
      </c>
      <c r="O86" t="s">
        <v>895</v>
      </c>
      <c r="P86" s="364">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64">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64">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64">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64">
        <v>44320</v>
      </c>
      <c r="Q90" t="s">
        <v>877</v>
      </c>
    </row>
    <row r="91" spans="1:17" ht="75">
      <c r="A91">
        <v>200</v>
      </c>
      <c r="B91" t="s">
        <v>565</v>
      </c>
      <c r="C91" t="s">
        <v>82</v>
      </c>
      <c r="D91" t="s">
        <v>868</v>
      </c>
      <c r="F91" t="s">
        <v>566</v>
      </c>
      <c r="G91" t="s">
        <v>569</v>
      </c>
      <c r="H91" t="s">
        <v>358</v>
      </c>
      <c r="I91" s="365"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4">
        <v>44283</v>
      </c>
      <c r="O92" t="s">
        <v>893</v>
      </c>
      <c r="P92" s="364">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4">
        <v>44278</v>
      </c>
      <c r="O94" t="s">
        <v>923</v>
      </c>
      <c r="P94" s="364">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4">
        <v>44278</v>
      </c>
      <c r="O95" t="s">
        <v>922</v>
      </c>
      <c r="P95" s="364">
        <v>44293</v>
      </c>
      <c r="Q95" t="s">
        <v>892</v>
      </c>
    </row>
    <row r="96" spans="1:17">
      <c r="A96">
        <v>59</v>
      </c>
      <c r="B96" t="s">
        <v>548</v>
      </c>
      <c r="C96" t="s">
        <v>82</v>
      </c>
      <c r="D96" t="s">
        <v>517</v>
      </c>
      <c r="F96" t="s">
        <v>522</v>
      </c>
      <c r="G96" t="s">
        <v>524</v>
      </c>
      <c r="H96" t="s">
        <v>358</v>
      </c>
      <c r="I96" t="s">
        <v>527</v>
      </c>
      <c r="J96">
        <v>120</v>
      </c>
      <c r="K96">
        <v>1.89</v>
      </c>
      <c r="L96">
        <v>226.79999999999998</v>
      </c>
      <c r="M96" t="s">
        <v>410</v>
      </c>
      <c r="N96" s="364">
        <v>44278</v>
      </c>
      <c r="O96" t="s">
        <v>922</v>
      </c>
      <c r="P96" s="364">
        <v>44293</v>
      </c>
      <c r="Q96" t="s">
        <v>892</v>
      </c>
    </row>
    <row r="97" spans="1:17">
      <c r="A97">
        <v>60</v>
      </c>
      <c r="B97" t="s">
        <v>548</v>
      </c>
      <c r="C97" t="s">
        <v>82</v>
      </c>
      <c r="D97" t="s">
        <v>518</v>
      </c>
      <c r="F97" t="s">
        <v>523</v>
      </c>
      <c r="G97" t="s">
        <v>524</v>
      </c>
      <c r="H97" t="s">
        <v>358</v>
      </c>
      <c r="I97" t="s">
        <v>526</v>
      </c>
      <c r="J97">
        <v>60</v>
      </c>
      <c r="K97">
        <v>1.66</v>
      </c>
      <c r="L97">
        <v>99.6</v>
      </c>
      <c r="M97" t="s">
        <v>410</v>
      </c>
      <c r="N97" s="364">
        <v>44278</v>
      </c>
      <c r="O97" t="s">
        <v>924</v>
      </c>
      <c r="P97" s="364">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4">
        <v>44266</v>
      </c>
      <c r="O99" t="s">
        <v>554</v>
      </c>
      <c r="P99" s="364">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5"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4">
        <v>44301</v>
      </c>
      <c r="O110" t="s">
        <v>1024</v>
      </c>
      <c r="P110" s="364">
        <v>44308</v>
      </c>
      <c r="Q110" t="s">
        <v>1004</v>
      </c>
    </row>
    <row r="111" spans="1:17" ht="60">
      <c r="A111">
        <v>90</v>
      </c>
      <c r="B111" t="s">
        <v>726</v>
      </c>
      <c r="C111" t="s">
        <v>82</v>
      </c>
      <c r="D111" t="s">
        <v>762</v>
      </c>
      <c r="F111" s="365" t="s">
        <v>729</v>
      </c>
      <c r="G111" t="s">
        <v>785</v>
      </c>
      <c r="H111" t="s">
        <v>383</v>
      </c>
      <c r="I111" t="s">
        <v>490</v>
      </c>
      <c r="J111">
        <v>60</v>
      </c>
      <c r="K111">
        <v>6.06</v>
      </c>
      <c r="L111">
        <v>363.59999999999997</v>
      </c>
      <c r="M111" t="s">
        <v>410</v>
      </c>
      <c r="N111" s="364">
        <v>44301</v>
      </c>
      <c r="O111" t="s">
        <v>1022</v>
      </c>
      <c r="P111" s="364">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64">
        <v>44301</v>
      </c>
      <c r="O112" t="s">
        <v>1022</v>
      </c>
      <c r="P112" s="364">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64">
        <v>44302</v>
      </c>
      <c r="O113" t="s">
        <v>1034</v>
      </c>
      <c r="P113" s="364">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64">
        <v>44301</v>
      </c>
      <c r="O114" t="s">
        <v>1022</v>
      </c>
      <c r="P114" s="364">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64">
        <v>44301</v>
      </c>
      <c r="O115" t="s">
        <v>1022</v>
      </c>
      <c r="P115" s="364">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4">
        <v>44301</v>
      </c>
      <c r="O117" t="s">
        <v>1032</v>
      </c>
      <c r="P117" s="364">
        <v>44308</v>
      </c>
      <c r="Q117" t="s">
        <v>1004</v>
      </c>
    </row>
    <row r="118" spans="1:17">
      <c r="A118">
        <v>97</v>
      </c>
      <c r="B118" t="s">
        <v>726</v>
      </c>
      <c r="C118" t="s">
        <v>82</v>
      </c>
      <c r="D118" t="s">
        <v>768</v>
      </c>
      <c r="F118" t="s">
        <v>737</v>
      </c>
      <c r="G118" t="s">
        <v>785</v>
      </c>
      <c r="H118" t="s">
        <v>383</v>
      </c>
      <c r="I118" t="s">
        <v>490</v>
      </c>
      <c r="J118">
        <v>120</v>
      </c>
      <c r="K118">
        <v>0.7</v>
      </c>
      <c r="L118">
        <v>84</v>
      </c>
      <c r="M118" t="s">
        <v>410</v>
      </c>
      <c r="N118" s="364">
        <v>44301</v>
      </c>
      <c r="O118" t="s">
        <v>1023</v>
      </c>
      <c r="P118" s="364">
        <v>44308</v>
      </c>
      <c r="Q118" t="s">
        <v>1004</v>
      </c>
    </row>
    <row r="119" spans="1:17">
      <c r="A119">
        <v>98</v>
      </c>
      <c r="B119" t="s">
        <v>726</v>
      </c>
      <c r="C119" t="s">
        <v>82</v>
      </c>
      <c r="D119" t="s">
        <v>769</v>
      </c>
      <c r="F119" t="s">
        <v>738</v>
      </c>
      <c r="G119" t="s">
        <v>785</v>
      </c>
      <c r="H119" t="s">
        <v>383</v>
      </c>
      <c r="I119" t="s">
        <v>789</v>
      </c>
      <c r="J119">
        <v>200</v>
      </c>
      <c r="K119">
        <v>23.3</v>
      </c>
      <c r="L119">
        <v>4660</v>
      </c>
      <c r="M119" t="s">
        <v>410</v>
      </c>
      <c r="N119" s="364">
        <v>44301</v>
      </c>
      <c r="O119" t="s">
        <v>1033</v>
      </c>
      <c r="P119" s="364">
        <v>44308</v>
      </c>
      <c r="Q119" t="s">
        <v>1004</v>
      </c>
    </row>
    <row r="120" spans="1:17">
      <c r="A120">
        <v>99</v>
      </c>
      <c r="B120" t="s">
        <v>726</v>
      </c>
      <c r="C120" t="s">
        <v>82</v>
      </c>
      <c r="D120" t="s">
        <v>770</v>
      </c>
      <c r="F120" t="s">
        <v>739</v>
      </c>
      <c r="G120" t="s">
        <v>785</v>
      </c>
      <c r="H120" t="s">
        <v>383</v>
      </c>
      <c r="I120" t="s">
        <v>790</v>
      </c>
      <c r="J120">
        <v>280</v>
      </c>
      <c r="K120">
        <v>7</v>
      </c>
      <c r="L120">
        <v>1960</v>
      </c>
      <c r="M120" t="s">
        <v>410</v>
      </c>
      <c r="N120" s="364">
        <v>44319</v>
      </c>
      <c r="O120" t="s">
        <v>1111</v>
      </c>
      <c r="P120" s="364">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64">
        <v>44301</v>
      </c>
      <c r="O121" t="s">
        <v>1030</v>
      </c>
      <c r="P121" s="364">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64">
        <v>44301</v>
      </c>
      <c r="O122" t="s">
        <v>1023</v>
      </c>
      <c r="P122" s="364">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64">
        <v>44301</v>
      </c>
      <c r="O123" t="s">
        <v>1023</v>
      </c>
      <c r="P123" s="364">
        <v>44308</v>
      </c>
      <c r="Q123" t="s">
        <v>1004</v>
      </c>
    </row>
    <row r="124" spans="1:17">
      <c r="A124">
        <v>103</v>
      </c>
      <c r="B124" t="s">
        <v>726</v>
      </c>
      <c r="C124" t="s">
        <v>82</v>
      </c>
      <c r="D124" t="s">
        <v>761</v>
      </c>
      <c r="F124" t="s">
        <v>744</v>
      </c>
      <c r="G124" t="s">
        <v>785</v>
      </c>
      <c r="H124" t="s">
        <v>383</v>
      </c>
      <c r="I124" t="s">
        <v>786</v>
      </c>
      <c r="J124">
        <v>24</v>
      </c>
      <c r="K124">
        <v>6.84</v>
      </c>
      <c r="L124">
        <v>164.16</v>
      </c>
      <c r="M124" t="s">
        <v>410</v>
      </c>
      <c r="N124" s="364">
        <v>44301</v>
      </c>
      <c r="O124" t="s">
        <v>1024</v>
      </c>
      <c r="P124" s="364">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64">
        <v>44301</v>
      </c>
      <c r="O125" t="s">
        <v>1022</v>
      </c>
      <c r="P125" s="364">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64">
        <v>44301</v>
      </c>
      <c r="O126" t="s">
        <v>1028</v>
      </c>
      <c r="P126" s="364">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64">
        <v>44301</v>
      </c>
      <c r="O127" t="s">
        <v>1025</v>
      </c>
      <c r="P127" s="364">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64">
        <v>44301</v>
      </c>
      <c r="O128" t="s">
        <v>1025</v>
      </c>
      <c r="P128" s="364">
        <v>44308</v>
      </c>
      <c r="Q128" t="s">
        <v>1004</v>
      </c>
    </row>
    <row r="129" spans="1:17">
      <c r="A129">
        <v>108</v>
      </c>
      <c r="B129" t="s">
        <v>726</v>
      </c>
      <c r="C129" t="s">
        <v>82</v>
      </c>
      <c r="D129" t="s">
        <v>776</v>
      </c>
      <c r="F129" t="s">
        <v>749</v>
      </c>
      <c r="G129" t="s">
        <v>785</v>
      </c>
      <c r="H129" t="s">
        <v>383</v>
      </c>
      <c r="I129" t="s">
        <v>443</v>
      </c>
      <c r="J129">
        <v>3600</v>
      </c>
      <c r="K129">
        <v>0.23</v>
      </c>
      <c r="L129">
        <v>828</v>
      </c>
      <c r="M129" t="s">
        <v>410</v>
      </c>
      <c r="N129" s="364">
        <v>44301</v>
      </c>
      <c r="O129" t="s">
        <v>1025</v>
      </c>
      <c r="P129" s="364">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64">
        <v>44301</v>
      </c>
      <c r="O130" t="s">
        <v>1025</v>
      </c>
      <c r="P130" s="364">
        <v>44308</v>
      </c>
      <c r="Q130" t="s">
        <v>1004</v>
      </c>
    </row>
    <row r="131" spans="1:17">
      <c r="A131">
        <v>110</v>
      </c>
      <c r="B131" t="s">
        <v>726</v>
      </c>
      <c r="C131" t="s">
        <v>82</v>
      </c>
      <c r="D131" t="s">
        <v>777</v>
      </c>
      <c r="F131" t="s">
        <v>751</v>
      </c>
      <c r="G131" t="s">
        <v>785</v>
      </c>
      <c r="H131" t="s">
        <v>383</v>
      </c>
      <c r="I131" t="s">
        <v>786</v>
      </c>
      <c r="J131">
        <v>900</v>
      </c>
      <c r="K131">
        <v>7.92</v>
      </c>
      <c r="L131">
        <v>7128</v>
      </c>
      <c r="M131" t="s">
        <v>410</v>
      </c>
      <c r="N131" s="364">
        <v>44301</v>
      </c>
      <c r="O131" t="s">
        <v>1024</v>
      </c>
      <c r="P131" s="364">
        <v>44308</v>
      </c>
      <c r="Q131" t="s">
        <v>1004</v>
      </c>
    </row>
    <row r="132" spans="1:17">
      <c r="A132">
        <v>111</v>
      </c>
      <c r="B132" t="s">
        <v>726</v>
      </c>
      <c r="C132" t="s">
        <v>82</v>
      </c>
      <c r="D132" t="s">
        <v>777</v>
      </c>
      <c r="F132" t="s">
        <v>752</v>
      </c>
      <c r="G132" t="s">
        <v>785</v>
      </c>
      <c r="H132" t="s">
        <v>383</v>
      </c>
      <c r="I132" t="s">
        <v>795</v>
      </c>
      <c r="J132">
        <v>60</v>
      </c>
      <c r="K132">
        <v>4</v>
      </c>
      <c r="L132">
        <v>240</v>
      </c>
      <c r="M132" t="s">
        <v>410</v>
      </c>
      <c r="N132" s="364">
        <v>44301</v>
      </c>
      <c r="O132" t="s">
        <v>1029</v>
      </c>
      <c r="P132" s="364">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64">
        <v>44301</v>
      </c>
      <c r="O133" t="s">
        <v>1026</v>
      </c>
      <c r="P133" s="364">
        <v>44308</v>
      </c>
      <c r="Q133" t="s">
        <v>1004</v>
      </c>
    </row>
    <row r="134" spans="1:17">
      <c r="A134">
        <v>113</v>
      </c>
      <c r="B134" t="s">
        <v>726</v>
      </c>
      <c r="C134" t="s">
        <v>82</v>
      </c>
      <c r="D134" t="s">
        <v>779</v>
      </c>
      <c r="F134" t="s">
        <v>754</v>
      </c>
      <c r="G134" t="s">
        <v>785</v>
      </c>
      <c r="H134" t="s">
        <v>383</v>
      </c>
      <c r="I134" t="s">
        <v>446</v>
      </c>
      <c r="J134">
        <v>80</v>
      </c>
      <c r="K134">
        <v>13</v>
      </c>
      <c r="L134">
        <v>1040</v>
      </c>
      <c r="M134" t="s">
        <v>410</v>
      </c>
      <c r="N134" s="364">
        <v>44301</v>
      </c>
      <c r="O134" t="s">
        <v>1027</v>
      </c>
      <c r="P134" s="364">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64">
        <v>44301</v>
      </c>
      <c r="O135" t="s">
        <v>1032</v>
      </c>
      <c r="P135" s="364">
        <v>44308</v>
      </c>
      <c r="Q135" t="s">
        <v>1004</v>
      </c>
    </row>
    <row r="136" spans="1:17">
      <c r="A136">
        <v>115</v>
      </c>
      <c r="B136" t="s">
        <v>726</v>
      </c>
      <c r="C136" t="s">
        <v>82</v>
      </c>
      <c r="D136" t="s">
        <v>780</v>
      </c>
      <c r="F136" t="s">
        <v>756</v>
      </c>
      <c r="G136" t="s">
        <v>785</v>
      </c>
      <c r="H136" t="s">
        <v>383</v>
      </c>
      <c r="I136" t="s">
        <v>446</v>
      </c>
      <c r="J136">
        <v>3000</v>
      </c>
      <c r="K136">
        <v>0.16</v>
      </c>
      <c r="L136">
        <v>480</v>
      </c>
      <c r="M136" t="s">
        <v>410</v>
      </c>
      <c r="N136" s="364">
        <v>44301</v>
      </c>
      <c r="O136" t="s">
        <v>1027</v>
      </c>
      <c r="P136" s="364">
        <v>44308</v>
      </c>
      <c r="Q136" t="s">
        <v>1004</v>
      </c>
    </row>
    <row r="137" spans="1:17">
      <c r="A137">
        <v>116</v>
      </c>
      <c r="B137" t="s">
        <v>726</v>
      </c>
      <c r="C137" t="s">
        <v>82</v>
      </c>
      <c r="D137" t="s">
        <v>781</v>
      </c>
      <c r="F137" t="s">
        <v>757</v>
      </c>
      <c r="G137" t="s">
        <v>785</v>
      </c>
      <c r="H137" t="s">
        <v>383</v>
      </c>
      <c r="I137" t="s">
        <v>788</v>
      </c>
      <c r="J137">
        <v>2700</v>
      </c>
      <c r="K137">
        <v>0.25</v>
      </c>
      <c r="L137">
        <v>675</v>
      </c>
      <c r="M137" t="s">
        <v>410</v>
      </c>
      <c r="N137" s="364">
        <v>44301</v>
      </c>
      <c r="O137" t="s">
        <v>1032</v>
      </c>
      <c r="P137" s="364">
        <v>44308</v>
      </c>
      <c r="Q137" t="s">
        <v>1004</v>
      </c>
    </row>
    <row r="138" spans="1:17">
      <c r="A138">
        <v>117</v>
      </c>
      <c r="B138" t="s">
        <v>726</v>
      </c>
      <c r="C138" t="s">
        <v>82</v>
      </c>
      <c r="D138" t="s">
        <v>782</v>
      </c>
      <c r="F138" t="s">
        <v>758</v>
      </c>
      <c r="G138" t="s">
        <v>785</v>
      </c>
      <c r="H138" t="s">
        <v>383</v>
      </c>
      <c r="I138" t="s">
        <v>786</v>
      </c>
      <c r="J138">
        <v>10</v>
      </c>
      <c r="K138">
        <v>13.1</v>
      </c>
      <c r="L138">
        <v>131</v>
      </c>
      <c r="M138" t="s">
        <v>410</v>
      </c>
      <c r="N138" s="364">
        <v>44301</v>
      </c>
      <c r="O138" t="s">
        <v>1024</v>
      </c>
      <c r="P138" s="364">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64">
        <v>44301</v>
      </c>
      <c r="O139" t="s">
        <v>1031</v>
      </c>
      <c r="P139" s="364">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5" t="s">
        <v>240</v>
      </c>
      <c r="G148" t="s">
        <v>241</v>
      </c>
      <c r="H148" t="s">
        <v>363</v>
      </c>
      <c r="I148" t="s">
        <v>242</v>
      </c>
      <c r="J148">
        <v>3</v>
      </c>
      <c r="K148">
        <v>9545</v>
      </c>
      <c r="L148">
        <v>28635</v>
      </c>
      <c r="M148" t="s">
        <v>6</v>
      </c>
      <c r="N148" s="364">
        <v>44200</v>
      </c>
      <c r="O148" t="s">
        <v>389</v>
      </c>
      <c r="P148" s="364">
        <v>44229</v>
      </c>
      <c r="Q148" t="s">
        <v>877</v>
      </c>
    </row>
    <row r="149" spans="1:17" ht="30">
      <c r="A149">
        <v>247</v>
      </c>
      <c r="B149" t="s">
        <v>239</v>
      </c>
      <c r="C149" t="s">
        <v>92</v>
      </c>
      <c r="D149" t="s">
        <v>946</v>
      </c>
      <c r="F149" s="365" t="s">
        <v>1135</v>
      </c>
      <c r="G149" t="s">
        <v>241</v>
      </c>
      <c r="H149" t="s">
        <v>1104</v>
      </c>
      <c r="I149" t="s">
        <v>242</v>
      </c>
      <c r="J149">
        <v>1</v>
      </c>
      <c r="K149">
        <v>9545</v>
      </c>
      <c r="L149">
        <v>9545</v>
      </c>
      <c r="M149" t="s">
        <v>6</v>
      </c>
      <c r="N149" s="364">
        <v>44305</v>
      </c>
      <c r="O149" t="s">
        <v>1054</v>
      </c>
      <c r="P149" s="364">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65" t="s">
        <v>291</v>
      </c>
      <c r="G151" t="s">
        <v>202</v>
      </c>
      <c r="H151" t="s">
        <v>1108</v>
      </c>
      <c r="I151" t="s">
        <v>292</v>
      </c>
      <c r="J151">
        <v>3</v>
      </c>
      <c r="K151">
        <v>660</v>
      </c>
      <c r="L151">
        <v>1980</v>
      </c>
      <c r="M151" t="s">
        <v>6</v>
      </c>
      <c r="N151" s="364">
        <v>44200</v>
      </c>
      <c r="O151" t="s">
        <v>404</v>
      </c>
      <c r="P151" s="364">
        <v>44231</v>
      </c>
      <c r="Q151" t="s">
        <v>877</v>
      </c>
    </row>
    <row r="152" spans="1:17" ht="45">
      <c r="A152">
        <v>274</v>
      </c>
      <c r="B152" t="s">
        <v>290</v>
      </c>
      <c r="C152" t="s">
        <v>85</v>
      </c>
      <c r="D152" t="s">
        <v>988</v>
      </c>
      <c r="F152" s="365" t="s">
        <v>1136</v>
      </c>
      <c r="G152" t="s">
        <v>202</v>
      </c>
      <c r="H152" t="s">
        <v>1108</v>
      </c>
      <c r="I152" t="s">
        <v>292</v>
      </c>
      <c r="J152">
        <v>1</v>
      </c>
      <c r="K152">
        <v>660</v>
      </c>
      <c r="L152">
        <v>660</v>
      </c>
      <c r="M152" t="s">
        <v>6</v>
      </c>
      <c r="N152" s="364">
        <v>44306</v>
      </c>
      <c r="O152" t="s">
        <v>1091</v>
      </c>
      <c r="P152" s="364">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5"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5" t="s">
        <v>907</v>
      </c>
      <c r="G164" t="s">
        <v>909</v>
      </c>
      <c r="H164" t="s">
        <v>383</v>
      </c>
      <c r="I164" t="s">
        <v>910</v>
      </c>
      <c r="J164">
        <v>17600</v>
      </c>
      <c r="K164">
        <v>0.72</v>
      </c>
      <c r="L164">
        <v>12672</v>
      </c>
      <c r="M164" t="s">
        <v>410</v>
      </c>
    </row>
    <row r="165" spans="1:17" ht="45">
      <c r="A165">
        <v>252</v>
      </c>
      <c r="B165" s="365" t="s">
        <v>1059</v>
      </c>
      <c r="C165" t="s">
        <v>69</v>
      </c>
      <c r="F165" t="s">
        <v>1060</v>
      </c>
      <c r="H165" t="s">
        <v>354</v>
      </c>
      <c r="J165">
        <v>2</v>
      </c>
      <c r="L165">
        <v>0</v>
      </c>
      <c r="M165" t="s">
        <v>6</v>
      </c>
    </row>
    <row r="166" spans="1:17" ht="45">
      <c r="A166">
        <v>253</v>
      </c>
      <c r="B166" s="365" t="s">
        <v>1059</v>
      </c>
      <c r="C166" t="s">
        <v>69</v>
      </c>
      <c r="F166" t="s">
        <v>1061</v>
      </c>
      <c r="H166" t="s">
        <v>354</v>
      </c>
      <c r="J166">
        <v>3</v>
      </c>
      <c r="L166">
        <v>0</v>
      </c>
      <c r="M166" t="s">
        <v>6</v>
      </c>
    </row>
    <row r="167" spans="1:17" ht="45">
      <c r="A167">
        <v>254</v>
      </c>
      <c r="B167" s="365" t="s">
        <v>1059</v>
      </c>
      <c r="C167" t="s">
        <v>69</v>
      </c>
      <c r="F167" t="s">
        <v>1062</v>
      </c>
      <c r="H167" t="s">
        <v>354</v>
      </c>
      <c r="J167">
        <v>13</v>
      </c>
      <c r="L167">
        <v>0</v>
      </c>
      <c r="M167" t="s">
        <v>6</v>
      </c>
    </row>
    <row r="168" spans="1:17" ht="45">
      <c r="A168">
        <v>255</v>
      </c>
      <c r="B168" s="365" t="s">
        <v>1059</v>
      </c>
      <c r="C168" t="s">
        <v>69</v>
      </c>
      <c r="F168" t="s">
        <v>1063</v>
      </c>
      <c r="H168" t="s">
        <v>354</v>
      </c>
      <c r="J168">
        <v>13</v>
      </c>
      <c r="L168">
        <v>0</v>
      </c>
      <c r="M168" t="s">
        <v>6</v>
      </c>
    </row>
    <row r="169" spans="1:17" ht="45">
      <c r="A169">
        <v>256</v>
      </c>
      <c r="B169" s="365" t="s">
        <v>1059</v>
      </c>
      <c r="C169" t="s">
        <v>69</v>
      </c>
      <c r="F169" t="s">
        <v>1064</v>
      </c>
      <c r="H169" t="s">
        <v>354</v>
      </c>
      <c r="J169">
        <v>1</v>
      </c>
      <c r="L169">
        <v>0</v>
      </c>
      <c r="M169" t="s">
        <v>6</v>
      </c>
    </row>
    <row r="170" spans="1:17" ht="45">
      <c r="A170">
        <v>257</v>
      </c>
      <c r="B170" s="365"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65" t="s">
        <v>1085</v>
      </c>
      <c r="G172" t="s">
        <v>250</v>
      </c>
      <c r="H172" t="s">
        <v>1102</v>
      </c>
      <c r="I172" t="s">
        <v>728</v>
      </c>
      <c r="J172">
        <v>2079.46</v>
      </c>
      <c r="K172">
        <v>10.29</v>
      </c>
      <c r="L172">
        <v>21397.643399999997</v>
      </c>
      <c r="M172" t="s">
        <v>6</v>
      </c>
      <c r="N172" s="364">
        <v>44200</v>
      </c>
      <c r="O172" t="s">
        <v>386</v>
      </c>
      <c r="P172" s="364">
        <v>44231</v>
      </c>
      <c r="Q172" t="s">
        <v>877</v>
      </c>
    </row>
    <row r="173" spans="1:17" ht="165">
      <c r="A173">
        <v>160</v>
      </c>
      <c r="B173" t="s">
        <v>248</v>
      </c>
      <c r="C173" t="s">
        <v>69</v>
      </c>
      <c r="D173" t="s">
        <v>983</v>
      </c>
      <c r="F173" s="365" t="s">
        <v>1086</v>
      </c>
      <c r="G173" t="s">
        <v>250</v>
      </c>
      <c r="H173" t="s">
        <v>1102</v>
      </c>
      <c r="I173" t="s">
        <v>728</v>
      </c>
      <c r="J173">
        <v>2574</v>
      </c>
      <c r="K173">
        <v>7.9</v>
      </c>
      <c r="L173">
        <v>20334.600000000002</v>
      </c>
      <c r="M173" t="s">
        <v>6</v>
      </c>
      <c r="N173" s="364">
        <v>44200</v>
      </c>
      <c r="O173" t="s">
        <v>386</v>
      </c>
      <c r="P173" s="364">
        <v>44231</v>
      </c>
      <c r="Q173" t="s">
        <v>877</v>
      </c>
    </row>
    <row r="174" spans="1:17" ht="165">
      <c r="A174">
        <v>161</v>
      </c>
      <c r="B174" t="s">
        <v>248</v>
      </c>
      <c r="C174" t="s">
        <v>69</v>
      </c>
      <c r="D174" t="s">
        <v>983</v>
      </c>
      <c r="F174" s="365" t="s">
        <v>252</v>
      </c>
      <c r="G174" t="s">
        <v>250</v>
      </c>
      <c r="H174" t="s">
        <v>1102</v>
      </c>
      <c r="I174" t="s">
        <v>728</v>
      </c>
      <c r="J174">
        <v>5212.8419999999996</v>
      </c>
      <c r="K174">
        <v>2.83</v>
      </c>
      <c r="L174">
        <v>14752.342859999999</v>
      </c>
      <c r="M174" t="s">
        <v>6</v>
      </c>
      <c r="N174" s="364">
        <v>44200</v>
      </c>
      <c r="O174" t="s">
        <v>386</v>
      </c>
      <c r="P174" s="364">
        <v>44231</v>
      </c>
      <c r="Q174" t="s">
        <v>877</v>
      </c>
    </row>
    <row r="175" spans="1:17" ht="180">
      <c r="A175">
        <v>162</v>
      </c>
      <c r="B175" t="s">
        <v>248</v>
      </c>
      <c r="C175" t="s">
        <v>69</v>
      </c>
      <c r="D175" t="s">
        <v>983</v>
      </c>
      <c r="F175" s="365" t="s">
        <v>253</v>
      </c>
      <c r="G175" t="s">
        <v>250</v>
      </c>
      <c r="H175" t="s">
        <v>1102</v>
      </c>
      <c r="I175" t="s">
        <v>728</v>
      </c>
      <c r="J175">
        <v>3184.84</v>
      </c>
      <c r="K175">
        <v>5.66</v>
      </c>
      <c r="L175">
        <v>18026.1944</v>
      </c>
      <c r="M175" t="s">
        <v>6</v>
      </c>
      <c r="N175" s="364">
        <v>44200</v>
      </c>
      <c r="O175" t="s">
        <v>386</v>
      </c>
      <c r="P175" s="364">
        <v>44231</v>
      </c>
      <c r="Q175" t="s">
        <v>877</v>
      </c>
    </row>
    <row r="176" spans="1:17" ht="240">
      <c r="A176">
        <v>163</v>
      </c>
      <c r="B176" t="s">
        <v>248</v>
      </c>
      <c r="C176" t="s">
        <v>69</v>
      </c>
      <c r="D176" t="s">
        <v>983</v>
      </c>
      <c r="F176" s="365" t="s">
        <v>254</v>
      </c>
      <c r="G176" t="s">
        <v>250</v>
      </c>
      <c r="H176" t="s">
        <v>1102</v>
      </c>
      <c r="I176" t="s">
        <v>728</v>
      </c>
      <c r="J176">
        <v>940.64</v>
      </c>
      <c r="K176">
        <v>0.11</v>
      </c>
      <c r="L176">
        <v>103.4704</v>
      </c>
      <c r="M176" t="s">
        <v>6</v>
      </c>
      <c r="N176" s="364">
        <v>44200</v>
      </c>
      <c r="O176" t="s">
        <v>386</v>
      </c>
      <c r="P176" s="364">
        <v>44231</v>
      </c>
      <c r="Q176" t="s">
        <v>877</v>
      </c>
    </row>
    <row r="177" spans="1:17" ht="409.5">
      <c r="A177">
        <v>234</v>
      </c>
      <c r="B177" t="s">
        <v>248</v>
      </c>
      <c r="C177" t="s">
        <v>69</v>
      </c>
      <c r="D177" t="s">
        <v>983</v>
      </c>
      <c r="E177" s="365" t="s">
        <v>249</v>
      </c>
      <c r="F177" s="365" t="s">
        <v>1036</v>
      </c>
      <c r="G177" t="s">
        <v>250</v>
      </c>
      <c r="H177" t="s">
        <v>1102</v>
      </c>
      <c r="I177" t="s">
        <v>728</v>
      </c>
      <c r="J177">
        <v>622.82000000000005</v>
      </c>
      <c r="K177">
        <v>10.29</v>
      </c>
      <c r="L177">
        <v>6408.8177999999998</v>
      </c>
      <c r="M177" t="s">
        <v>6</v>
      </c>
      <c r="N177" s="364">
        <v>44295</v>
      </c>
      <c r="O177" t="s">
        <v>1040</v>
      </c>
      <c r="P177" s="364">
        <v>44309</v>
      </c>
      <c r="Q177" t="s">
        <v>1041</v>
      </c>
    </row>
    <row r="178" spans="1:17" ht="409.5">
      <c r="A178">
        <v>235</v>
      </c>
      <c r="B178" t="s">
        <v>248</v>
      </c>
      <c r="C178" t="s">
        <v>69</v>
      </c>
      <c r="D178" t="s">
        <v>983</v>
      </c>
      <c r="E178" s="365" t="s">
        <v>251</v>
      </c>
      <c r="F178" t="s">
        <v>1088</v>
      </c>
      <c r="G178" t="s">
        <v>250</v>
      </c>
      <c r="H178" t="s">
        <v>1102</v>
      </c>
      <c r="I178" t="s">
        <v>728</v>
      </c>
      <c r="J178">
        <v>772.5</v>
      </c>
      <c r="K178">
        <v>7.9</v>
      </c>
      <c r="L178">
        <v>6102.75</v>
      </c>
      <c r="M178" t="s">
        <v>6</v>
      </c>
      <c r="N178" s="364">
        <v>44295</v>
      </c>
      <c r="O178" t="s">
        <v>1040</v>
      </c>
      <c r="P178" s="364">
        <v>44309</v>
      </c>
      <c r="Q178" t="s">
        <v>1041</v>
      </c>
    </row>
    <row r="179" spans="1:17" ht="409.5">
      <c r="A179">
        <v>236</v>
      </c>
      <c r="B179" t="s">
        <v>248</v>
      </c>
      <c r="C179" t="s">
        <v>69</v>
      </c>
      <c r="D179" t="s">
        <v>983</v>
      </c>
      <c r="E179" s="365" t="s">
        <v>252</v>
      </c>
      <c r="F179" s="365" t="s">
        <v>1037</v>
      </c>
      <c r="G179" t="s">
        <v>250</v>
      </c>
      <c r="H179" t="s">
        <v>1102</v>
      </c>
      <c r="I179" t="s">
        <v>728</v>
      </c>
      <c r="J179">
        <v>1564.73</v>
      </c>
      <c r="K179">
        <v>2.83</v>
      </c>
      <c r="L179">
        <v>4428.1859000000004</v>
      </c>
      <c r="M179" t="s">
        <v>6</v>
      </c>
      <c r="N179" s="364">
        <v>44295</v>
      </c>
      <c r="O179" t="s">
        <v>1040</v>
      </c>
      <c r="P179" s="364">
        <v>44309</v>
      </c>
      <c r="Q179" t="s">
        <v>1041</v>
      </c>
    </row>
    <row r="180" spans="1:17" ht="409.5">
      <c r="A180">
        <v>237</v>
      </c>
      <c r="B180" t="s">
        <v>248</v>
      </c>
      <c r="C180" t="s">
        <v>69</v>
      </c>
      <c r="D180" t="s">
        <v>983</v>
      </c>
      <c r="E180" s="365" t="s">
        <v>253</v>
      </c>
      <c r="F180" s="365" t="s">
        <v>1038</v>
      </c>
      <c r="G180" t="s">
        <v>250</v>
      </c>
      <c r="H180" t="s">
        <v>1102</v>
      </c>
      <c r="I180" t="s">
        <v>728</v>
      </c>
      <c r="J180">
        <v>956.45</v>
      </c>
      <c r="K180">
        <v>5.66</v>
      </c>
      <c r="L180">
        <v>5413.5070000000005</v>
      </c>
      <c r="M180" t="s">
        <v>6</v>
      </c>
      <c r="N180" s="364">
        <v>44295</v>
      </c>
      <c r="O180" t="s">
        <v>1040</v>
      </c>
      <c r="P180" s="364">
        <v>44309</v>
      </c>
      <c r="Q180" t="s">
        <v>1041</v>
      </c>
    </row>
    <row r="181" spans="1:17" ht="409.5">
      <c r="A181">
        <v>238</v>
      </c>
      <c r="B181" t="s">
        <v>248</v>
      </c>
      <c r="C181" t="s">
        <v>69</v>
      </c>
      <c r="D181" t="s">
        <v>983</v>
      </c>
      <c r="E181" s="365" t="s">
        <v>254</v>
      </c>
      <c r="F181" s="365" t="s">
        <v>1039</v>
      </c>
      <c r="G181" t="s">
        <v>250</v>
      </c>
      <c r="H181" t="s">
        <v>1102</v>
      </c>
      <c r="I181" t="s">
        <v>728</v>
      </c>
      <c r="J181">
        <v>282.25</v>
      </c>
      <c r="K181">
        <v>0.11</v>
      </c>
      <c r="L181">
        <v>31.047499999999999</v>
      </c>
      <c r="M181" t="s">
        <v>6</v>
      </c>
      <c r="N181" s="364">
        <v>44295</v>
      </c>
      <c r="O181" t="s">
        <v>1040</v>
      </c>
      <c r="P181" s="364">
        <v>44309</v>
      </c>
      <c r="Q181" t="s">
        <v>1041</v>
      </c>
    </row>
    <row r="182" spans="1:17" ht="409.5">
      <c r="A182">
        <v>239</v>
      </c>
      <c r="B182" t="s">
        <v>248</v>
      </c>
      <c r="C182" t="s">
        <v>69</v>
      </c>
      <c r="D182" t="s">
        <v>983</v>
      </c>
      <c r="E182" s="365" t="s">
        <v>249</v>
      </c>
      <c r="F182" s="365" t="s">
        <v>1137</v>
      </c>
      <c r="G182" t="s">
        <v>250</v>
      </c>
      <c r="H182" t="s">
        <v>1102</v>
      </c>
      <c r="I182" t="s">
        <v>728</v>
      </c>
      <c r="J182">
        <v>1</v>
      </c>
      <c r="K182">
        <v>14922.84</v>
      </c>
      <c r="L182">
        <v>14922.84</v>
      </c>
      <c r="M182" t="s">
        <v>6</v>
      </c>
      <c r="N182" s="364">
        <v>44298</v>
      </c>
      <c r="O182" t="s">
        <v>1042</v>
      </c>
      <c r="P182" s="364">
        <v>44309</v>
      </c>
      <c r="Q182" t="s">
        <v>877</v>
      </c>
    </row>
    <row r="183" spans="1:17" ht="30">
      <c r="A183">
        <v>280</v>
      </c>
      <c r="B183" t="s">
        <v>248</v>
      </c>
      <c r="C183" t="s">
        <v>69</v>
      </c>
      <c r="D183" t="s">
        <v>983</v>
      </c>
      <c r="F183" s="365" t="s">
        <v>1138</v>
      </c>
      <c r="G183" t="s">
        <v>250</v>
      </c>
      <c r="H183" t="s">
        <v>1102</v>
      </c>
      <c r="I183" t="s">
        <v>728</v>
      </c>
      <c r="J183">
        <v>1</v>
      </c>
      <c r="K183">
        <v>37307.120000000003</v>
      </c>
      <c r="L183">
        <v>37307.120000000003</v>
      </c>
      <c r="M183" t="s">
        <v>6</v>
      </c>
      <c r="N183" s="364">
        <v>44298</v>
      </c>
      <c r="O183" t="s">
        <v>1110</v>
      </c>
      <c r="P183" s="364">
        <v>44321</v>
      </c>
      <c r="Q183" t="s">
        <v>1041</v>
      </c>
    </row>
    <row r="184" spans="1:17" ht="60">
      <c r="A184">
        <v>148</v>
      </c>
      <c r="B184" t="s">
        <v>230</v>
      </c>
      <c r="C184" t="s">
        <v>69</v>
      </c>
      <c r="D184" t="s">
        <v>978</v>
      </c>
      <c r="F184" s="365" t="s">
        <v>231</v>
      </c>
      <c r="G184" t="s">
        <v>232</v>
      </c>
      <c r="H184" t="s">
        <v>1102</v>
      </c>
      <c r="I184" t="s">
        <v>233</v>
      </c>
      <c r="J184">
        <v>3</v>
      </c>
      <c r="K184">
        <v>4655</v>
      </c>
      <c r="L184">
        <v>13965</v>
      </c>
      <c r="M184" t="s">
        <v>6</v>
      </c>
      <c r="N184" s="364">
        <v>44200</v>
      </c>
      <c r="O184" t="s">
        <v>391</v>
      </c>
      <c r="P184" s="364">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65"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65"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65" t="s">
        <v>1067</v>
      </c>
      <c r="C203" t="s">
        <v>69</v>
      </c>
      <c r="D203" t="s">
        <v>968</v>
      </c>
      <c r="F203" t="s">
        <v>217</v>
      </c>
      <c r="H203" t="s">
        <v>1105</v>
      </c>
      <c r="J203">
        <v>10</v>
      </c>
      <c r="L203">
        <v>0</v>
      </c>
      <c r="M203" t="s">
        <v>6</v>
      </c>
    </row>
    <row r="204" spans="1:17" ht="45">
      <c r="A204">
        <v>259</v>
      </c>
      <c r="B204" s="365" t="s">
        <v>1067</v>
      </c>
      <c r="C204" t="s">
        <v>69</v>
      </c>
      <c r="D204" t="s">
        <v>968</v>
      </c>
      <c r="F204" t="s">
        <v>220</v>
      </c>
      <c r="H204" t="s">
        <v>1105</v>
      </c>
      <c r="J204">
        <v>10</v>
      </c>
      <c r="L204">
        <v>0</v>
      </c>
      <c r="M204" t="s">
        <v>6</v>
      </c>
    </row>
    <row r="205" spans="1:17" ht="45">
      <c r="A205">
        <v>260</v>
      </c>
      <c r="B205" s="365" t="s">
        <v>1067</v>
      </c>
      <c r="C205" t="s">
        <v>69</v>
      </c>
      <c r="D205" t="s">
        <v>968</v>
      </c>
      <c r="F205" t="s">
        <v>221</v>
      </c>
      <c r="H205" t="s">
        <v>1105</v>
      </c>
      <c r="J205">
        <v>10</v>
      </c>
      <c r="L205">
        <v>0</v>
      </c>
      <c r="M205" t="s">
        <v>6</v>
      </c>
    </row>
    <row r="206" spans="1:17" ht="45">
      <c r="A206">
        <v>261</v>
      </c>
      <c r="B206" s="365" t="s">
        <v>1067</v>
      </c>
      <c r="C206" t="s">
        <v>69</v>
      </c>
      <c r="D206" t="s">
        <v>968</v>
      </c>
      <c r="F206" t="s">
        <v>222</v>
      </c>
      <c r="H206" t="s">
        <v>1105</v>
      </c>
      <c r="J206">
        <v>10</v>
      </c>
      <c r="L206">
        <v>0</v>
      </c>
      <c r="M206" t="s">
        <v>6</v>
      </c>
    </row>
    <row r="207" spans="1:17" ht="45">
      <c r="A207">
        <v>262</v>
      </c>
      <c r="B207" s="365" t="s">
        <v>1067</v>
      </c>
      <c r="C207" t="s">
        <v>69</v>
      </c>
      <c r="D207" t="s">
        <v>968</v>
      </c>
      <c r="F207" t="s">
        <v>223</v>
      </c>
      <c r="H207" t="s">
        <v>1105</v>
      </c>
      <c r="J207">
        <v>10</v>
      </c>
      <c r="L207">
        <v>0</v>
      </c>
      <c r="M207" t="s">
        <v>6</v>
      </c>
    </row>
    <row r="208" spans="1:17" ht="45">
      <c r="A208">
        <v>263</v>
      </c>
      <c r="B208" s="365" t="s">
        <v>1067</v>
      </c>
      <c r="C208" t="s">
        <v>69</v>
      </c>
      <c r="D208" t="s">
        <v>968</v>
      </c>
      <c r="F208" t="s">
        <v>224</v>
      </c>
      <c r="H208" t="s">
        <v>1105</v>
      </c>
      <c r="J208">
        <v>10</v>
      </c>
      <c r="L208">
        <v>0</v>
      </c>
      <c r="M208" t="s">
        <v>6</v>
      </c>
    </row>
    <row r="209" spans="1:17" ht="45">
      <c r="A209">
        <v>264</v>
      </c>
      <c r="B209" s="365" t="s">
        <v>1067</v>
      </c>
      <c r="C209" t="s">
        <v>69</v>
      </c>
      <c r="D209" t="s">
        <v>968</v>
      </c>
      <c r="F209" t="s">
        <v>225</v>
      </c>
      <c r="H209" t="s">
        <v>1105</v>
      </c>
      <c r="J209">
        <v>10</v>
      </c>
      <c r="L209">
        <v>0</v>
      </c>
      <c r="M209" t="s">
        <v>6</v>
      </c>
    </row>
    <row r="210" spans="1:17" ht="45">
      <c r="A210">
        <v>265</v>
      </c>
      <c r="B210" s="365"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65"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64">
        <v>44200</v>
      </c>
      <c r="O214" t="s">
        <v>395</v>
      </c>
      <c r="P214" s="364">
        <v>44229</v>
      </c>
      <c r="Q214" t="s">
        <v>877</v>
      </c>
    </row>
    <row r="215" spans="1:17" ht="45">
      <c r="A215">
        <v>267</v>
      </c>
      <c r="B215" s="365" t="s">
        <v>1069</v>
      </c>
      <c r="C215" t="s">
        <v>69</v>
      </c>
      <c r="F215" t="s">
        <v>1070</v>
      </c>
      <c r="H215" t="s">
        <v>1102</v>
      </c>
      <c r="J215">
        <v>600</v>
      </c>
      <c r="L215">
        <v>0</v>
      </c>
      <c r="M215" t="s">
        <v>6</v>
      </c>
    </row>
    <row r="216" spans="1:17" ht="45">
      <c r="A216">
        <v>268</v>
      </c>
      <c r="B216" s="365" t="s">
        <v>1069</v>
      </c>
      <c r="C216" t="s">
        <v>69</v>
      </c>
      <c r="F216" t="s">
        <v>1071</v>
      </c>
      <c r="H216" t="s">
        <v>1102</v>
      </c>
      <c r="J216">
        <v>100</v>
      </c>
      <c r="L216">
        <v>0</v>
      </c>
      <c r="M216" t="s">
        <v>6</v>
      </c>
    </row>
    <row r="217" spans="1:17" ht="45">
      <c r="A217">
        <v>269</v>
      </c>
      <c r="B217" s="365" t="s">
        <v>1069</v>
      </c>
      <c r="C217" t="s">
        <v>69</v>
      </c>
      <c r="F217" t="s">
        <v>1072</v>
      </c>
      <c r="H217" t="s">
        <v>1102</v>
      </c>
      <c r="J217">
        <v>20</v>
      </c>
      <c r="L217">
        <v>0</v>
      </c>
      <c r="M217" t="s">
        <v>6</v>
      </c>
    </row>
    <row r="218" spans="1:17" ht="45">
      <c r="A218">
        <v>270</v>
      </c>
      <c r="B218" s="365" t="s">
        <v>1069</v>
      </c>
      <c r="C218" t="s">
        <v>69</v>
      </c>
      <c r="F218" t="s">
        <v>1073</v>
      </c>
      <c r="H218" t="s">
        <v>1102</v>
      </c>
      <c r="J218">
        <v>100</v>
      </c>
      <c r="L218">
        <v>0</v>
      </c>
      <c r="M218" t="s">
        <v>6</v>
      </c>
    </row>
    <row r="219" spans="1:17" ht="45">
      <c r="A219">
        <v>271</v>
      </c>
      <c r="B219" s="365" t="s">
        <v>1069</v>
      </c>
      <c r="C219" t="s">
        <v>69</v>
      </c>
      <c r="F219" t="s">
        <v>1074</v>
      </c>
      <c r="H219" t="s">
        <v>1102</v>
      </c>
      <c r="J219">
        <v>18</v>
      </c>
      <c r="L219">
        <v>0</v>
      </c>
      <c r="M219" t="s">
        <v>6</v>
      </c>
    </row>
    <row r="220" spans="1:17" ht="45">
      <c r="A220">
        <v>272</v>
      </c>
      <c r="B220" s="365" t="s">
        <v>1069</v>
      </c>
      <c r="C220" t="s">
        <v>69</v>
      </c>
      <c r="F220" t="s">
        <v>1075</v>
      </c>
      <c r="H220" t="s">
        <v>1102</v>
      </c>
      <c r="J220">
        <v>120</v>
      </c>
      <c r="L220">
        <v>0</v>
      </c>
      <c r="M220" t="s">
        <v>6</v>
      </c>
    </row>
    <row r="221" spans="1:17" ht="45">
      <c r="A221">
        <v>273</v>
      </c>
      <c r="B221" s="365"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64">
        <v>44200</v>
      </c>
      <c r="O223" t="s">
        <v>394</v>
      </c>
      <c r="P223" s="364">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64">
        <v>44200</v>
      </c>
      <c r="O224" t="s">
        <v>394</v>
      </c>
      <c r="P224" s="364">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64">
        <v>44200</v>
      </c>
      <c r="O225" t="s">
        <v>394</v>
      </c>
      <c r="P225" s="364">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64">
        <v>44200</v>
      </c>
      <c r="O226" t="s">
        <v>394</v>
      </c>
      <c r="P226" s="364">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65" t="s">
        <v>1121</v>
      </c>
      <c r="J228" t="s">
        <v>1123</v>
      </c>
      <c r="K228" t="s">
        <v>1125</v>
      </c>
      <c r="L228">
        <v>860</v>
      </c>
    </row>
    <row r="229" spans="1:17" ht="120">
      <c r="A229">
        <v>177</v>
      </c>
      <c r="B229" t="s">
        <v>286</v>
      </c>
      <c r="C229" t="s">
        <v>92</v>
      </c>
      <c r="D229" t="s">
        <v>987</v>
      </c>
      <c r="F229" s="365" t="s">
        <v>287</v>
      </c>
      <c r="G229" t="s">
        <v>218</v>
      </c>
      <c r="H229" t="s">
        <v>1105</v>
      </c>
      <c r="I229" t="s">
        <v>288</v>
      </c>
      <c r="J229">
        <v>21</v>
      </c>
      <c r="K229">
        <v>400</v>
      </c>
      <c r="L229">
        <v>8400</v>
      </c>
      <c r="M229" t="s">
        <v>6</v>
      </c>
      <c r="N229" s="364">
        <v>44200</v>
      </c>
      <c r="O229" t="s">
        <v>403</v>
      </c>
      <c r="P229" s="364">
        <v>44231</v>
      </c>
      <c r="Q229" t="s">
        <v>561</v>
      </c>
    </row>
    <row r="230" spans="1:17" ht="135">
      <c r="A230">
        <v>178</v>
      </c>
      <c r="B230" t="s">
        <v>286</v>
      </c>
      <c r="C230" t="s">
        <v>92</v>
      </c>
      <c r="D230" t="s">
        <v>987</v>
      </c>
      <c r="F230" s="365" t="s">
        <v>289</v>
      </c>
      <c r="G230" t="s">
        <v>218</v>
      </c>
      <c r="H230" t="s">
        <v>1105</v>
      </c>
      <c r="I230" t="s">
        <v>288</v>
      </c>
      <c r="J230">
        <v>75</v>
      </c>
      <c r="K230">
        <v>350</v>
      </c>
      <c r="L230">
        <v>26250</v>
      </c>
      <c r="M230" t="s">
        <v>6</v>
      </c>
      <c r="N230" s="364">
        <v>44200</v>
      </c>
      <c r="O230" t="s">
        <v>403</v>
      </c>
      <c r="P230" s="364">
        <v>44231</v>
      </c>
      <c r="Q230" t="s">
        <v>561</v>
      </c>
    </row>
    <row r="231" spans="1:17" ht="45">
      <c r="A231">
        <v>244</v>
      </c>
      <c r="B231" t="s">
        <v>286</v>
      </c>
      <c r="C231" t="s">
        <v>92</v>
      </c>
      <c r="D231" t="s">
        <v>987</v>
      </c>
      <c r="F231" s="365" t="s">
        <v>1139</v>
      </c>
      <c r="G231" t="s">
        <v>218</v>
      </c>
      <c r="H231" t="s">
        <v>1105</v>
      </c>
      <c r="I231" t="s">
        <v>288</v>
      </c>
      <c r="J231">
        <v>1</v>
      </c>
      <c r="K231">
        <v>23100</v>
      </c>
      <c r="L231">
        <v>23100</v>
      </c>
      <c r="M231" t="s">
        <v>6</v>
      </c>
      <c r="N231" s="364">
        <v>44302</v>
      </c>
      <c r="O231" t="s">
        <v>1047</v>
      </c>
      <c r="P231" s="364">
        <v>44314</v>
      </c>
      <c r="Q231" t="s">
        <v>561</v>
      </c>
    </row>
    <row r="232" spans="1:17" ht="180">
      <c r="A232">
        <v>70</v>
      </c>
      <c r="B232" t="s">
        <v>234</v>
      </c>
      <c r="C232" t="s">
        <v>92</v>
      </c>
      <c r="D232" t="s">
        <v>984</v>
      </c>
      <c r="F232" s="365" t="s">
        <v>940</v>
      </c>
      <c r="G232" t="s">
        <v>236</v>
      </c>
      <c r="H232" t="s">
        <v>1102</v>
      </c>
      <c r="I232" t="s">
        <v>237</v>
      </c>
      <c r="J232">
        <v>1</v>
      </c>
      <c r="K232">
        <v>46433.279999999999</v>
      </c>
      <c r="L232">
        <v>46433.279999999999</v>
      </c>
      <c r="M232" t="s">
        <v>6</v>
      </c>
      <c r="N232" s="364">
        <v>44291</v>
      </c>
      <c r="O232" t="s">
        <v>941</v>
      </c>
      <c r="P232" s="364">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64">
        <v>44200</v>
      </c>
      <c r="O233" t="s">
        <v>390</v>
      </c>
      <c r="P233" s="364">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64">
        <v>44200</v>
      </c>
      <c r="O234" t="s">
        <v>390</v>
      </c>
      <c r="P234" s="364">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64">
        <v>44200</v>
      </c>
      <c r="O235" t="s">
        <v>390</v>
      </c>
      <c r="P235" s="364">
        <v>44229</v>
      </c>
      <c r="Q235" t="s">
        <v>877</v>
      </c>
    </row>
    <row r="236" spans="1:17" ht="30">
      <c r="A236">
        <v>73</v>
      </c>
      <c r="B236" t="s">
        <v>255</v>
      </c>
      <c r="C236" t="s">
        <v>69</v>
      </c>
      <c r="D236" t="s">
        <v>962</v>
      </c>
      <c r="F236" t="s">
        <v>963</v>
      </c>
      <c r="G236" s="365" t="s">
        <v>256</v>
      </c>
      <c r="H236" t="s">
        <v>1104</v>
      </c>
      <c r="I236" t="s">
        <v>257</v>
      </c>
      <c r="J236">
        <v>1</v>
      </c>
      <c r="K236">
        <v>13700</v>
      </c>
      <c r="L236">
        <v>13700</v>
      </c>
      <c r="M236" t="s">
        <v>6</v>
      </c>
      <c r="N236" s="364">
        <v>44291</v>
      </c>
      <c r="O236" t="s">
        <v>965</v>
      </c>
      <c r="P236" s="364">
        <v>44298</v>
      </c>
      <c r="Q236" t="s">
        <v>877</v>
      </c>
    </row>
    <row r="237" spans="1:17">
      <c r="A237">
        <v>74</v>
      </c>
      <c r="B237" t="s">
        <v>255</v>
      </c>
      <c r="C237" t="s">
        <v>69</v>
      </c>
      <c r="D237" t="s">
        <v>962</v>
      </c>
      <c r="F237" t="s">
        <v>966</v>
      </c>
      <c r="G237" t="s">
        <v>260</v>
      </c>
      <c r="H237" t="s">
        <v>1104</v>
      </c>
      <c r="I237" t="s">
        <v>257</v>
      </c>
      <c r="J237">
        <v>1</v>
      </c>
      <c r="K237">
        <v>5600</v>
      </c>
      <c r="L237">
        <v>5600</v>
      </c>
      <c r="M237" t="s">
        <v>6</v>
      </c>
      <c r="N237" s="364">
        <v>44291</v>
      </c>
      <c r="O237" t="s">
        <v>967</v>
      </c>
      <c r="P237" s="364">
        <v>44298</v>
      </c>
      <c r="Q237" t="s">
        <v>877</v>
      </c>
    </row>
    <row r="238" spans="1:17" ht="30">
      <c r="A238">
        <v>164</v>
      </c>
      <c r="B238" t="s">
        <v>255</v>
      </c>
      <c r="C238" t="s">
        <v>69</v>
      </c>
      <c r="D238" t="s">
        <v>962</v>
      </c>
      <c r="F238" t="s">
        <v>963</v>
      </c>
      <c r="G238" s="365" t="s">
        <v>256</v>
      </c>
      <c r="H238" t="s">
        <v>1104</v>
      </c>
      <c r="I238" t="s">
        <v>257</v>
      </c>
      <c r="J238">
        <v>1</v>
      </c>
      <c r="K238">
        <v>20550</v>
      </c>
      <c r="L238">
        <v>20550</v>
      </c>
      <c r="M238" t="s">
        <v>6</v>
      </c>
      <c r="N238" s="364">
        <v>44200</v>
      </c>
      <c r="O238" t="s">
        <v>258</v>
      </c>
      <c r="P238" s="364">
        <v>44231</v>
      </c>
      <c r="Q238" t="s">
        <v>877</v>
      </c>
    </row>
    <row r="239" spans="1:17">
      <c r="A239">
        <v>165</v>
      </c>
      <c r="B239" t="s">
        <v>255</v>
      </c>
      <c r="C239" t="s">
        <v>69</v>
      </c>
      <c r="D239" t="s">
        <v>962</v>
      </c>
      <c r="F239" t="s">
        <v>964</v>
      </c>
      <c r="G239" t="s">
        <v>259</v>
      </c>
      <c r="H239" t="s">
        <v>1104</v>
      </c>
      <c r="I239" t="s">
        <v>257</v>
      </c>
      <c r="J239">
        <v>1</v>
      </c>
      <c r="K239">
        <v>20550</v>
      </c>
      <c r="L239">
        <v>20550</v>
      </c>
      <c r="M239" t="s">
        <v>6</v>
      </c>
      <c r="N239" s="364">
        <v>44200</v>
      </c>
      <c r="O239" t="s">
        <v>258</v>
      </c>
      <c r="P239" s="364">
        <v>44231</v>
      </c>
      <c r="Q239" t="s">
        <v>877</v>
      </c>
    </row>
    <row r="240" spans="1:17">
      <c r="A240">
        <v>166</v>
      </c>
      <c r="B240" t="s">
        <v>255</v>
      </c>
      <c r="C240" t="s">
        <v>69</v>
      </c>
      <c r="D240" t="s">
        <v>962</v>
      </c>
      <c r="F240" t="s">
        <v>966</v>
      </c>
      <c r="G240" t="s">
        <v>260</v>
      </c>
      <c r="H240" t="s">
        <v>1104</v>
      </c>
      <c r="I240" t="s">
        <v>257</v>
      </c>
      <c r="J240">
        <v>1</v>
      </c>
      <c r="K240">
        <v>16800</v>
      </c>
      <c r="L240">
        <v>16800</v>
      </c>
      <c r="M240" t="s">
        <v>6</v>
      </c>
      <c r="N240" s="364">
        <v>44200</v>
      </c>
      <c r="O240" t="s">
        <v>261</v>
      </c>
      <c r="P240" s="364">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64">
        <v>44279</v>
      </c>
      <c r="O241" t="s">
        <v>928</v>
      </c>
      <c r="P241" s="364">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64">
        <v>44305</v>
      </c>
      <c r="O242" t="s">
        <v>1052</v>
      </c>
      <c r="P242" s="364">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64">
        <v>44291</v>
      </c>
      <c r="O243" t="s">
        <v>961</v>
      </c>
      <c r="P243" s="364">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64">
        <v>44200</v>
      </c>
      <c r="O244" t="s">
        <v>401</v>
      </c>
      <c r="P244" s="364">
        <v>44231</v>
      </c>
      <c r="Q244" t="s">
        <v>877</v>
      </c>
    </row>
    <row r="245" spans="1:17" ht="45">
      <c r="A245">
        <v>185</v>
      </c>
      <c r="B245" t="s">
        <v>304</v>
      </c>
      <c r="C245" t="s">
        <v>85</v>
      </c>
      <c r="D245" t="s">
        <v>985</v>
      </c>
      <c r="F245" t="s">
        <v>305</v>
      </c>
      <c r="G245" s="365" t="s">
        <v>306</v>
      </c>
      <c r="H245" t="s">
        <v>1102</v>
      </c>
      <c r="I245" t="s">
        <v>307</v>
      </c>
      <c r="J245">
        <v>12.0001</v>
      </c>
      <c r="K245">
        <v>333.33300000000003</v>
      </c>
      <c r="L245">
        <v>4000.0293333000004</v>
      </c>
      <c r="M245" t="s">
        <v>6</v>
      </c>
      <c r="N245" s="364">
        <v>44200</v>
      </c>
      <c r="O245" t="s">
        <v>406</v>
      </c>
      <c r="P245" s="364">
        <v>44231</v>
      </c>
      <c r="Q245" t="s">
        <v>877</v>
      </c>
    </row>
    <row r="246" spans="1:17" ht="45">
      <c r="A246">
        <v>246</v>
      </c>
      <c r="B246" t="s">
        <v>304</v>
      </c>
      <c r="C246" t="s">
        <v>85</v>
      </c>
      <c r="D246" t="s">
        <v>985</v>
      </c>
      <c r="F246" s="365" t="s">
        <v>1141</v>
      </c>
      <c r="G246" s="365" t="s">
        <v>306</v>
      </c>
      <c r="H246" t="s">
        <v>1102</v>
      </c>
      <c r="I246" t="s">
        <v>307</v>
      </c>
      <c r="J246">
        <v>1</v>
      </c>
      <c r="K246">
        <v>800</v>
      </c>
      <c r="L246">
        <v>800</v>
      </c>
      <c r="M246" t="s">
        <v>6</v>
      </c>
      <c r="N246" s="364">
        <v>44305</v>
      </c>
      <c r="O246" t="s">
        <v>1053</v>
      </c>
      <c r="P246" s="364">
        <v>44314</v>
      </c>
      <c r="Q246" t="s">
        <v>877</v>
      </c>
    </row>
    <row r="247" spans="1:17" ht="45">
      <c r="A247">
        <v>278</v>
      </c>
      <c r="B247" t="s">
        <v>304</v>
      </c>
      <c r="C247" t="s">
        <v>85</v>
      </c>
      <c r="D247" t="s">
        <v>985</v>
      </c>
      <c r="F247" s="365" t="s">
        <v>1141</v>
      </c>
      <c r="G247" s="365" t="s">
        <v>306</v>
      </c>
      <c r="H247" t="s">
        <v>1102</v>
      </c>
      <c r="I247" t="s">
        <v>307</v>
      </c>
      <c r="J247">
        <v>1</v>
      </c>
      <c r="K247">
        <v>400</v>
      </c>
      <c r="L247">
        <v>400</v>
      </c>
      <c r="M247" t="s">
        <v>6</v>
      </c>
      <c r="N247" s="364">
        <v>44315</v>
      </c>
      <c r="O247" t="s">
        <v>1096</v>
      </c>
      <c r="P247" s="364">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4">
        <v>44263</v>
      </c>
      <c r="O248" t="s">
        <v>554</v>
      </c>
      <c r="P248" s="364">
        <v>44270</v>
      </c>
      <c r="Q248" s="365" t="s">
        <v>562</v>
      </c>
    </row>
    <row r="249" spans="1:17" ht="150">
      <c r="A249">
        <v>198</v>
      </c>
      <c r="B249" t="s">
        <v>96</v>
      </c>
      <c r="C249" t="s">
        <v>69</v>
      </c>
      <c r="D249" t="s">
        <v>550</v>
      </c>
      <c r="F249" t="s">
        <v>563</v>
      </c>
      <c r="G249" t="s">
        <v>552</v>
      </c>
      <c r="H249" t="s">
        <v>383</v>
      </c>
      <c r="I249" t="s">
        <v>446</v>
      </c>
      <c r="J249" t="s">
        <v>555</v>
      </c>
      <c r="K249" t="s">
        <v>556</v>
      </c>
      <c r="L249">
        <v>478.8</v>
      </c>
      <c r="M249" t="s">
        <v>410</v>
      </c>
      <c r="N249" s="364">
        <v>44263</v>
      </c>
      <c r="O249" t="s">
        <v>557</v>
      </c>
      <c r="P249" s="364">
        <v>44270</v>
      </c>
      <c r="Q249" s="365" t="s">
        <v>562</v>
      </c>
    </row>
    <row r="250" spans="1:17" ht="150">
      <c r="A250">
        <v>199</v>
      </c>
      <c r="B250" t="s">
        <v>96</v>
      </c>
      <c r="C250" t="s">
        <v>69</v>
      </c>
      <c r="D250" t="s">
        <v>550</v>
      </c>
      <c r="F250" t="s">
        <v>564</v>
      </c>
      <c r="G250" t="s">
        <v>552</v>
      </c>
      <c r="H250" t="s">
        <v>383</v>
      </c>
      <c r="I250" t="s">
        <v>559</v>
      </c>
      <c r="J250">
        <v>20000</v>
      </c>
      <c r="K250">
        <v>0.1</v>
      </c>
      <c r="L250">
        <v>2000</v>
      </c>
      <c r="M250" t="s">
        <v>410</v>
      </c>
      <c r="N250" s="364">
        <v>44265</v>
      </c>
      <c r="O250" t="s">
        <v>558</v>
      </c>
      <c r="P250" s="364">
        <v>44270</v>
      </c>
      <c r="Q250" s="365" t="s">
        <v>562</v>
      </c>
    </row>
    <row r="251" spans="1:17">
      <c r="A251">
        <v>187</v>
      </c>
      <c r="B251" t="s">
        <v>56</v>
      </c>
      <c r="C251" t="s">
        <v>994</v>
      </c>
      <c r="D251" t="s">
        <v>995</v>
      </c>
      <c r="F251" t="s">
        <v>312</v>
      </c>
      <c r="G251" t="s">
        <v>313</v>
      </c>
      <c r="H251" t="s">
        <v>1104</v>
      </c>
      <c r="I251" t="s">
        <v>314</v>
      </c>
      <c r="J251">
        <v>1260</v>
      </c>
      <c r="K251">
        <v>4.7</v>
      </c>
      <c r="L251">
        <v>5922</v>
      </c>
      <c r="M251" t="s">
        <v>6</v>
      </c>
      <c r="N251" s="364">
        <v>44200</v>
      </c>
      <c r="O251" t="s">
        <v>408</v>
      </c>
      <c r="P251" s="364">
        <v>44231</v>
      </c>
      <c r="Q251" t="s">
        <v>877</v>
      </c>
    </row>
    <row r="252" spans="1:17" ht="30">
      <c r="A252">
        <v>275</v>
      </c>
      <c r="B252" t="s">
        <v>56</v>
      </c>
      <c r="C252" t="s">
        <v>994</v>
      </c>
      <c r="D252" t="s">
        <v>995</v>
      </c>
      <c r="F252" s="365" t="s">
        <v>1142</v>
      </c>
      <c r="G252" t="s">
        <v>313</v>
      </c>
      <c r="H252" t="s">
        <v>1104</v>
      </c>
      <c r="I252" t="s">
        <v>314</v>
      </c>
      <c r="J252">
        <v>1</v>
      </c>
      <c r="K252">
        <v>5922</v>
      </c>
      <c r="L252">
        <v>5922</v>
      </c>
      <c r="M252" t="s">
        <v>6</v>
      </c>
      <c r="N252" s="364">
        <v>44309</v>
      </c>
      <c r="O252" t="s">
        <v>1093</v>
      </c>
      <c r="P252" s="364">
        <v>44320</v>
      </c>
      <c r="Q252" t="s">
        <v>877</v>
      </c>
    </row>
    <row r="253" spans="1:17">
      <c r="A253">
        <v>71</v>
      </c>
      <c r="B253" t="s">
        <v>279</v>
      </c>
      <c r="C253" t="s">
        <v>17</v>
      </c>
      <c r="D253" t="s">
        <v>993</v>
      </c>
      <c r="F253" t="s">
        <v>942</v>
      </c>
      <c r="G253" t="s">
        <v>281</v>
      </c>
      <c r="H253" t="s">
        <v>1102</v>
      </c>
      <c r="I253" t="s">
        <v>282</v>
      </c>
      <c r="J253">
        <v>1</v>
      </c>
      <c r="K253">
        <v>1014.26</v>
      </c>
      <c r="L253">
        <v>1014.26</v>
      </c>
      <c r="M253" t="s">
        <v>6</v>
      </c>
      <c r="N253" s="364">
        <v>44291</v>
      </c>
      <c r="O253" t="s">
        <v>943</v>
      </c>
      <c r="P253" s="364">
        <v>44293</v>
      </c>
      <c r="Q253" t="s">
        <v>877</v>
      </c>
    </row>
    <row r="254" spans="1:17" ht="150">
      <c r="A254">
        <v>173</v>
      </c>
      <c r="B254" t="s">
        <v>279</v>
      </c>
      <c r="C254" t="s">
        <v>17</v>
      </c>
      <c r="D254" t="s">
        <v>993</v>
      </c>
      <c r="F254" s="365" t="s">
        <v>280</v>
      </c>
      <c r="G254" t="s">
        <v>281</v>
      </c>
      <c r="H254" t="s">
        <v>1102</v>
      </c>
      <c r="I254" t="s">
        <v>282</v>
      </c>
      <c r="J254">
        <v>1241.97</v>
      </c>
      <c r="K254">
        <v>0.6</v>
      </c>
      <c r="L254">
        <v>745.18200000000002</v>
      </c>
      <c r="M254" t="s">
        <v>6</v>
      </c>
      <c r="N254" s="364">
        <v>44200</v>
      </c>
      <c r="O254" t="s">
        <v>402</v>
      </c>
      <c r="P254" s="364">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64">
        <v>44200</v>
      </c>
      <c r="O255" t="s">
        <v>402</v>
      </c>
      <c r="P255" s="364">
        <v>44231</v>
      </c>
      <c r="Q255" t="s">
        <v>877</v>
      </c>
    </row>
    <row r="256" spans="1:17" ht="150">
      <c r="A256">
        <v>175</v>
      </c>
      <c r="B256" t="s">
        <v>279</v>
      </c>
      <c r="C256" t="s">
        <v>17</v>
      </c>
      <c r="D256" t="s">
        <v>993</v>
      </c>
      <c r="F256" s="365" t="s">
        <v>284</v>
      </c>
      <c r="G256" t="s">
        <v>281</v>
      </c>
      <c r="H256" t="s">
        <v>1102</v>
      </c>
      <c r="I256" t="s">
        <v>282</v>
      </c>
      <c r="J256">
        <v>1241.94</v>
      </c>
      <c r="K256">
        <v>0.5</v>
      </c>
      <c r="L256">
        <v>620.97</v>
      </c>
      <c r="M256" t="s">
        <v>6</v>
      </c>
      <c r="N256" s="364">
        <v>44200</v>
      </c>
      <c r="O256" t="s">
        <v>402</v>
      </c>
      <c r="P256" s="364">
        <v>44231</v>
      </c>
      <c r="Q256" t="s">
        <v>877</v>
      </c>
    </row>
    <row r="257" spans="1:17" ht="150">
      <c r="A257">
        <v>176</v>
      </c>
      <c r="B257" t="s">
        <v>279</v>
      </c>
      <c r="C257" t="s">
        <v>17</v>
      </c>
      <c r="D257" t="s">
        <v>993</v>
      </c>
      <c r="F257" s="365" t="s">
        <v>285</v>
      </c>
      <c r="G257" t="s">
        <v>281</v>
      </c>
      <c r="H257" t="s">
        <v>1102</v>
      </c>
      <c r="I257" t="s">
        <v>282</v>
      </c>
      <c r="J257">
        <v>1241.953</v>
      </c>
      <c r="K257">
        <v>0.85</v>
      </c>
      <c r="L257">
        <v>1055.66005</v>
      </c>
      <c r="M257" t="s">
        <v>6</v>
      </c>
      <c r="N257" s="364">
        <v>44200</v>
      </c>
      <c r="O257" t="s">
        <v>402</v>
      </c>
      <c r="P257" s="364">
        <v>44231</v>
      </c>
      <c r="Q257" t="s">
        <v>877</v>
      </c>
    </row>
    <row r="258" spans="1:17">
      <c r="A258">
        <v>189</v>
      </c>
      <c r="B258" t="s">
        <v>574</v>
      </c>
      <c r="C258" t="s">
        <v>69</v>
      </c>
      <c r="D258" t="s">
        <v>441</v>
      </c>
      <c r="F258" t="s">
        <v>442</v>
      </c>
      <c r="G258" t="s">
        <v>409</v>
      </c>
      <c r="H258" t="s">
        <v>383</v>
      </c>
      <c r="I258" t="s">
        <v>443</v>
      </c>
      <c r="J258">
        <v>3600</v>
      </c>
      <c r="K258">
        <v>0.9</v>
      </c>
      <c r="L258">
        <v>3240</v>
      </c>
      <c r="M258" t="s">
        <v>410</v>
      </c>
      <c r="N258" s="364">
        <v>44245</v>
      </c>
      <c r="O258" t="s">
        <v>444</v>
      </c>
      <c r="P258" s="364">
        <v>44271</v>
      </c>
      <c r="Q258" t="s">
        <v>877</v>
      </c>
    </row>
    <row r="259" spans="1:17">
      <c r="A259">
        <v>190</v>
      </c>
      <c r="B259" t="s">
        <v>574</v>
      </c>
      <c r="C259" t="s">
        <v>69</v>
      </c>
      <c r="D259" t="s">
        <v>441</v>
      </c>
      <c r="F259" t="s">
        <v>445</v>
      </c>
      <c r="G259" t="s">
        <v>409</v>
      </c>
      <c r="H259" t="s">
        <v>383</v>
      </c>
      <c r="I259" t="s">
        <v>446</v>
      </c>
      <c r="J259">
        <v>360</v>
      </c>
      <c r="K259">
        <v>9.5</v>
      </c>
      <c r="L259">
        <v>3420</v>
      </c>
      <c r="M259" t="s">
        <v>410</v>
      </c>
      <c r="N259" s="364">
        <v>44245</v>
      </c>
      <c r="O259" t="s">
        <v>447</v>
      </c>
      <c r="P259" s="364">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4">
        <v>44245</v>
      </c>
      <c r="O260" t="s">
        <v>450</v>
      </c>
      <c r="P260" s="364">
        <v>44271</v>
      </c>
      <c r="Q260" t="s">
        <v>877</v>
      </c>
    </row>
    <row r="261" spans="1:17" ht="135">
      <c r="A261">
        <v>75</v>
      </c>
      <c r="B261" t="s">
        <v>216</v>
      </c>
      <c r="C261" t="s">
        <v>69</v>
      </c>
      <c r="D261" t="s">
        <v>969</v>
      </c>
      <c r="F261" s="365" t="s">
        <v>971</v>
      </c>
      <c r="G261" t="s">
        <v>972</v>
      </c>
      <c r="H261" t="s">
        <v>1105</v>
      </c>
      <c r="I261" t="s">
        <v>970</v>
      </c>
      <c r="J261">
        <v>1</v>
      </c>
      <c r="K261">
        <v>2355</v>
      </c>
      <c r="L261">
        <v>2355</v>
      </c>
      <c r="M261" t="s">
        <v>6</v>
      </c>
      <c r="N261" s="364">
        <v>44291</v>
      </c>
      <c r="O261" t="s">
        <v>973</v>
      </c>
      <c r="P261" s="364">
        <v>44298</v>
      </c>
      <c r="Q261" t="s">
        <v>877</v>
      </c>
    </row>
    <row r="262" spans="1:17">
      <c r="A262">
        <v>139</v>
      </c>
      <c r="B262" t="s">
        <v>216</v>
      </c>
      <c r="C262" t="s">
        <v>69</v>
      </c>
      <c r="D262" t="s">
        <v>968</v>
      </c>
      <c r="F262" t="s">
        <v>217</v>
      </c>
      <c r="G262" t="s">
        <v>218</v>
      </c>
      <c r="H262" t="s">
        <v>1105</v>
      </c>
      <c r="I262" t="s">
        <v>219</v>
      </c>
      <c r="J262">
        <v>30</v>
      </c>
      <c r="K262">
        <v>28</v>
      </c>
      <c r="L262">
        <v>840</v>
      </c>
      <c r="M262" t="s">
        <v>6</v>
      </c>
      <c r="N262" s="364">
        <v>44200</v>
      </c>
      <c r="O262" t="s">
        <v>393</v>
      </c>
      <c r="P262" s="364">
        <v>44229</v>
      </c>
      <c r="Q262" t="s">
        <v>877</v>
      </c>
    </row>
    <row r="263" spans="1:17">
      <c r="A263">
        <v>140</v>
      </c>
      <c r="B263" t="s">
        <v>216</v>
      </c>
      <c r="C263" t="s">
        <v>69</v>
      </c>
      <c r="D263" t="s">
        <v>968</v>
      </c>
      <c r="F263" t="s">
        <v>220</v>
      </c>
      <c r="G263" t="s">
        <v>218</v>
      </c>
      <c r="H263" t="s">
        <v>1105</v>
      </c>
      <c r="I263" t="s">
        <v>219</v>
      </c>
      <c r="J263">
        <v>30</v>
      </c>
      <c r="K263">
        <v>32</v>
      </c>
      <c r="L263">
        <v>960</v>
      </c>
      <c r="M263" t="s">
        <v>6</v>
      </c>
      <c r="N263" s="364">
        <v>44200</v>
      </c>
      <c r="O263" t="s">
        <v>393</v>
      </c>
      <c r="P263" s="364">
        <v>44229</v>
      </c>
      <c r="Q263" t="s">
        <v>877</v>
      </c>
    </row>
    <row r="264" spans="1:17">
      <c r="A264">
        <v>141</v>
      </c>
      <c r="B264" t="s">
        <v>216</v>
      </c>
      <c r="C264" t="s">
        <v>69</v>
      </c>
      <c r="D264" t="s">
        <v>968</v>
      </c>
      <c r="F264" t="s">
        <v>221</v>
      </c>
      <c r="G264" t="s">
        <v>218</v>
      </c>
      <c r="H264" t="s">
        <v>1105</v>
      </c>
      <c r="I264" t="s">
        <v>219</v>
      </c>
      <c r="J264">
        <v>30</v>
      </c>
      <c r="K264">
        <v>44.5</v>
      </c>
      <c r="L264">
        <v>1335</v>
      </c>
      <c r="M264" t="s">
        <v>6</v>
      </c>
      <c r="N264" s="364">
        <v>44200</v>
      </c>
      <c r="O264" t="s">
        <v>393</v>
      </c>
      <c r="P264" s="364">
        <v>44229</v>
      </c>
      <c r="Q264" t="s">
        <v>877</v>
      </c>
    </row>
    <row r="265" spans="1:17">
      <c r="A265">
        <v>142</v>
      </c>
      <c r="B265" t="s">
        <v>216</v>
      </c>
      <c r="C265" t="s">
        <v>69</v>
      </c>
      <c r="D265" t="s">
        <v>968</v>
      </c>
      <c r="F265" t="s">
        <v>222</v>
      </c>
      <c r="G265" t="s">
        <v>218</v>
      </c>
      <c r="H265" t="s">
        <v>1105</v>
      </c>
      <c r="I265" t="s">
        <v>219</v>
      </c>
      <c r="J265">
        <v>30</v>
      </c>
      <c r="K265">
        <v>26</v>
      </c>
      <c r="L265">
        <v>780</v>
      </c>
      <c r="M265" t="s">
        <v>6</v>
      </c>
      <c r="N265" s="364">
        <v>44200</v>
      </c>
      <c r="O265" t="s">
        <v>393</v>
      </c>
      <c r="P265" s="364">
        <v>44229</v>
      </c>
      <c r="Q265" t="s">
        <v>877</v>
      </c>
    </row>
    <row r="266" spans="1:17">
      <c r="A266">
        <v>143</v>
      </c>
      <c r="B266" t="s">
        <v>216</v>
      </c>
      <c r="C266" t="s">
        <v>69</v>
      </c>
      <c r="D266" t="s">
        <v>968</v>
      </c>
      <c r="F266" t="s">
        <v>223</v>
      </c>
      <c r="G266" t="s">
        <v>218</v>
      </c>
      <c r="H266" t="s">
        <v>1105</v>
      </c>
      <c r="I266" t="s">
        <v>219</v>
      </c>
      <c r="J266">
        <v>30</v>
      </c>
      <c r="K266">
        <v>25</v>
      </c>
      <c r="L266">
        <v>750</v>
      </c>
      <c r="M266" t="s">
        <v>6</v>
      </c>
      <c r="N266" s="364">
        <v>44200</v>
      </c>
      <c r="O266" t="s">
        <v>393</v>
      </c>
      <c r="P266" s="364">
        <v>44229</v>
      </c>
      <c r="Q266" t="s">
        <v>877</v>
      </c>
    </row>
    <row r="267" spans="1:17">
      <c r="A267">
        <v>144</v>
      </c>
      <c r="B267" t="s">
        <v>216</v>
      </c>
      <c r="C267" t="s">
        <v>69</v>
      </c>
      <c r="D267" t="s">
        <v>968</v>
      </c>
      <c r="F267" t="s">
        <v>224</v>
      </c>
      <c r="G267" t="s">
        <v>218</v>
      </c>
      <c r="H267" t="s">
        <v>1105</v>
      </c>
      <c r="I267" t="s">
        <v>219</v>
      </c>
      <c r="J267">
        <v>30</v>
      </c>
      <c r="K267">
        <v>32</v>
      </c>
      <c r="L267">
        <v>960</v>
      </c>
      <c r="M267" t="s">
        <v>6</v>
      </c>
      <c r="N267" s="364">
        <v>44200</v>
      </c>
      <c r="O267" t="s">
        <v>393</v>
      </c>
      <c r="P267" s="364">
        <v>44229</v>
      </c>
      <c r="Q267" t="s">
        <v>877</v>
      </c>
    </row>
    <row r="268" spans="1:17">
      <c r="A268">
        <v>145</v>
      </c>
      <c r="B268" t="s">
        <v>216</v>
      </c>
      <c r="C268" t="s">
        <v>69</v>
      </c>
      <c r="D268" t="s">
        <v>968</v>
      </c>
      <c r="F268" t="s">
        <v>225</v>
      </c>
      <c r="G268" t="s">
        <v>218</v>
      </c>
      <c r="H268" t="s">
        <v>1105</v>
      </c>
      <c r="I268" t="s">
        <v>219</v>
      </c>
      <c r="J268">
        <v>30</v>
      </c>
      <c r="K268">
        <v>23</v>
      </c>
      <c r="L268">
        <v>690</v>
      </c>
      <c r="M268" t="s">
        <v>6</v>
      </c>
      <c r="N268" s="364">
        <v>44200</v>
      </c>
      <c r="O268" t="s">
        <v>393</v>
      </c>
      <c r="P268" s="364">
        <v>44229</v>
      </c>
      <c r="Q268" t="s">
        <v>877</v>
      </c>
    </row>
    <row r="269" spans="1:17">
      <c r="A269">
        <v>146</v>
      </c>
      <c r="B269" t="s">
        <v>216</v>
      </c>
      <c r="C269" t="s">
        <v>69</v>
      </c>
      <c r="D269" t="s">
        <v>968</v>
      </c>
      <c r="F269" t="s">
        <v>226</v>
      </c>
      <c r="G269" t="s">
        <v>218</v>
      </c>
      <c r="H269" t="s">
        <v>1105</v>
      </c>
      <c r="I269" t="s">
        <v>219</v>
      </c>
      <c r="J269">
        <v>30</v>
      </c>
      <c r="K269">
        <v>25</v>
      </c>
      <c r="L269">
        <v>750</v>
      </c>
      <c r="M269" t="s">
        <v>6</v>
      </c>
      <c r="N269" s="364">
        <v>44200</v>
      </c>
      <c r="O269" t="s">
        <v>393</v>
      </c>
      <c r="P269" s="364">
        <v>44229</v>
      </c>
      <c r="Q269" t="s">
        <v>877</v>
      </c>
    </row>
    <row r="270" spans="1:17">
      <c r="A270">
        <v>153</v>
      </c>
      <c r="B270" t="s">
        <v>243</v>
      </c>
      <c r="C270" t="s">
        <v>85</v>
      </c>
      <c r="D270" t="s">
        <v>205</v>
      </c>
      <c r="F270" t="s">
        <v>1079</v>
      </c>
      <c r="G270" t="s">
        <v>244</v>
      </c>
      <c r="H270" t="s">
        <v>1108</v>
      </c>
      <c r="I270" t="s">
        <v>245</v>
      </c>
      <c r="J270">
        <v>108</v>
      </c>
      <c r="K270">
        <v>17.2</v>
      </c>
      <c r="L270">
        <v>1857.6</v>
      </c>
      <c r="M270" t="s">
        <v>6</v>
      </c>
      <c r="N270" s="364">
        <v>44200</v>
      </c>
      <c r="O270" t="s">
        <v>388</v>
      </c>
      <c r="P270" s="364">
        <v>44229</v>
      </c>
      <c r="Q270" t="s">
        <v>877</v>
      </c>
    </row>
    <row r="271" spans="1:17">
      <c r="A271">
        <v>154</v>
      </c>
      <c r="B271" t="s">
        <v>243</v>
      </c>
      <c r="C271" t="s">
        <v>85</v>
      </c>
      <c r="D271" t="s">
        <v>205</v>
      </c>
      <c r="F271" t="s">
        <v>1080</v>
      </c>
      <c r="G271" t="s">
        <v>244</v>
      </c>
      <c r="H271" t="s">
        <v>1108</v>
      </c>
      <c r="I271" t="s">
        <v>245</v>
      </c>
      <c r="J271">
        <v>108</v>
      </c>
      <c r="K271">
        <v>640</v>
      </c>
      <c r="L271">
        <v>69120</v>
      </c>
      <c r="M271" t="s">
        <v>6</v>
      </c>
      <c r="N271" s="364">
        <v>44200</v>
      </c>
      <c r="O271" t="s">
        <v>388</v>
      </c>
      <c r="P271" s="364">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64">
        <v>44200</v>
      </c>
      <c r="O272" t="s">
        <v>388</v>
      </c>
      <c r="P272" s="364">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64">
        <v>44200</v>
      </c>
      <c r="O273" t="s">
        <v>407</v>
      </c>
      <c r="P273" s="364">
        <v>44231</v>
      </c>
      <c r="Q273" t="s">
        <v>877</v>
      </c>
    </row>
    <row r="274" spans="1:17" ht="30">
      <c r="A274">
        <v>250</v>
      </c>
      <c r="B274" t="s">
        <v>308</v>
      </c>
      <c r="C274" t="s">
        <v>69</v>
      </c>
      <c r="D274" t="s">
        <v>992</v>
      </c>
      <c r="F274" s="365" t="s">
        <v>1143</v>
      </c>
      <c r="G274" t="s">
        <v>310</v>
      </c>
      <c r="H274" t="s">
        <v>1102</v>
      </c>
      <c r="I274" t="s">
        <v>311</v>
      </c>
      <c r="J274">
        <v>1</v>
      </c>
      <c r="K274">
        <v>10752.5</v>
      </c>
      <c r="L274">
        <v>10752.5</v>
      </c>
      <c r="M274" t="s">
        <v>6</v>
      </c>
      <c r="N274" s="364">
        <v>44305</v>
      </c>
      <c r="O274" t="s">
        <v>1057</v>
      </c>
      <c r="P274" s="364">
        <v>44314</v>
      </c>
      <c r="Q274" t="s">
        <v>877</v>
      </c>
    </row>
    <row r="275" spans="1:17">
      <c r="A275">
        <v>156</v>
      </c>
      <c r="B275" t="s">
        <v>246</v>
      </c>
      <c r="C275" t="s">
        <v>85</v>
      </c>
      <c r="D275" t="s">
        <v>996</v>
      </c>
      <c r="F275" t="s">
        <v>1082</v>
      </c>
      <c r="G275" t="s">
        <v>244</v>
      </c>
      <c r="H275" t="s">
        <v>1108</v>
      </c>
      <c r="I275" t="s">
        <v>245</v>
      </c>
      <c r="J275">
        <v>45</v>
      </c>
      <c r="K275">
        <v>17.2</v>
      </c>
      <c r="L275">
        <v>774</v>
      </c>
      <c r="M275" t="s">
        <v>6</v>
      </c>
      <c r="N275" s="364">
        <v>44200</v>
      </c>
      <c r="O275" t="s">
        <v>387</v>
      </c>
      <c r="P275" s="364">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64">
        <v>44200</v>
      </c>
      <c r="O276" t="s">
        <v>387</v>
      </c>
      <c r="P276" s="364">
        <v>44229</v>
      </c>
      <c r="Q276" t="s">
        <v>877</v>
      </c>
    </row>
    <row r="277" spans="1:17">
      <c r="A277">
        <v>158</v>
      </c>
      <c r="B277" t="s">
        <v>246</v>
      </c>
      <c r="C277" t="s">
        <v>85</v>
      </c>
      <c r="D277" t="s">
        <v>996</v>
      </c>
      <c r="F277" t="s">
        <v>1084</v>
      </c>
      <c r="G277" t="s">
        <v>244</v>
      </c>
      <c r="H277" t="s">
        <v>1108</v>
      </c>
      <c r="I277" t="s">
        <v>245</v>
      </c>
      <c r="J277">
        <v>45</v>
      </c>
      <c r="K277">
        <v>265</v>
      </c>
      <c r="L277">
        <v>11925</v>
      </c>
      <c r="M277" t="s">
        <v>6</v>
      </c>
      <c r="N277" s="364">
        <v>44200</v>
      </c>
      <c r="O277" t="s">
        <v>387</v>
      </c>
      <c r="P277" s="364">
        <v>44229</v>
      </c>
      <c r="Q277" t="s">
        <v>877</v>
      </c>
    </row>
    <row r="278" spans="1:17" ht="45">
      <c r="A278">
        <v>248</v>
      </c>
      <c r="B278" t="s">
        <v>246</v>
      </c>
      <c r="C278" t="s">
        <v>85</v>
      </c>
      <c r="D278" t="s">
        <v>996</v>
      </c>
      <c r="F278" s="365" t="s">
        <v>1144</v>
      </c>
      <c r="G278" t="s">
        <v>244</v>
      </c>
      <c r="H278" t="s">
        <v>1108</v>
      </c>
      <c r="I278" t="s">
        <v>245</v>
      </c>
      <c r="J278">
        <v>1</v>
      </c>
      <c r="K278">
        <v>6741</v>
      </c>
      <c r="L278">
        <v>6741</v>
      </c>
      <c r="M278" t="s">
        <v>6</v>
      </c>
      <c r="N278" s="364">
        <v>44305</v>
      </c>
      <c r="O278" t="s">
        <v>1055</v>
      </c>
      <c r="P278" s="364">
        <v>44314</v>
      </c>
      <c r="Q278" t="s">
        <v>877</v>
      </c>
    </row>
    <row r="279" spans="1:17" ht="45">
      <c r="A279">
        <v>249</v>
      </c>
      <c r="B279" t="s">
        <v>246</v>
      </c>
      <c r="C279" t="s">
        <v>85</v>
      </c>
      <c r="D279" t="s">
        <v>205</v>
      </c>
      <c r="F279" s="365" t="s">
        <v>1145</v>
      </c>
      <c r="G279" t="s">
        <v>244</v>
      </c>
      <c r="H279" t="s">
        <v>1108</v>
      </c>
      <c r="I279" t="s">
        <v>245</v>
      </c>
      <c r="J279">
        <v>1</v>
      </c>
      <c r="K279">
        <v>29678.400000000001</v>
      </c>
      <c r="L279">
        <v>29678.400000000001</v>
      </c>
      <c r="M279" t="s">
        <v>6</v>
      </c>
      <c r="N279" s="364">
        <v>44305</v>
      </c>
      <c r="O279" t="s">
        <v>1056</v>
      </c>
      <c r="P279" s="364">
        <v>44314</v>
      </c>
      <c r="Q279" t="s">
        <v>877</v>
      </c>
    </row>
    <row r="280" spans="1:17" ht="105">
      <c r="A280">
        <v>170</v>
      </c>
      <c r="B280" t="s">
        <v>269</v>
      </c>
      <c r="C280" t="s">
        <v>92</v>
      </c>
      <c r="D280" t="s">
        <v>996</v>
      </c>
      <c r="F280" s="365" t="s">
        <v>270</v>
      </c>
      <c r="G280" t="s">
        <v>271</v>
      </c>
      <c r="H280" t="s">
        <v>363</v>
      </c>
      <c r="I280" t="s">
        <v>272</v>
      </c>
      <c r="J280">
        <v>2</v>
      </c>
      <c r="K280">
        <v>4032.37</v>
      </c>
      <c r="L280">
        <v>8064.74</v>
      </c>
      <c r="M280" t="s">
        <v>6</v>
      </c>
      <c r="N280" s="364">
        <v>44200</v>
      </c>
      <c r="O280" t="s">
        <v>399</v>
      </c>
      <c r="P280" s="364">
        <v>44231</v>
      </c>
      <c r="Q280" t="s">
        <v>877</v>
      </c>
    </row>
    <row r="281" spans="1:17" ht="30">
      <c r="A281">
        <v>276</v>
      </c>
      <c r="B281" t="s">
        <v>269</v>
      </c>
      <c r="C281" t="s">
        <v>92</v>
      </c>
      <c r="D281" t="s">
        <v>996</v>
      </c>
      <c r="F281" s="365" t="s">
        <v>1146</v>
      </c>
      <c r="G281" t="s">
        <v>271</v>
      </c>
      <c r="H281" t="s">
        <v>363</v>
      </c>
      <c r="I281" t="s">
        <v>272</v>
      </c>
      <c r="J281">
        <v>1</v>
      </c>
      <c r="K281" s="362">
        <v>4032.37</v>
      </c>
      <c r="L281">
        <v>4032.37</v>
      </c>
      <c r="M281" t="s">
        <v>6</v>
      </c>
      <c r="N281" s="364">
        <v>44312</v>
      </c>
      <c r="O281" t="s">
        <v>1094</v>
      </c>
      <c r="P281" s="364">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4">
        <v>44200</v>
      </c>
      <c r="O282" t="s">
        <v>400</v>
      </c>
      <c r="P282" s="364">
        <v>44231</v>
      </c>
      <c r="Q282" t="s">
        <v>877</v>
      </c>
    </row>
    <row r="283" spans="1:17" ht="409.5">
      <c r="A283">
        <v>241</v>
      </c>
      <c r="B283" t="s">
        <v>273</v>
      </c>
      <c r="C283" t="s">
        <v>92</v>
      </c>
      <c r="D283" t="s">
        <v>997</v>
      </c>
      <c r="E283" s="365" t="s">
        <v>252</v>
      </c>
      <c r="F283" s="365" t="s">
        <v>1147</v>
      </c>
      <c r="G283" t="s">
        <v>275</v>
      </c>
      <c r="H283" t="s">
        <v>363</v>
      </c>
      <c r="I283" t="s">
        <v>272</v>
      </c>
      <c r="J283">
        <v>1</v>
      </c>
      <c r="K283">
        <v>2160.3000000000002</v>
      </c>
      <c r="L283">
        <v>2160.3000000000002</v>
      </c>
      <c r="M283" t="s">
        <v>6</v>
      </c>
      <c r="N283" s="364">
        <v>44298</v>
      </c>
      <c r="O283" t="s">
        <v>1045</v>
      </c>
      <c r="P283" s="364">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3"/>
  <sheetViews>
    <sheetView showGridLines="0" tabSelected="1" view="pageBreakPreview" zoomScale="55" zoomScaleNormal="55" zoomScaleSheetLayoutView="55" zoomScalePageLayoutView="25" workbookViewId="0">
      <selection activeCell="G128" sqref="G128"/>
    </sheetView>
  </sheetViews>
  <sheetFormatPr defaultColWidth="9" defaultRowHeight="15"/>
  <cols>
    <col min="1" max="1" width="9.28515625" style="71" customWidth="1"/>
    <col min="2" max="2" width="25.85546875" style="71" customWidth="1"/>
    <col min="3" max="3" width="18.140625" style="110" customWidth="1"/>
    <col min="4" max="4" width="19" style="382" customWidth="1"/>
    <col min="5" max="5" width="133.85546875" style="383" customWidth="1"/>
    <col min="6" max="6" width="31.28515625" style="110" customWidth="1"/>
    <col min="7" max="7" width="62.140625" style="153" customWidth="1"/>
    <col min="8" max="8" width="21" style="72" customWidth="1"/>
    <col min="9" max="9" width="20.140625" style="372" customWidth="1"/>
    <col min="10" max="10" width="28.42578125" style="377" customWidth="1"/>
    <col min="11" max="11" width="19.7109375" style="71" hidden="1" customWidth="1"/>
    <col min="12" max="12" width="20.5703125" style="376" customWidth="1"/>
    <col min="13" max="13" width="22.5703125" style="378" customWidth="1"/>
    <col min="14" max="14" width="15.42578125" style="71" hidden="1" customWidth="1"/>
    <col min="15" max="15" width="74.7109375" style="71" customWidth="1"/>
    <col min="16" max="16384" width="9" style="373"/>
  </cols>
  <sheetData>
    <row r="1" spans="1:15" ht="20.100000000000001" customHeight="1">
      <c r="A1" s="70"/>
      <c r="B1" s="487" t="s">
        <v>1420</v>
      </c>
      <c r="C1" s="487"/>
      <c r="D1" s="487"/>
      <c r="E1" s="487"/>
      <c r="F1" s="487"/>
      <c r="G1" s="487"/>
      <c r="H1" s="487"/>
      <c r="I1" s="487"/>
      <c r="J1" s="487"/>
      <c r="K1" s="487"/>
      <c r="L1" s="487"/>
      <c r="M1" s="487"/>
      <c r="N1" s="487"/>
      <c r="O1" s="487"/>
    </row>
    <row r="2" spans="1:15" ht="20.100000000000001" customHeight="1">
      <c r="A2" s="70"/>
      <c r="B2" s="487" t="s">
        <v>1421</v>
      </c>
      <c r="C2" s="487"/>
      <c r="D2" s="487"/>
      <c r="E2" s="487"/>
      <c r="F2" s="487"/>
      <c r="G2" s="487"/>
      <c r="H2" s="487"/>
      <c r="I2" s="487"/>
      <c r="J2" s="487"/>
      <c r="K2" s="487"/>
      <c r="L2" s="487"/>
      <c r="M2" s="487"/>
      <c r="N2" s="487"/>
      <c r="O2" s="487"/>
    </row>
    <row r="3" spans="1:15" ht="20.100000000000001" customHeight="1">
      <c r="A3" s="70"/>
      <c r="B3" s="487" t="s">
        <v>1419</v>
      </c>
      <c r="C3" s="487"/>
      <c r="D3" s="487"/>
      <c r="E3" s="487"/>
      <c r="F3" s="487"/>
      <c r="G3" s="487"/>
      <c r="H3" s="487"/>
      <c r="I3" s="487"/>
      <c r="J3" s="487"/>
      <c r="K3" s="487"/>
      <c r="L3" s="487"/>
      <c r="M3" s="487"/>
      <c r="N3" s="487"/>
      <c r="O3" s="487"/>
    </row>
    <row r="4" spans="1:15" ht="20.100000000000001" customHeight="1">
      <c r="A4" s="70"/>
      <c r="B4" s="487" t="s">
        <v>1425</v>
      </c>
      <c r="C4" s="487"/>
      <c r="D4" s="487"/>
      <c r="E4" s="487"/>
      <c r="F4" s="487"/>
      <c r="G4" s="487"/>
      <c r="H4" s="487"/>
      <c r="I4" s="487"/>
      <c r="J4" s="487"/>
      <c r="K4" s="487"/>
      <c r="L4" s="487"/>
      <c r="M4" s="487"/>
      <c r="N4" s="487"/>
      <c r="O4" s="487"/>
    </row>
    <row r="5" spans="1:15" ht="20.100000000000001" customHeight="1">
      <c r="A5" s="70"/>
      <c r="B5" s="487" t="s">
        <v>1422</v>
      </c>
      <c r="C5" s="487"/>
      <c r="D5" s="487"/>
      <c r="E5" s="487"/>
      <c r="F5" s="487"/>
      <c r="G5" s="487"/>
      <c r="H5" s="487"/>
      <c r="I5" s="487"/>
      <c r="J5" s="487"/>
      <c r="K5" s="487"/>
      <c r="L5" s="487"/>
      <c r="M5" s="487"/>
      <c r="N5" s="487"/>
      <c r="O5" s="487"/>
    </row>
    <row r="6" spans="1:15" ht="20.100000000000001" customHeight="1">
      <c r="A6" s="70"/>
      <c r="B6" s="490"/>
      <c r="C6" s="490"/>
      <c r="D6" s="490"/>
      <c r="E6" s="490"/>
      <c r="F6" s="490"/>
      <c r="G6" s="490"/>
      <c r="H6" s="490"/>
      <c r="I6" s="490"/>
      <c r="J6" s="490"/>
      <c r="K6" s="490"/>
      <c r="L6" s="490"/>
      <c r="M6" s="490"/>
      <c r="N6" s="490"/>
      <c r="O6" s="490"/>
    </row>
    <row r="7" spans="1:15" ht="47.25">
      <c r="A7" s="388" t="s">
        <v>182</v>
      </c>
      <c r="B7" s="388" t="s">
        <v>183</v>
      </c>
      <c r="C7" s="389" t="s">
        <v>5</v>
      </c>
      <c r="D7" s="390" t="s">
        <v>184</v>
      </c>
      <c r="E7" s="391" t="s">
        <v>186</v>
      </c>
      <c r="F7" s="392" t="s">
        <v>187</v>
      </c>
      <c r="G7" s="388" t="s">
        <v>188</v>
      </c>
      <c r="H7" s="390" t="s">
        <v>189</v>
      </c>
      <c r="I7" s="393" t="s">
        <v>190</v>
      </c>
      <c r="J7" s="394" t="s">
        <v>191</v>
      </c>
      <c r="K7" s="395" t="s">
        <v>192</v>
      </c>
      <c r="L7" s="396" t="s">
        <v>193</v>
      </c>
      <c r="M7" s="397" t="s">
        <v>194</v>
      </c>
      <c r="N7" s="385" t="s">
        <v>195</v>
      </c>
      <c r="O7" s="385" t="s">
        <v>560</v>
      </c>
    </row>
    <row r="8" spans="1:15" ht="57.75" customHeight="1">
      <c r="A8" s="398">
        <v>1</v>
      </c>
      <c r="B8" s="399" t="s">
        <v>1194</v>
      </c>
      <c r="C8" s="379" t="s">
        <v>82</v>
      </c>
      <c r="D8" s="400" t="s">
        <v>1201</v>
      </c>
      <c r="E8" s="401" t="s">
        <v>1427</v>
      </c>
      <c r="F8" s="402" t="s">
        <v>1204</v>
      </c>
      <c r="G8" s="403" t="s">
        <v>1205</v>
      </c>
      <c r="H8" s="404">
        <v>50</v>
      </c>
      <c r="I8" s="405">
        <v>134.16</v>
      </c>
      <c r="J8" s="406">
        <f t="shared" ref="J8:J39" si="0">I8*H8</f>
        <v>6708</v>
      </c>
      <c r="K8" s="407" t="s">
        <v>410</v>
      </c>
      <c r="L8" s="408">
        <v>44470</v>
      </c>
      <c r="M8" s="409" t="s">
        <v>1202</v>
      </c>
      <c r="N8" s="410">
        <v>44470</v>
      </c>
      <c r="O8" s="411" t="s">
        <v>1412</v>
      </c>
    </row>
    <row r="9" spans="1:15" ht="67.5" customHeight="1">
      <c r="A9" s="398">
        <v>2</v>
      </c>
      <c r="B9" s="399" t="s">
        <v>1218</v>
      </c>
      <c r="C9" s="412" t="s">
        <v>82</v>
      </c>
      <c r="D9" s="413" t="s">
        <v>1200</v>
      </c>
      <c r="E9" s="401" t="s">
        <v>1221</v>
      </c>
      <c r="F9" s="414" t="s">
        <v>451</v>
      </c>
      <c r="G9" s="415" t="s">
        <v>1192</v>
      </c>
      <c r="H9" s="416">
        <v>5100</v>
      </c>
      <c r="I9" s="417">
        <v>2.0499999999999998</v>
      </c>
      <c r="J9" s="406">
        <f t="shared" si="0"/>
        <v>10455</v>
      </c>
      <c r="K9" s="418" t="s">
        <v>410</v>
      </c>
      <c r="L9" s="408">
        <v>44488</v>
      </c>
      <c r="M9" s="419" t="s">
        <v>1350</v>
      </c>
      <c r="N9" s="410">
        <v>44489</v>
      </c>
      <c r="O9" s="411" t="s">
        <v>1412</v>
      </c>
    </row>
    <row r="10" spans="1:15" ht="47.25" customHeight="1">
      <c r="A10" s="398">
        <v>3</v>
      </c>
      <c r="B10" s="399" t="s">
        <v>1218</v>
      </c>
      <c r="C10" s="412" t="s">
        <v>82</v>
      </c>
      <c r="D10" s="413" t="s">
        <v>1219</v>
      </c>
      <c r="E10" s="421" t="s">
        <v>1220</v>
      </c>
      <c r="F10" s="414" t="s">
        <v>451</v>
      </c>
      <c r="G10" s="415" t="s">
        <v>1477</v>
      </c>
      <c r="H10" s="416">
        <v>4200</v>
      </c>
      <c r="I10" s="417">
        <v>0.44</v>
      </c>
      <c r="J10" s="406">
        <f t="shared" si="0"/>
        <v>1848</v>
      </c>
      <c r="K10" s="418" t="s">
        <v>410</v>
      </c>
      <c r="L10" s="408">
        <v>44488</v>
      </c>
      <c r="M10" s="419" t="s">
        <v>1351</v>
      </c>
      <c r="N10" s="410">
        <v>44489</v>
      </c>
      <c r="O10" s="411" t="s">
        <v>1412</v>
      </c>
    </row>
    <row r="11" spans="1:15" ht="38.25" customHeight="1">
      <c r="A11" s="398">
        <v>4</v>
      </c>
      <c r="B11" s="399" t="s">
        <v>1218</v>
      </c>
      <c r="C11" s="412" t="s">
        <v>82</v>
      </c>
      <c r="D11" s="413" t="s">
        <v>1223</v>
      </c>
      <c r="E11" s="401" t="s">
        <v>1222</v>
      </c>
      <c r="F11" s="414" t="s">
        <v>451</v>
      </c>
      <c r="G11" s="415" t="s">
        <v>1190</v>
      </c>
      <c r="H11" s="416">
        <v>15000</v>
      </c>
      <c r="I11" s="417">
        <v>0.25</v>
      </c>
      <c r="J11" s="406">
        <f t="shared" si="0"/>
        <v>3750</v>
      </c>
      <c r="K11" s="418" t="s">
        <v>410</v>
      </c>
      <c r="L11" s="408">
        <v>44488</v>
      </c>
      <c r="M11" s="419" t="s">
        <v>1352</v>
      </c>
      <c r="N11" s="410">
        <v>44489</v>
      </c>
      <c r="O11" s="411" t="s">
        <v>1412</v>
      </c>
    </row>
    <row r="12" spans="1:15" ht="47.25" customHeight="1">
      <c r="A12" s="398">
        <v>5</v>
      </c>
      <c r="B12" s="399" t="s">
        <v>1218</v>
      </c>
      <c r="C12" s="412" t="s">
        <v>82</v>
      </c>
      <c r="D12" s="413" t="s">
        <v>1241</v>
      </c>
      <c r="E12" s="401" t="s">
        <v>1224</v>
      </c>
      <c r="F12" s="414" t="s">
        <v>451</v>
      </c>
      <c r="G12" s="415" t="s">
        <v>1190</v>
      </c>
      <c r="H12" s="416">
        <v>8000</v>
      </c>
      <c r="I12" s="417">
        <v>0.09</v>
      </c>
      <c r="J12" s="406">
        <f t="shared" si="0"/>
        <v>720</v>
      </c>
      <c r="K12" s="418" t="s">
        <v>410</v>
      </c>
      <c r="L12" s="408">
        <v>44488</v>
      </c>
      <c r="M12" s="419" t="s">
        <v>1352</v>
      </c>
      <c r="N12" s="410">
        <v>44489</v>
      </c>
      <c r="O12" s="411" t="s">
        <v>1412</v>
      </c>
    </row>
    <row r="13" spans="1:15" ht="38.25" customHeight="1">
      <c r="A13" s="398">
        <v>6</v>
      </c>
      <c r="B13" s="399" t="s">
        <v>1218</v>
      </c>
      <c r="C13" s="412" t="s">
        <v>82</v>
      </c>
      <c r="D13" s="413" t="s">
        <v>1242</v>
      </c>
      <c r="E13" s="401" t="s">
        <v>1225</v>
      </c>
      <c r="F13" s="414" t="s">
        <v>451</v>
      </c>
      <c r="G13" s="415" t="s">
        <v>1190</v>
      </c>
      <c r="H13" s="416">
        <v>10800</v>
      </c>
      <c r="I13" s="417">
        <v>0.35</v>
      </c>
      <c r="J13" s="406">
        <f t="shared" si="0"/>
        <v>3779.9999999999995</v>
      </c>
      <c r="K13" s="418" t="s">
        <v>410</v>
      </c>
      <c r="L13" s="408">
        <v>44488</v>
      </c>
      <c r="M13" s="419" t="s">
        <v>1352</v>
      </c>
      <c r="N13" s="410">
        <v>44489</v>
      </c>
      <c r="O13" s="411" t="s">
        <v>1412</v>
      </c>
    </row>
    <row r="14" spans="1:15" ht="38.25" customHeight="1">
      <c r="A14" s="398">
        <v>7</v>
      </c>
      <c r="B14" s="399" t="s">
        <v>1218</v>
      </c>
      <c r="C14" s="412" t="s">
        <v>82</v>
      </c>
      <c r="D14" s="413" t="s">
        <v>1240</v>
      </c>
      <c r="E14" s="401" t="s">
        <v>1226</v>
      </c>
      <c r="F14" s="414" t="s">
        <v>451</v>
      </c>
      <c r="G14" s="415" t="s">
        <v>1190</v>
      </c>
      <c r="H14" s="416">
        <v>6000</v>
      </c>
      <c r="I14" s="417">
        <v>0.05</v>
      </c>
      <c r="J14" s="406">
        <f t="shared" si="0"/>
        <v>300</v>
      </c>
      <c r="K14" s="418" t="s">
        <v>410</v>
      </c>
      <c r="L14" s="408">
        <v>44489</v>
      </c>
      <c r="M14" s="419" t="s">
        <v>1352</v>
      </c>
      <c r="N14" s="410">
        <v>44489</v>
      </c>
      <c r="O14" s="411" t="s">
        <v>1412</v>
      </c>
    </row>
    <row r="15" spans="1:15" ht="44.25" customHeight="1">
      <c r="A15" s="398">
        <v>8</v>
      </c>
      <c r="B15" s="399" t="s">
        <v>1218</v>
      </c>
      <c r="C15" s="412" t="s">
        <v>82</v>
      </c>
      <c r="D15" s="413" t="s">
        <v>1227</v>
      </c>
      <c r="E15" s="401" t="s">
        <v>1228</v>
      </c>
      <c r="F15" s="414" t="s">
        <v>451</v>
      </c>
      <c r="G15" s="415" t="s">
        <v>1192</v>
      </c>
      <c r="H15" s="416">
        <v>30000</v>
      </c>
      <c r="I15" s="417">
        <v>0.04</v>
      </c>
      <c r="J15" s="406">
        <f t="shared" si="0"/>
        <v>1200</v>
      </c>
      <c r="K15" s="418" t="s">
        <v>410</v>
      </c>
      <c r="L15" s="408">
        <v>44489</v>
      </c>
      <c r="M15" s="419" t="s">
        <v>1353</v>
      </c>
      <c r="N15" s="410">
        <v>44489</v>
      </c>
      <c r="O15" s="411" t="s">
        <v>1412</v>
      </c>
    </row>
    <row r="16" spans="1:15" ht="39.75" customHeight="1">
      <c r="A16" s="398">
        <v>9</v>
      </c>
      <c r="B16" s="399" t="s">
        <v>1218</v>
      </c>
      <c r="C16" s="412" t="s">
        <v>82</v>
      </c>
      <c r="D16" s="413" t="s">
        <v>1229</v>
      </c>
      <c r="E16" s="401" t="s">
        <v>1261</v>
      </c>
      <c r="F16" s="414" t="s">
        <v>451</v>
      </c>
      <c r="G16" s="415" t="s">
        <v>1191</v>
      </c>
      <c r="H16" s="416">
        <v>300</v>
      </c>
      <c r="I16" s="417">
        <v>1.23</v>
      </c>
      <c r="J16" s="406">
        <f t="shared" si="0"/>
        <v>369</v>
      </c>
      <c r="K16" s="418" t="s">
        <v>410</v>
      </c>
      <c r="L16" s="408">
        <v>44489</v>
      </c>
      <c r="M16" s="419" t="s">
        <v>1354</v>
      </c>
      <c r="N16" s="410">
        <v>44489</v>
      </c>
      <c r="O16" s="411" t="s">
        <v>1412</v>
      </c>
    </row>
    <row r="17" spans="1:15" ht="39.75" customHeight="1">
      <c r="A17" s="398">
        <v>10</v>
      </c>
      <c r="B17" s="399" t="s">
        <v>1218</v>
      </c>
      <c r="C17" s="412" t="s">
        <v>82</v>
      </c>
      <c r="D17" s="413" t="s">
        <v>1230</v>
      </c>
      <c r="E17" s="401" t="s">
        <v>1259</v>
      </c>
      <c r="F17" s="414" t="s">
        <v>451</v>
      </c>
      <c r="G17" s="415" t="s">
        <v>1231</v>
      </c>
      <c r="H17" s="416">
        <v>48</v>
      </c>
      <c r="I17" s="417">
        <v>17.440000000000001</v>
      </c>
      <c r="J17" s="406">
        <f t="shared" si="0"/>
        <v>837.12000000000012</v>
      </c>
      <c r="K17" s="418" t="s">
        <v>410</v>
      </c>
      <c r="L17" s="408">
        <v>44489</v>
      </c>
      <c r="M17" s="419" t="s">
        <v>1355</v>
      </c>
      <c r="N17" s="410">
        <v>44489</v>
      </c>
      <c r="O17" s="411" t="s">
        <v>1412</v>
      </c>
    </row>
    <row r="18" spans="1:15" ht="53.25" customHeight="1">
      <c r="A18" s="398">
        <v>11</v>
      </c>
      <c r="B18" s="399" t="s">
        <v>1218</v>
      </c>
      <c r="C18" s="412" t="s">
        <v>82</v>
      </c>
      <c r="D18" s="413" t="s">
        <v>1232</v>
      </c>
      <c r="E18" s="401" t="s">
        <v>1260</v>
      </c>
      <c r="F18" s="414" t="s">
        <v>451</v>
      </c>
      <c r="G18" s="415" t="s">
        <v>1231</v>
      </c>
      <c r="H18" s="416">
        <v>100</v>
      </c>
      <c r="I18" s="417">
        <v>8.32</v>
      </c>
      <c r="J18" s="406">
        <f t="shared" si="0"/>
        <v>832</v>
      </c>
      <c r="K18" s="418" t="s">
        <v>410</v>
      </c>
      <c r="L18" s="408">
        <v>44489</v>
      </c>
      <c r="M18" s="419" t="s">
        <v>1355</v>
      </c>
      <c r="N18" s="410">
        <v>44489</v>
      </c>
      <c r="O18" s="411" t="s">
        <v>1412</v>
      </c>
    </row>
    <row r="19" spans="1:15" ht="49.5" customHeight="1">
      <c r="A19" s="398">
        <v>12</v>
      </c>
      <c r="B19" s="399" t="s">
        <v>1218</v>
      </c>
      <c r="C19" s="412" t="s">
        <v>82</v>
      </c>
      <c r="D19" s="413" t="s">
        <v>1233</v>
      </c>
      <c r="E19" s="401" t="s">
        <v>1253</v>
      </c>
      <c r="F19" s="414" t="s">
        <v>451</v>
      </c>
      <c r="G19" s="415" t="s">
        <v>1236</v>
      </c>
      <c r="H19" s="416">
        <v>15000</v>
      </c>
      <c r="I19" s="417">
        <v>0.84</v>
      </c>
      <c r="J19" s="406">
        <f t="shared" si="0"/>
        <v>12600</v>
      </c>
      <c r="K19" s="418" t="s">
        <v>410</v>
      </c>
      <c r="L19" s="408">
        <v>44489</v>
      </c>
      <c r="M19" s="419" t="s">
        <v>1356</v>
      </c>
      <c r="N19" s="410">
        <v>44489</v>
      </c>
      <c r="O19" s="411" t="s">
        <v>1412</v>
      </c>
    </row>
    <row r="20" spans="1:15" ht="40.5" customHeight="1">
      <c r="A20" s="398">
        <v>13</v>
      </c>
      <c r="B20" s="399" t="s">
        <v>1218</v>
      </c>
      <c r="C20" s="412" t="s">
        <v>82</v>
      </c>
      <c r="D20" s="413" t="s">
        <v>1234</v>
      </c>
      <c r="E20" s="401" t="s">
        <v>1235</v>
      </c>
      <c r="F20" s="414" t="s">
        <v>451</v>
      </c>
      <c r="G20" s="415" t="s">
        <v>1236</v>
      </c>
      <c r="H20" s="416">
        <v>20400</v>
      </c>
      <c r="I20" s="417">
        <v>0.17</v>
      </c>
      <c r="J20" s="406">
        <f t="shared" si="0"/>
        <v>3468.0000000000005</v>
      </c>
      <c r="K20" s="418" t="s">
        <v>410</v>
      </c>
      <c r="L20" s="408">
        <v>44489</v>
      </c>
      <c r="M20" s="419" t="s">
        <v>1356</v>
      </c>
      <c r="N20" s="410">
        <v>44489</v>
      </c>
      <c r="O20" s="411" t="s">
        <v>1412</v>
      </c>
    </row>
    <row r="21" spans="1:15" ht="53.25" customHeight="1">
      <c r="A21" s="398">
        <v>14</v>
      </c>
      <c r="B21" s="399" t="s">
        <v>1218</v>
      </c>
      <c r="C21" s="412" t="s">
        <v>82</v>
      </c>
      <c r="D21" s="413" t="s">
        <v>1237</v>
      </c>
      <c r="E21" s="401" t="s">
        <v>1238</v>
      </c>
      <c r="F21" s="414" t="s">
        <v>451</v>
      </c>
      <c r="G21" s="415" t="s">
        <v>1239</v>
      </c>
      <c r="H21" s="416">
        <v>100</v>
      </c>
      <c r="I21" s="417">
        <v>3.64</v>
      </c>
      <c r="J21" s="406">
        <f t="shared" si="0"/>
        <v>364</v>
      </c>
      <c r="K21" s="418" t="s">
        <v>410</v>
      </c>
      <c r="L21" s="408">
        <v>44489</v>
      </c>
      <c r="M21" s="419" t="s">
        <v>1357</v>
      </c>
      <c r="N21" s="410">
        <v>44489</v>
      </c>
      <c r="O21" s="411" t="s">
        <v>1412</v>
      </c>
    </row>
    <row r="22" spans="1:15" ht="51.75" customHeight="1">
      <c r="A22" s="398">
        <v>15</v>
      </c>
      <c r="B22" s="399" t="s">
        <v>1218</v>
      </c>
      <c r="C22" s="412" t="s">
        <v>82</v>
      </c>
      <c r="D22" s="413" t="s">
        <v>1243</v>
      </c>
      <c r="E22" s="401" t="s">
        <v>1244</v>
      </c>
      <c r="F22" s="414" t="s">
        <v>451</v>
      </c>
      <c r="G22" s="415" t="s">
        <v>482</v>
      </c>
      <c r="H22" s="416">
        <v>300</v>
      </c>
      <c r="I22" s="417">
        <v>4.16</v>
      </c>
      <c r="J22" s="406">
        <f t="shared" si="0"/>
        <v>1248</v>
      </c>
      <c r="K22" s="418" t="s">
        <v>410</v>
      </c>
      <c r="L22" s="408">
        <v>44489</v>
      </c>
      <c r="M22" s="419" t="s">
        <v>1358</v>
      </c>
      <c r="N22" s="410">
        <v>44489</v>
      </c>
      <c r="O22" s="411" t="s">
        <v>1412</v>
      </c>
    </row>
    <row r="23" spans="1:15" ht="52.5" customHeight="1">
      <c r="A23" s="398">
        <v>16</v>
      </c>
      <c r="B23" s="399" t="s">
        <v>1218</v>
      </c>
      <c r="C23" s="412" t="s">
        <v>82</v>
      </c>
      <c r="D23" s="413" t="s">
        <v>1199</v>
      </c>
      <c r="E23" s="401" t="s">
        <v>1424</v>
      </c>
      <c r="F23" s="414" t="s">
        <v>451</v>
      </c>
      <c r="G23" s="415" t="s">
        <v>482</v>
      </c>
      <c r="H23" s="416">
        <v>3600</v>
      </c>
      <c r="I23" s="417">
        <v>0.14000000000000001</v>
      </c>
      <c r="J23" s="406">
        <f t="shared" si="0"/>
        <v>504.00000000000006</v>
      </c>
      <c r="K23" s="418" t="s">
        <v>410</v>
      </c>
      <c r="L23" s="408">
        <v>44489</v>
      </c>
      <c r="M23" s="419" t="s">
        <v>1358</v>
      </c>
      <c r="N23" s="410">
        <v>44489</v>
      </c>
      <c r="O23" s="411" t="s">
        <v>1412</v>
      </c>
    </row>
    <row r="24" spans="1:15" ht="52.5" customHeight="1">
      <c r="A24" s="398">
        <v>17</v>
      </c>
      <c r="B24" s="399" t="s">
        <v>1218</v>
      </c>
      <c r="C24" s="412" t="s">
        <v>82</v>
      </c>
      <c r="D24" s="413" t="s">
        <v>1245</v>
      </c>
      <c r="E24" s="401" t="s">
        <v>1246</v>
      </c>
      <c r="F24" s="414" t="s">
        <v>451</v>
      </c>
      <c r="G24" s="415" t="s">
        <v>1148</v>
      </c>
      <c r="H24" s="416">
        <v>13500</v>
      </c>
      <c r="I24" s="417">
        <v>0.25</v>
      </c>
      <c r="J24" s="406">
        <f t="shared" si="0"/>
        <v>3375</v>
      </c>
      <c r="K24" s="418" t="s">
        <v>410</v>
      </c>
      <c r="L24" s="408">
        <v>44489</v>
      </c>
      <c r="M24" s="419" t="s">
        <v>1359</v>
      </c>
      <c r="N24" s="410">
        <v>44489</v>
      </c>
      <c r="O24" s="411" t="s">
        <v>1412</v>
      </c>
    </row>
    <row r="25" spans="1:15" ht="52.5" customHeight="1">
      <c r="A25" s="398">
        <v>18</v>
      </c>
      <c r="B25" s="399" t="s">
        <v>1218</v>
      </c>
      <c r="C25" s="412" t="s">
        <v>82</v>
      </c>
      <c r="D25" s="413" t="s">
        <v>1245</v>
      </c>
      <c r="E25" s="401" t="s">
        <v>1258</v>
      </c>
      <c r="F25" s="414" t="s">
        <v>451</v>
      </c>
      <c r="G25" s="415" t="s">
        <v>1185</v>
      </c>
      <c r="H25" s="416">
        <v>6000</v>
      </c>
      <c r="I25" s="417">
        <v>0.06</v>
      </c>
      <c r="J25" s="406">
        <f t="shared" si="0"/>
        <v>360</v>
      </c>
      <c r="K25" s="418" t="s">
        <v>410</v>
      </c>
      <c r="L25" s="408">
        <v>44489</v>
      </c>
      <c r="M25" s="419" t="s">
        <v>1360</v>
      </c>
      <c r="N25" s="410">
        <v>44489</v>
      </c>
      <c r="O25" s="411" t="s">
        <v>1412</v>
      </c>
    </row>
    <row r="26" spans="1:15" ht="52.5" customHeight="1">
      <c r="A26" s="398">
        <v>19</v>
      </c>
      <c r="B26" s="399" t="s">
        <v>1218</v>
      </c>
      <c r="C26" s="412" t="s">
        <v>82</v>
      </c>
      <c r="D26" s="413" t="s">
        <v>1247</v>
      </c>
      <c r="E26" s="401" t="s">
        <v>1248</v>
      </c>
      <c r="F26" s="414" t="s">
        <v>451</v>
      </c>
      <c r="G26" s="415" t="s">
        <v>1249</v>
      </c>
      <c r="H26" s="416">
        <v>8400</v>
      </c>
      <c r="I26" s="417">
        <v>0.18</v>
      </c>
      <c r="J26" s="406">
        <f t="shared" si="0"/>
        <v>1512</v>
      </c>
      <c r="K26" s="418" t="s">
        <v>410</v>
      </c>
      <c r="L26" s="408">
        <v>44489</v>
      </c>
      <c r="M26" s="419" t="s">
        <v>1257</v>
      </c>
      <c r="N26" s="410">
        <v>44490</v>
      </c>
      <c r="O26" s="411" t="s">
        <v>1412</v>
      </c>
    </row>
    <row r="27" spans="1:15" ht="41.25" customHeight="1">
      <c r="A27" s="398">
        <v>20</v>
      </c>
      <c r="B27" s="399" t="s">
        <v>1218</v>
      </c>
      <c r="C27" s="412" t="s">
        <v>82</v>
      </c>
      <c r="D27" s="413" t="s">
        <v>1255</v>
      </c>
      <c r="E27" s="401" t="s">
        <v>1250</v>
      </c>
      <c r="F27" s="414" t="s">
        <v>451</v>
      </c>
      <c r="G27" s="415" t="s">
        <v>1184</v>
      </c>
      <c r="H27" s="416">
        <v>16600</v>
      </c>
      <c r="I27" s="417">
        <v>0.57999999999999996</v>
      </c>
      <c r="J27" s="406">
        <f t="shared" si="0"/>
        <v>9628</v>
      </c>
      <c r="K27" s="418" t="s">
        <v>410</v>
      </c>
      <c r="L27" s="408">
        <v>44489</v>
      </c>
      <c r="M27" s="419" t="s">
        <v>1256</v>
      </c>
      <c r="N27" s="410">
        <v>44490</v>
      </c>
      <c r="O27" s="411" t="s">
        <v>1412</v>
      </c>
    </row>
    <row r="28" spans="1:15" ht="63.75" customHeight="1">
      <c r="A28" s="398">
        <v>21</v>
      </c>
      <c r="B28" s="399" t="s">
        <v>1218</v>
      </c>
      <c r="C28" s="412" t="s">
        <v>82</v>
      </c>
      <c r="D28" s="413" t="s">
        <v>1254</v>
      </c>
      <c r="E28" s="401" t="s">
        <v>1251</v>
      </c>
      <c r="F28" s="422" t="s">
        <v>1189</v>
      </c>
      <c r="G28" s="415" t="s">
        <v>1182</v>
      </c>
      <c r="H28" s="416">
        <v>100</v>
      </c>
      <c r="I28" s="417">
        <v>4.13</v>
      </c>
      <c r="J28" s="406">
        <f t="shared" si="0"/>
        <v>413</v>
      </c>
      <c r="K28" s="418" t="s">
        <v>410</v>
      </c>
      <c r="L28" s="408">
        <v>44489</v>
      </c>
      <c r="M28" s="419" t="s">
        <v>1252</v>
      </c>
      <c r="N28" s="410">
        <v>44490</v>
      </c>
      <c r="O28" s="411" t="s">
        <v>1412</v>
      </c>
    </row>
    <row r="29" spans="1:15" ht="52.5" customHeight="1">
      <c r="A29" s="398">
        <v>22</v>
      </c>
      <c r="B29" s="423" t="s">
        <v>1344</v>
      </c>
      <c r="C29" s="424" t="s">
        <v>82</v>
      </c>
      <c r="D29" s="478" t="s">
        <v>1384</v>
      </c>
      <c r="E29" s="425" t="s">
        <v>1385</v>
      </c>
      <c r="F29" s="426" t="s">
        <v>1305</v>
      </c>
      <c r="G29" s="423" t="s">
        <v>446</v>
      </c>
      <c r="H29" s="427">
        <v>100</v>
      </c>
      <c r="I29" s="417">
        <v>2.79</v>
      </c>
      <c r="J29" s="406">
        <f t="shared" si="0"/>
        <v>279</v>
      </c>
      <c r="K29" s="398" t="s">
        <v>410</v>
      </c>
      <c r="L29" s="428">
        <v>44495</v>
      </c>
      <c r="M29" s="419" t="s">
        <v>1404</v>
      </c>
      <c r="N29" s="410">
        <v>44517</v>
      </c>
      <c r="O29" s="411" t="s">
        <v>1412</v>
      </c>
    </row>
    <row r="30" spans="1:15" ht="52.5" customHeight="1">
      <c r="A30" s="398">
        <v>23</v>
      </c>
      <c r="B30" s="423" t="s">
        <v>1344</v>
      </c>
      <c r="C30" s="424" t="s">
        <v>82</v>
      </c>
      <c r="D30" s="478" t="s">
        <v>1384</v>
      </c>
      <c r="E30" s="425" t="s">
        <v>1386</v>
      </c>
      <c r="F30" s="426" t="s">
        <v>1305</v>
      </c>
      <c r="G30" s="423" t="s">
        <v>446</v>
      </c>
      <c r="H30" s="427">
        <v>100</v>
      </c>
      <c r="I30" s="417">
        <v>14.15</v>
      </c>
      <c r="J30" s="406">
        <f t="shared" si="0"/>
        <v>1415</v>
      </c>
      <c r="K30" s="398" t="s">
        <v>410</v>
      </c>
      <c r="L30" s="428">
        <v>44495</v>
      </c>
      <c r="M30" s="419" t="s">
        <v>1404</v>
      </c>
      <c r="N30" s="410">
        <v>44517</v>
      </c>
      <c r="O30" s="411" t="s">
        <v>1412</v>
      </c>
    </row>
    <row r="31" spans="1:15" ht="52.5" customHeight="1">
      <c r="A31" s="398">
        <v>24</v>
      </c>
      <c r="B31" s="423" t="s">
        <v>1344</v>
      </c>
      <c r="C31" s="424" t="s">
        <v>82</v>
      </c>
      <c r="D31" s="478" t="s">
        <v>1384</v>
      </c>
      <c r="E31" s="425" t="s">
        <v>1387</v>
      </c>
      <c r="F31" s="429" t="s">
        <v>1305</v>
      </c>
      <c r="G31" s="423" t="s">
        <v>446</v>
      </c>
      <c r="H31" s="427">
        <v>80</v>
      </c>
      <c r="I31" s="417">
        <v>13</v>
      </c>
      <c r="J31" s="406">
        <f t="shared" si="0"/>
        <v>1040</v>
      </c>
      <c r="K31" s="398" t="s">
        <v>410</v>
      </c>
      <c r="L31" s="428">
        <v>44495</v>
      </c>
      <c r="M31" s="419" t="s">
        <v>1404</v>
      </c>
      <c r="N31" s="410">
        <v>44517</v>
      </c>
      <c r="O31" s="411" t="s">
        <v>1412</v>
      </c>
    </row>
    <row r="32" spans="1:15" ht="52.5" customHeight="1">
      <c r="A32" s="398">
        <v>25</v>
      </c>
      <c r="B32" s="423" t="s">
        <v>1344</v>
      </c>
      <c r="C32" s="424" t="s">
        <v>82</v>
      </c>
      <c r="D32" s="478" t="s">
        <v>1388</v>
      </c>
      <c r="E32" s="425" t="s">
        <v>1389</v>
      </c>
      <c r="F32" s="426" t="s">
        <v>1305</v>
      </c>
      <c r="G32" s="423" t="s">
        <v>1292</v>
      </c>
      <c r="H32" s="427">
        <v>200</v>
      </c>
      <c r="I32" s="417">
        <v>4.49</v>
      </c>
      <c r="J32" s="406">
        <f t="shared" si="0"/>
        <v>898</v>
      </c>
      <c r="K32" s="398" t="s">
        <v>410</v>
      </c>
      <c r="L32" s="428">
        <v>44495</v>
      </c>
      <c r="M32" s="419" t="s">
        <v>1405</v>
      </c>
      <c r="N32" s="410">
        <v>44517</v>
      </c>
      <c r="O32" s="411" t="s">
        <v>1412</v>
      </c>
    </row>
    <row r="33" spans="1:15" ht="52.5" customHeight="1">
      <c r="A33" s="398">
        <v>26</v>
      </c>
      <c r="B33" s="423" t="s">
        <v>1344</v>
      </c>
      <c r="C33" s="424" t="s">
        <v>82</v>
      </c>
      <c r="D33" s="478" t="s">
        <v>1390</v>
      </c>
      <c r="E33" s="425" t="s">
        <v>1391</v>
      </c>
      <c r="F33" s="426" t="s">
        <v>1305</v>
      </c>
      <c r="G33" s="423" t="s">
        <v>1149</v>
      </c>
      <c r="H33" s="427">
        <v>360</v>
      </c>
      <c r="I33" s="417">
        <v>14.5</v>
      </c>
      <c r="J33" s="406">
        <f t="shared" si="0"/>
        <v>5220</v>
      </c>
      <c r="K33" s="398" t="s">
        <v>410</v>
      </c>
      <c r="L33" s="428">
        <v>44495</v>
      </c>
      <c r="M33" s="419" t="s">
        <v>1406</v>
      </c>
      <c r="N33" s="410">
        <v>44517</v>
      </c>
      <c r="O33" s="411" t="s">
        <v>1412</v>
      </c>
    </row>
    <row r="34" spans="1:15" ht="64.5" customHeight="1">
      <c r="A34" s="398">
        <v>27</v>
      </c>
      <c r="B34" s="423" t="s">
        <v>1344</v>
      </c>
      <c r="C34" s="424" t="s">
        <v>82</v>
      </c>
      <c r="D34" s="478" t="s">
        <v>1392</v>
      </c>
      <c r="E34" s="425" t="s">
        <v>1393</v>
      </c>
      <c r="F34" s="426" t="s">
        <v>1305</v>
      </c>
      <c r="G34" s="430" t="s">
        <v>788</v>
      </c>
      <c r="H34" s="427">
        <v>10000</v>
      </c>
      <c r="I34" s="417">
        <v>7.0000000000000007E-2</v>
      </c>
      <c r="J34" s="406">
        <f t="shared" si="0"/>
        <v>700.00000000000011</v>
      </c>
      <c r="K34" s="398" t="s">
        <v>410</v>
      </c>
      <c r="L34" s="428">
        <v>44495</v>
      </c>
      <c r="M34" s="419" t="s">
        <v>1407</v>
      </c>
      <c r="N34" s="410">
        <v>44517</v>
      </c>
      <c r="O34" s="411" t="s">
        <v>1412</v>
      </c>
    </row>
    <row r="35" spans="1:15" ht="62.25" customHeight="1">
      <c r="A35" s="398">
        <v>28</v>
      </c>
      <c r="B35" s="423" t="s">
        <v>1344</v>
      </c>
      <c r="C35" s="424" t="s">
        <v>82</v>
      </c>
      <c r="D35" s="427" t="s">
        <v>1394</v>
      </c>
      <c r="E35" s="425" t="s">
        <v>1395</v>
      </c>
      <c r="F35" s="426" t="s">
        <v>1305</v>
      </c>
      <c r="G35" s="430" t="s">
        <v>1396</v>
      </c>
      <c r="H35" s="427">
        <v>60</v>
      </c>
      <c r="I35" s="417">
        <v>9</v>
      </c>
      <c r="J35" s="406">
        <f t="shared" si="0"/>
        <v>540</v>
      </c>
      <c r="K35" s="398" t="s">
        <v>410</v>
      </c>
      <c r="L35" s="428">
        <v>44495</v>
      </c>
      <c r="M35" s="419" t="s">
        <v>1408</v>
      </c>
      <c r="N35" s="410">
        <v>44517</v>
      </c>
      <c r="O35" s="411" t="s">
        <v>1412</v>
      </c>
    </row>
    <row r="36" spans="1:15" ht="62.25" customHeight="1">
      <c r="A36" s="398">
        <v>29</v>
      </c>
      <c r="B36" s="423" t="s">
        <v>1344</v>
      </c>
      <c r="C36" s="424" t="s">
        <v>82</v>
      </c>
      <c r="D36" s="478" t="s">
        <v>1398</v>
      </c>
      <c r="E36" s="425" t="s">
        <v>1397</v>
      </c>
      <c r="F36" s="426" t="s">
        <v>1305</v>
      </c>
      <c r="G36" s="430" t="s">
        <v>1184</v>
      </c>
      <c r="H36" s="427">
        <v>100</v>
      </c>
      <c r="I36" s="417">
        <v>68.400000000000006</v>
      </c>
      <c r="J36" s="406">
        <f t="shared" si="0"/>
        <v>6840.0000000000009</v>
      </c>
      <c r="K36" s="398" t="s">
        <v>410</v>
      </c>
      <c r="L36" s="428">
        <v>44495</v>
      </c>
      <c r="M36" s="419" t="s">
        <v>1409</v>
      </c>
      <c r="N36" s="410">
        <v>44517</v>
      </c>
      <c r="O36" s="411" t="s">
        <v>1412</v>
      </c>
    </row>
    <row r="37" spans="1:15" ht="86.25" customHeight="1">
      <c r="A37" s="398">
        <v>30</v>
      </c>
      <c r="B37" s="423" t="s">
        <v>1344</v>
      </c>
      <c r="C37" s="424" t="s">
        <v>82</v>
      </c>
      <c r="D37" s="478" t="s">
        <v>1400</v>
      </c>
      <c r="E37" s="425" t="s">
        <v>1399</v>
      </c>
      <c r="F37" s="426" t="s">
        <v>1305</v>
      </c>
      <c r="G37" s="415" t="s">
        <v>1231</v>
      </c>
      <c r="H37" s="427">
        <v>400</v>
      </c>
      <c r="I37" s="417">
        <v>59.01</v>
      </c>
      <c r="J37" s="406">
        <f t="shared" si="0"/>
        <v>23604</v>
      </c>
      <c r="K37" s="398" t="s">
        <v>410</v>
      </c>
      <c r="L37" s="428">
        <v>44495</v>
      </c>
      <c r="M37" s="419" t="s">
        <v>1410</v>
      </c>
      <c r="N37" s="410">
        <v>44517</v>
      </c>
      <c r="O37" s="411" t="s">
        <v>1412</v>
      </c>
    </row>
    <row r="38" spans="1:15" ht="57" customHeight="1">
      <c r="A38" s="398">
        <v>31</v>
      </c>
      <c r="B38" s="423" t="s">
        <v>1344</v>
      </c>
      <c r="C38" s="424" t="s">
        <v>82</v>
      </c>
      <c r="D38" s="478" t="s">
        <v>1401</v>
      </c>
      <c r="E38" s="425" t="s">
        <v>1402</v>
      </c>
      <c r="F38" s="426" t="s">
        <v>1305</v>
      </c>
      <c r="G38" s="430" t="s">
        <v>1188</v>
      </c>
      <c r="H38" s="427">
        <v>50</v>
      </c>
      <c r="I38" s="417">
        <v>2.34</v>
      </c>
      <c r="J38" s="406">
        <f t="shared" si="0"/>
        <v>117</v>
      </c>
      <c r="K38" s="398" t="s">
        <v>410</v>
      </c>
      <c r="L38" s="428">
        <v>44495</v>
      </c>
      <c r="M38" s="419" t="s">
        <v>1411</v>
      </c>
      <c r="N38" s="410">
        <v>44517</v>
      </c>
      <c r="O38" s="411" t="s">
        <v>1412</v>
      </c>
    </row>
    <row r="39" spans="1:15" ht="60.75" customHeight="1">
      <c r="A39" s="398">
        <v>32</v>
      </c>
      <c r="B39" s="431" t="s">
        <v>1179</v>
      </c>
      <c r="C39" s="432" t="s">
        <v>17</v>
      </c>
      <c r="D39" s="433" t="s">
        <v>1208</v>
      </c>
      <c r="E39" s="425" t="s">
        <v>1362</v>
      </c>
      <c r="F39" s="434" t="s">
        <v>1418</v>
      </c>
      <c r="G39" s="403" t="s">
        <v>1186</v>
      </c>
      <c r="H39" s="435">
        <v>5</v>
      </c>
      <c r="I39" s="436">
        <v>192</v>
      </c>
      <c r="J39" s="437">
        <f t="shared" si="0"/>
        <v>960</v>
      </c>
      <c r="K39" s="438" t="s">
        <v>410</v>
      </c>
      <c r="L39" s="408">
        <v>44477</v>
      </c>
      <c r="M39" s="439" t="s">
        <v>1346</v>
      </c>
      <c r="N39" s="410">
        <v>44484</v>
      </c>
      <c r="O39" s="411" t="s">
        <v>1412</v>
      </c>
    </row>
    <row r="40" spans="1:15" ht="60.75" customHeight="1">
      <c r="A40" s="398">
        <v>33</v>
      </c>
      <c r="B40" s="431" t="s">
        <v>1179</v>
      </c>
      <c r="C40" s="432" t="s">
        <v>17</v>
      </c>
      <c r="D40" s="433" t="s">
        <v>1208</v>
      </c>
      <c r="E40" s="425" t="s">
        <v>1363</v>
      </c>
      <c r="F40" s="434" t="s">
        <v>1418</v>
      </c>
      <c r="G40" s="403" t="s">
        <v>1186</v>
      </c>
      <c r="H40" s="435">
        <v>30</v>
      </c>
      <c r="I40" s="436">
        <v>33.5</v>
      </c>
      <c r="J40" s="437">
        <f t="shared" ref="J40:J71" si="1">I40*H40</f>
        <v>1005</v>
      </c>
      <c r="K40" s="438" t="s">
        <v>410</v>
      </c>
      <c r="L40" s="408">
        <v>44477</v>
      </c>
      <c r="M40" s="439" t="s">
        <v>1346</v>
      </c>
      <c r="N40" s="410">
        <v>44484</v>
      </c>
      <c r="O40" s="411" t="s">
        <v>1412</v>
      </c>
    </row>
    <row r="41" spans="1:15" ht="60.75" customHeight="1">
      <c r="A41" s="398">
        <v>34</v>
      </c>
      <c r="B41" s="431" t="s">
        <v>1179</v>
      </c>
      <c r="C41" s="432" t="s">
        <v>17</v>
      </c>
      <c r="D41" s="433" t="s">
        <v>1208</v>
      </c>
      <c r="E41" s="425" t="s">
        <v>1364</v>
      </c>
      <c r="F41" s="434" t="s">
        <v>1418</v>
      </c>
      <c r="G41" s="403" t="s">
        <v>1186</v>
      </c>
      <c r="H41" s="435">
        <v>10</v>
      </c>
      <c r="I41" s="436">
        <v>85</v>
      </c>
      <c r="J41" s="437">
        <f t="shared" si="1"/>
        <v>850</v>
      </c>
      <c r="K41" s="438" t="s">
        <v>410</v>
      </c>
      <c r="L41" s="408">
        <v>44477</v>
      </c>
      <c r="M41" s="439" t="s">
        <v>1346</v>
      </c>
      <c r="N41" s="410">
        <v>44484</v>
      </c>
      <c r="O41" s="411" t="s">
        <v>1412</v>
      </c>
    </row>
    <row r="42" spans="1:15" ht="60.75" customHeight="1">
      <c r="A42" s="398">
        <v>35</v>
      </c>
      <c r="B42" s="431" t="s">
        <v>1179</v>
      </c>
      <c r="C42" s="432" t="s">
        <v>17</v>
      </c>
      <c r="D42" s="433" t="s">
        <v>1208</v>
      </c>
      <c r="E42" s="425" t="s">
        <v>1365</v>
      </c>
      <c r="F42" s="434" t="s">
        <v>1418</v>
      </c>
      <c r="G42" s="403" t="s">
        <v>1186</v>
      </c>
      <c r="H42" s="435">
        <v>8</v>
      </c>
      <c r="I42" s="436">
        <v>30</v>
      </c>
      <c r="J42" s="437">
        <f t="shared" si="1"/>
        <v>240</v>
      </c>
      <c r="K42" s="438" t="s">
        <v>410</v>
      </c>
      <c r="L42" s="408">
        <v>44477</v>
      </c>
      <c r="M42" s="439" t="s">
        <v>1346</v>
      </c>
      <c r="N42" s="410">
        <v>44484</v>
      </c>
      <c r="O42" s="411" t="s">
        <v>1412</v>
      </c>
    </row>
    <row r="43" spans="1:15" ht="60.75" customHeight="1">
      <c r="A43" s="398">
        <v>36</v>
      </c>
      <c r="B43" s="431" t="s">
        <v>1179</v>
      </c>
      <c r="C43" s="432" t="s">
        <v>17</v>
      </c>
      <c r="D43" s="433" t="s">
        <v>1208</v>
      </c>
      <c r="E43" s="440" t="s">
        <v>1423</v>
      </c>
      <c r="F43" s="434" t="s">
        <v>1418</v>
      </c>
      <c r="G43" s="403" t="s">
        <v>1186</v>
      </c>
      <c r="H43" s="435">
        <v>15</v>
      </c>
      <c r="I43" s="436">
        <v>28.8</v>
      </c>
      <c r="J43" s="437">
        <f t="shared" si="1"/>
        <v>432</v>
      </c>
      <c r="K43" s="438" t="s">
        <v>410</v>
      </c>
      <c r="L43" s="408">
        <v>44477</v>
      </c>
      <c r="M43" s="439" t="s">
        <v>1346</v>
      </c>
      <c r="N43" s="410">
        <v>44484</v>
      </c>
      <c r="O43" s="411" t="s">
        <v>1412</v>
      </c>
    </row>
    <row r="44" spans="1:15" ht="63" customHeight="1">
      <c r="A44" s="398">
        <v>37</v>
      </c>
      <c r="B44" s="431" t="s">
        <v>1179</v>
      </c>
      <c r="C44" s="432" t="s">
        <v>17</v>
      </c>
      <c r="D44" s="433" t="s">
        <v>1208</v>
      </c>
      <c r="E44" s="425" t="s">
        <v>1366</v>
      </c>
      <c r="F44" s="434" t="s">
        <v>1418</v>
      </c>
      <c r="G44" s="403" t="s">
        <v>1186</v>
      </c>
      <c r="H44" s="435">
        <v>20</v>
      </c>
      <c r="I44" s="436">
        <v>26</v>
      </c>
      <c r="J44" s="437">
        <f t="shared" si="1"/>
        <v>520</v>
      </c>
      <c r="K44" s="438" t="s">
        <v>410</v>
      </c>
      <c r="L44" s="408">
        <v>44477</v>
      </c>
      <c r="M44" s="439" t="s">
        <v>1346</v>
      </c>
      <c r="N44" s="410">
        <v>44484</v>
      </c>
      <c r="O44" s="411" t="s">
        <v>1412</v>
      </c>
    </row>
    <row r="45" spans="1:15" ht="45.75" customHeight="1">
      <c r="A45" s="398">
        <v>38</v>
      </c>
      <c r="B45" s="431" t="s">
        <v>1179</v>
      </c>
      <c r="C45" s="432" t="s">
        <v>17</v>
      </c>
      <c r="D45" s="433" t="s">
        <v>1208</v>
      </c>
      <c r="E45" s="425" t="s">
        <v>1367</v>
      </c>
      <c r="F45" s="434" t="s">
        <v>1418</v>
      </c>
      <c r="G45" s="403" t="s">
        <v>1186</v>
      </c>
      <c r="H45" s="435">
        <v>8</v>
      </c>
      <c r="I45" s="436">
        <v>100</v>
      </c>
      <c r="J45" s="437">
        <f t="shared" si="1"/>
        <v>800</v>
      </c>
      <c r="K45" s="438" t="s">
        <v>410</v>
      </c>
      <c r="L45" s="408">
        <v>44477</v>
      </c>
      <c r="M45" s="439" t="s">
        <v>1346</v>
      </c>
      <c r="N45" s="410">
        <v>44484</v>
      </c>
      <c r="O45" s="411" t="s">
        <v>1412</v>
      </c>
    </row>
    <row r="46" spans="1:15" ht="49.5" customHeight="1">
      <c r="A46" s="398">
        <v>39</v>
      </c>
      <c r="B46" s="431" t="s">
        <v>1179</v>
      </c>
      <c r="C46" s="432" t="s">
        <v>17</v>
      </c>
      <c r="D46" s="433" t="s">
        <v>1208</v>
      </c>
      <c r="E46" s="425" t="s">
        <v>1368</v>
      </c>
      <c r="F46" s="434" t="s">
        <v>1418</v>
      </c>
      <c r="G46" s="403" t="s">
        <v>1186</v>
      </c>
      <c r="H46" s="435">
        <v>10</v>
      </c>
      <c r="I46" s="436">
        <v>95</v>
      </c>
      <c r="J46" s="437">
        <f t="shared" si="1"/>
        <v>950</v>
      </c>
      <c r="K46" s="438" t="s">
        <v>410</v>
      </c>
      <c r="L46" s="408">
        <v>44477</v>
      </c>
      <c r="M46" s="439" t="s">
        <v>1346</v>
      </c>
      <c r="N46" s="410">
        <v>44484</v>
      </c>
      <c r="O46" s="411" t="s">
        <v>1412</v>
      </c>
    </row>
    <row r="47" spans="1:15" ht="54" customHeight="1">
      <c r="A47" s="398">
        <v>40</v>
      </c>
      <c r="B47" s="431" t="s">
        <v>1179</v>
      </c>
      <c r="C47" s="432" t="s">
        <v>17</v>
      </c>
      <c r="D47" s="433" t="s">
        <v>1208</v>
      </c>
      <c r="E47" s="425" t="s">
        <v>1472</v>
      </c>
      <c r="F47" s="434" t="s">
        <v>1418</v>
      </c>
      <c r="G47" s="403" t="s">
        <v>1186</v>
      </c>
      <c r="H47" s="435">
        <v>20</v>
      </c>
      <c r="I47" s="436">
        <v>96</v>
      </c>
      <c r="J47" s="437">
        <f t="shared" si="1"/>
        <v>1920</v>
      </c>
      <c r="K47" s="438" t="s">
        <v>410</v>
      </c>
      <c r="L47" s="408">
        <v>44477</v>
      </c>
      <c r="M47" s="439" t="s">
        <v>1346</v>
      </c>
      <c r="N47" s="410">
        <v>44484</v>
      </c>
      <c r="O47" s="411" t="s">
        <v>1412</v>
      </c>
    </row>
    <row r="48" spans="1:15" ht="49.5" customHeight="1">
      <c r="A48" s="398">
        <v>41</v>
      </c>
      <c r="B48" s="431" t="s">
        <v>1179</v>
      </c>
      <c r="C48" s="432" t="s">
        <v>17</v>
      </c>
      <c r="D48" s="433" t="s">
        <v>1208</v>
      </c>
      <c r="E48" s="425" t="s">
        <v>1369</v>
      </c>
      <c r="F48" s="434" t="s">
        <v>1418</v>
      </c>
      <c r="G48" s="403" t="s">
        <v>1186</v>
      </c>
      <c r="H48" s="435">
        <v>25</v>
      </c>
      <c r="I48" s="436">
        <v>33</v>
      </c>
      <c r="J48" s="437">
        <f t="shared" si="1"/>
        <v>825</v>
      </c>
      <c r="K48" s="438" t="s">
        <v>410</v>
      </c>
      <c r="L48" s="408">
        <v>44477</v>
      </c>
      <c r="M48" s="439" t="s">
        <v>1346</v>
      </c>
      <c r="N48" s="410">
        <v>44484</v>
      </c>
      <c r="O48" s="411" t="s">
        <v>1412</v>
      </c>
    </row>
    <row r="49" spans="1:15" ht="49.5" customHeight="1">
      <c r="A49" s="398">
        <v>42</v>
      </c>
      <c r="B49" s="431" t="s">
        <v>1179</v>
      </c>
      <c r="C49" s="432" t="s">
        <v>17</v>
      </c>
      <c r="D49" s="433" t="s">
        <v>1208</v>
      </c>
      <c r="E49" s="441" t="s">
        <v>1370</v>
      </c>
      <c r="F49" s="434" t="s">
        <v>1418</v>
      </c>
      <c r="G49" s="403" t="s">
        <v>1186</v>
      </c>
      <c r="H49" s="435">
        <v>30</v>
      </c>
      <c r="I49" s="436">
        <v>85</v>
      </c>
      <c r="J49" s="437">
        <f t="shared" si="1"/>
        <v>2550</v>
      </c>
      <c r="K49" s="438" t="s">
        <v>410</v>
      </c>
      <c r="L49" s="408">
        <v>44477</v>
      </c>
      <c r="M49" s="439" t="s">
        <v>1346</v>
      </c>
      <c r="N49" s="410">
        <v>44484</v>
      </c>
      <c r="O49" s="411" t="s">
        <v>1412</v>
      </c>
    </row>
    <row r="50" spans="1:15" ht="47.25" customHeight="1">
      <c r="A50" s="398">
        <v>43</v>
      </c>
      <c r="B50" s="431" t="s">
        <v>1179</v>
      </c>
      <c r="C50" s="432" t="s">
        <v>17</v>
      </c>
      <c r="D50" s="433" t="s">
        <v>1208</v>
      </c>
      <c r="E50" s="425" t="s">
        <v>1371</v>
      </c>
      <c r="F50" s="434" t="s">
        <v>1418</v>
      </c>
      <c r="G50" s="403" t="s">
        <v>1186</v>
      </c>
      <c r="H50" s="435">
        <v>10</v>
      </c>
      <c r="I50" s="436">
        <v>190</v>
      </c>
      <c r="J50" s="437">
        <f t="shared" si="1"/>
        <v>1900</v>
      </c>
      <c r="K50" s="438" t="s">
        <v>410</v>
      </c>
      <c r="L50" s="408">
        <v>44477</v>
      </c>
      <c r="M50" s="439" t="s">
        <v>1346</v>
      </c>
      <c r="N50" s="410">
        <v>44484</v>
      </c>
      <c r="O50" s="411" t="s">
        <v>1412</v>
      </c>
    </row>
    <row r="51" spans="1:15" ht="70.5" customHeight="1">
      <c r="A51" s="398">
        <v>44</v>
      </c>
      <c r="B51" s="431" t="s">
        <v>1179</v>
      </c>
      <c r="C51" s="432" t="s">
        <v>17</v>
      </c>
      <c r="D51" s="433" t="s">
        <v>1208</v>
      </c>
      <c r="E51" s="425" t="s">
        <v>1372</v>
      </c>
      <c r="F51" s="434" t="s">
        <v>1418</v>
      </c>
      <c r="G51" s="403" t="s">
        <v>1186</v>
      </c>
      <c r="H51" s="435">
        <v>10</v>
      </c>
      <c r="I51" s="436">
        <v>30</v>
      </c>
      <c r="J51" s="437">
        <f t="shared" si="1"/>
        <v>300</v>
      </c>
      <c r="K51" s="438" t="s">
        <v>410</v>
      </c>
      <c r="L51" s="408">
        <v>44477</v>
      </c>
      <c r="M51" s="439" t="s">
        <v>1346</v>
      </c>
      <c r="N51" s="410">
        <v>44484</v>
      </c>
      <c r="O51" s="411" t="s">
        <v>1412</v>
      </c>
    </row>
    <row r="52" spans="1:15" ht="54" customHeight="1">
      <c r="A52" s="398">
        <v>45</v>
      </c>
      <c r="B52" s="431" t="s">
        <v>1179</v>
      </c>
      <c r="C52" s="432" t="s">
        <v>17</v>
      </c>
      <c r="D52" s="433" t="s">
        <v>1208</v>
      </c>
      <c r="E52" s="425" t="s">
        <v>1373</v>
      </c>
      <c r="F52" s="434" t="s">
        <v>1418</v>
      </c>
      <c r="G52" s="403" t="s">
        <v>1186</v>
      </c>
      <c r="H52" s="435">
        <v>10</v>
      </c>
      <c r="I52" s="436">
        <v>180</v>
      </c>
      <c r="J52" s="437">
        <f t="shared" si="1"/>
        <v>1800</v>
      </c>
      <c r="K52" s="438" t="s">
        <v>410</v>
      </c>
      <c r="L52" s="408">
        <v>44477</v>
      </c>
      <c r="M52" s="439" t="s">
        <v>1346</v>
      </c>
      <c r="N52" s="410">
        <v>44484</v>
      </c>
      <c r="O52" s="411" t="s">
        <v>1412</v>
      </c>
    </row>
    <row r="53" spans="1:15" ht="54" customHeight="1">
      <c r="A53" s="398">
        <v>46</v>
      </c>
      <c r="B53" s="431" t="s">
        <v>1179</v>
      </c>
      <c r="C53" s="432" t="s">
        <v>17</v>
      </c>
      <c r="D53" s="433" t="s">
        <v>1208</v>
      </c>
      <c r="E53" s="425" t="s">
        <v>1428</v>
      </c>
      <c r="F53" s="434" t="s">
        <v>1418</v>
      </c>
      <c r="G53" s="403" t="s">
        <v>1186</v>
      </c>
      <c r="H53" s="435">
        <v>10</v>
      </c>
      <c r="I53" s="436">
        <v>120</v>
      </c>
      <c r="J53" s="437">
        <f t="shared" si="1"/>
        <v>1200</v>
      </c>
      <c r="K53" s="438" t="s">
        <v>410</v>
      </c>
      <c r="L53" s="408">
        <v>44477</v>
      </c>
      <c r="M53" s="439" t="s">
        <v>1346</v>
      </c>
      <c r="N53" s="410">
        <v>44484</v>
      </c>
      <c r="O53" s="411" t="s">
        <v>1412</v>
      </c>
    </row>
    <row r="54" spans="1:15" ht="69" customHeight="1">
      <c r="A54" s="398">
        <v>47</v>
      </c>
      <c r="B54" s="431" t="s">
        <v>1179</v>
      </c>
      <c r="C54" s="432" t="s">
        <v>17</v>
      </c>
      <c r="D54" s="433" t="s">
        <v>1208</v>
      </c>
      <c r="E54" s="425" t="s">
        <v>1374</v>
      </c>
      <c r="F54" s="434" t="s">
        <v>1418</v>
      </c>
      <c r="G54" s="403" t="s">
        <v>1186</v>
      </c>
      <c r="H54" s="435">
        <v>8</v>
      </c>
      <c r="I54" s="436">
        <v>120</v>
      </c>
      <c r="J54" s="437">
        <f t="shared" si="1"/>
        <v>960</v>
      </c>
      <c r="K54" s="438" t="s">
        <v>410</v>
      </c>
      <c r="L54" s="408">
        <v>44477</v>
      </c>
      <c r="M54" s="439" t="s">
        <v>1346</v>
      </c>
      <c r="N54" s="410">
        <v>44484</v>
      </c>
      <c r="O54" s="411" t="s">
        <v>1412</v>
      </c>
    </row>
    <row r="55" spans="1:15" ht="80.25" customHeight="1">
      <c r="A55" s="398">
        <v>48</v>
      </c>
      <c r="B55" s="442" t="s">
        <v>1196</v>
      </c>
      <c r="C55" s="412" t="s">
        <v>17</v>
      </c>
      <c r="D55" s="413" t="s">
        <v>1375</v>
      </c>
      <c r="E55" s="425" t="s">
        <v>1376</v>
      </c>
      <c r="F55" s="443" t="s">
        <v>1417</v>
      </c>
      <c r="G55" s="411" t="s">
        <v>1209</v>
      </c>
      <c r="H55" s="444">
        <v>6</v>
      </c>
      <c r="I55" s="445">
        <v>13.9</v>
      </c>
      <c r="J55" s="406">
        <f t="shared" si="1"/>
        <v>83.4</v>
      </c>
      <c r="K55" s="418" t="s">
        <v>410</v>
      </c>
      <c r="L55" s="408">
        <v>44482</v>
      </c>
      <c r="M55" s="446" t="s">
        <v>1377</v>
      </c>
      <c r="N55" s="410">
        <v>44484</v>
      </c>
      <c r="O55" s="420" t="s">
        <v>1181</v>
      </c>
    </row>
    <row r="56" spans="1:15" ht="49.5" customHeight="1">
      <c r="A56" s="398">
        <v>49</v>
      </c>
      <c r="B56" s="423" t="s">
        <v>1168</v>
      </c>
      <c r="C56" s="379" t="s">
        <v>17</v>
      </c>
      <c r="D56" s="404" t="s">
        <v>1210</v>
      </c>
      <c r="E56" s="447" t="s">
        <v>1169</v>
      </c>
      <c r="F56" s="448" t="s">
        <v>1415</v>
      </c>
      <c r="G56" s="405" t="s">
        <v>1211</v>
      </c>
      <c r="H56" s="449">
        <v>20</v>
      </c>
      <c r="I56" s="437">
        <v>4.8</v>
      </c>
      <c r="J56" s="437">
        <f t="shared" si="1"/>
        <v>96</v>
      </c>
      <c r="K56" s="450" t="s">
        <v>410</v>
      </c>
      <c r="L56" s="410">
        <v>44482</v>
      </c>
      <c r="M56" s="419" t="s">
        <v>1212</v>
      </c>
      <c r="N56" s="410">
        <v>44484</v>
      </c>
      <c r="O56" s="420" t="s">
        <v>1181</v>
      </c>
    </row>
    <row r="57" spans="1:15" ht="49.5" customHeight="1">
      <c r="A57" s="398">
        <v>50</v>
      </c>
      <c r="B57" s="431" t="s">
        <v>1213</v>
      </c>
      <c r="C57" s="432" t="s">
        <v>17</v>
      </c>
      <c r="D57" s="451" t="s">
        <v>1214</v>
      </c>
      <c r="E57" s="440" t="s">
        <v>1429</v>
      </c>
      <c r="F57" s="434" t="s">
        <v>1271</v>
      </c>
      <c r="G57" s="452" t="s">
        <v>1152</v>
      </c>
      <c r="H57" s="435">
        <v>10</v>
      </c>
      <c r="I57" s="436">
        <v>145</v>
      </c>
      <c r="J57" s="437">
        <f t="shared" si="1"/>
        <v>1450</v>
      </c>
      <c r="K57" s="438" t="s">
        <v>410</v>
      </c>
      <c r="L57" s="410">
        <v>44484</v>
      </c>
      <c r="M57" s="419" t="s">
        <v>1349</v>
      </c>
      <c r="N57" s="410">
        <v>44489</v>
      </c>
      <c r="O57" s="431" t="s">
        <v>1379</v>
      </c>
    </row>
    <row r="58" spans="1:15" ht="81.75" customHeight="1">
      <c r="A58" s="398">
        <v>51</v>
      </c>
      <c r="B58" s="431" t="s">
        <v>1213</v>
      </c>
      <c r="C58" s="432" t="s">
        <v>17</v>
      </c>
      <c r="D58" s="451" t="s">
        <v>1214</v>
      </c>
      <c r="E58" s="440" t="s">
        <v>1430</v>
      </c>
      <c r="F58" s="434" t="s">
        <v>1271</v>
      </c>
      <c r="G58" s="452" t="s">
        <v>1152</v>
      </c>
      <c r="H58" s="435">
        <v>72</v>
      </c>
      <c r="I58" s="453">
        <v>38.5</v>
      </c>
      <c r="J58" s="437">
        <f t="shared" si="1"/>
        <v>2772</v>
      </c>
      <c r="K58" s="438" t="s">
        <v>410</v>
      </c>
      <c r="L58" s="410">
        <v>44484</v>
      </c>
      <c r="M58" s="419" t="s">
        <v>1349</v>
      </c>
      <c r="N58" s="410">
        <v>44489</v>
      </c>
      <c r="O58" s="431" t="s">
        <v>1379</v>
      </c>
    </row>
    <row r="59" spans="1:15" ht="59.25" customHeight="1">
      <c r="A59" s="398">
        <v>52</v>
      </c>
      <c r="B59" s="431" t="s">
        <v>1213</v>
      </c>
      <c r="C59" s="432" t="s">
        <v>17</v>
      </c>
      <c r="D59" s="451" t="s">
        <v>1214</v>
      </c>
      <c r="E59" s="440" t="s">
        <v>1431</v>
      </c>
      <c r="F59" s="434" t="s">
        <v>1271</v>
      </c>
      <c r="G59" s="452" t="s">
        <v>1152</v>
      </c>
      <c r="H59" s="435">
        <v>800</v>
      </c>
      <c r="I59" s="453">
        <v>0.95</v>
      </c>
      <c r="J59" s="437">
        <f t="shared" si="1"/>
        <v>760</v>
      </c>
      <c r="K59" s="438" t="s">
        <v>410</v>
      </c>
      <c r="L59" s="410">
        <v>44484</v>
      </c>
      <c r="M59" s="419" t="s">
        <v>1349</v>
      </c>
      <c r="N59" s="410">
        <v>44489</v>
      </c>
      <c r="O59" s="431" t="s">
        <v>1379</v>
      </c>
    </row>
    <row r="60" spans="1:15" ht="59.25" customHeight="1">
      <c r="A60" s="398">
        <v>53</v>
      </c>
      <c r="B60" s="431" t="s">
        <v>1213</v>
      </c>
      <c r="C60" s="432" t="s">
        <v>17</v>
      </c>
      <c r="D60" s="451" t="s">
        <v>1214</v>
      </c>
      <c r="E60" s="440" t="s">
        <v>1432</v>
      </c>
      <c r="F60" s="434" t="s">
        <v>1271</v>
      </c>
      <c r="G60" s="452" t="s">
        <v>1152</v>
      </c>
      <c r="H60" s="435">
        <v>24</v>
      </c>
      <c r="I60" s="453">
        <v>29.3</v>
      </c>
      <c r="J60" s="437">
        <f t="shared" si="1"/>
        <v>703.2</v>
      </c>
      <c r="K60" s="438" t="s">
        <v>410</v>
      </c>
      <c r="L60" s="410">
        <v>44484</v>
      </c>
      <c r="M60" s="419" t="s">
        <v>1349</v>
      </c>
      <c r="N60" s="410">
        <v>44489</v>
      </c>
      <c r="O60" s="431" t="s">
        <v>1379</v>
      </c>
    </row>
    <row r="61" spans="1:15" ht="59.25" customHeight="1">
      <c r="A61" s="398">
        <v>54</v>
      </c>
      <c r="B61" s="431" t="s">
        <v>1213</v>
      </c>
      <c r="C61" s="432" t="s">
        <v>17</v>
      </c>
      <c r="D61" s="451" t="s">
        <v>1214</v>
      </c>
      <c r="E61" s="440" t="s">
        <v>1433</v>
      </c>
      <c r="F61" s="434" t="s">
        <v>1271</v>
      </c>
      <c r="G61" s="452" t="s">
        <v>1152</v>
      </c>
      <c r="H61" s="435">
        <v>1000</v>
      </c>
      <c r="I61" s="453">
        <v>1</v>
      </c>
      <c r="J61" s="437">
        <f t="shared" si="1"/>
        <v>1000</v>
      </c>
      <c r="K61" s="438" t="s">
        <v>410</v>
      </c>
      <c r="L61" s="410">
        <v>44484</v>
      </c>
      <c r="M61" s="419" t="s">
        <v>1349</v>
      </c>
      <c r="N61" s="410">
        <v>44489</v>
      </c>
      <c r="O61" s="431" t="s">
        <v>1379</v>
      </c>
    </row>
    <row r="62" spans="1:15" ht="72.75" customHeight="1">
      <c r="A62" s="398">
        <v>55</v>
      </c>
      <c r="B62" s="431" t="s">
        <v>1213</v>
      </c>
      <c r="C62" s="432" t="s">
        <v>17</v>
      </c>
      <c r="D62" s="451" t="s">
        <v>1214</v>
      </c>
      <c r="E62" s="440" t="s">
        <v>1434</v>
      </c>
      <c r="F62" s="434" t="s">
        <v>1271</v>
      </c>
      <c r="G62" s="452" t="s">
        <v>1152</v>
      </c>
      <c r="H62" s="435">
        <v>12</v>
      </c>
      <c r="I62" s="453">
        <v>335</v>
      </c>
      <c r="J62" s="437">
        <f t="shared" si="1"/>
        <v>4020</v>
      </c>
      <c r="K62" s="438" t="s">
        <v>410</v>
      </c>
      <c r="L62" s="410">
        <v>44484</v>
      </c>
      <c r="M62" s="419" t="s">
        <v>1349</v>
      </c>
      <c r="N62" s="410">
        <v>44489</v>
      </c>
      <c r="O62" s="431" t="s">
        <v>1379</v>
      </c>
    </row>
    <row r="63" spans="1:15" ht="49.5" customHeight="1">
      <c r="A63" s="398">
        <v>56</v>
      </c>
      <c r="B63" s="423" t="s">
        <v>1168</v>
      </c>
      <c r="C63" s="379" t="s">
        <v>17</v>
      </c>
      <c r="D63" s="404" t="s">
        <v>1193</v>
      </c>
      <c r="E63" s="447" t="s">
        <v>1170</v>
      </c>
      <c r="F63" s="448" t="s">
        <v>1415</v>
      </c>
      <c r="G63" s="405" t="s">
        <v>1263</v>
      </c>
      <c r="H63" s="449">
        <v>20</v>
      </c>
      <c r="I63" s="437">
        <v>16</v>
      </c>
      <c r="J63" s="437">
        <f t="shared" si="1"/>
        <v>320</v>
      </c>
      <c r="K63" s="450" t="s">
        <v>410</v>
      </c>
      <c r="L63" s="410">
        <v>44489</v>
      </c>
      <c r="M63" s="419" t="s">
        <v>1264</v>
      </c>
      <c r="N63" s="410">
        <v>44505</v>
      </c>
      <c r="O63" s="420" t="s">
        <v>1181</v>
      </c>
    </row>
    <row r="64" spans="1:15" ht="69.75" customHeight="1">
      <c r="A64" s="398">
        <v>57</v>
      </c>
      <c r="B64" s="423" t="s">
        <v>1168</v>
      </c>
      <c r="C64" s="379" t="s">
        <v>17</v>
      </c>
      <c r="D64" s="404" t="s">
        <v>1193</v>
      </c>
      <c r="E64" s="447" t="s">
        <v>1171</v>
      </c>
      <c r="F64" s="448" t="s">
        <v>1415</v>
      </c>
      <c r="G64" s="405" t="s">
        <v>1263</v>
      </c>
      <c r="H64" s="449">
        <v>5</v>
      </c>
      <c r="I64" s="437">
        <v>23.86</v>
      </c>
      <c r="J64" s="437">
        <f t="shared" si="1"/>
        <v>119.3</v>
      </c>
      <c r="K64" s="450" t="s">
        <v>410</v>
      </c>
      <c r="L64" s="410">
        <v>44489</v>
      </c>
      <c r="M64" s="419" t="s">
        <v>1264</v>
      </c>
      <c r="N64" s="410">
        <v>44505</v>
      </c>
      <c r="O64" s="420" t="s">
        <v>1181</v>
      </c>
    </row>
    <row r="65" spans="1:15" ht="49.5" customHeight="1">
      <c r="A65" s="398">
        <v>58</v>
      </c>
      <c r="B65" s="423" t="s">
        <v>1168</v>
      </c>
      <c r="C65" s="379" t="s">
        <v>17</v>
      </c>
      <c r="D65" s="404" t="s">
        <v>1193</v>
      </c>
      <c r="E65" s="447" t="s">
        <v>1172</v>
      </c>
      <c r="F65" s="448" t="s">
        <v>1415</v>
      </c>
      <c r="G65" s="405" t="s">
        <v>1263</v>
      </c>
      <c r="H65" s="449">
        <v>15</v>
      </c>
      <c r="I65" s="437">
        <v>196.04</v>
      </c>
      <c r="J65" s="437">
        <f t="shared" si="1"/>
        <v>2940.6</v>
      </c>
      <c r="K65" s="450" t="s">
        <v>410</v>
      </c>
      <c r="L65" s="410">
        <v>44489</v>
      </c>
      <c r="M65" s="419" t="s">
        <v>1264</v>
      </c>
      <c r="N65" s="410">
        <v>44505</v>
      </c>
      <c r="O65" s="420" t="s">
        <v>1181</v>
      </c>
    </row>
    <row r="66" spans="1:15" ht="49.5" customHeight="1">
      <c r="A66" s="398">
        <v>59</v>
      </c>
      <c r="B66" s="423" t="s">
        <v>1168</v>
      </c>
      <c r="C66" s="379" t="s">
        <v>17</v>
      </c>
      <c r="D66" s="404" t="s">
        <v>1193</v>
      </c>
      <c r="E66" s="447" t="s">
        <v>1173</v>
      </c>
      <c r="F66" s="448" t="s">
        <v>1415</v>
      </c>
      <c r="G66" s="405" t="s">
        <v>1263</v>
      </c>
      <c r="H66" s="449">
        <v>15</v>
      </c>
      <c r="I66" s="437">
        <v>265</v>
      </c>
      <c r="J66" s="437">
        <f t="shared" si="1"/>
        <v>3975</v>
      </c>
      <c r="K66" s="450" t="s">
        <v>410</v>
      </c>
      <c r="L66" s="410">
        <v>44489</v>
      </c>
      <c r="M66" s="419" t="s">
        <v>1264</v>
      </c>
      <c r="N66" s="410">
        <v>44505</v>
      </c>
      <c r="O66" s="420" t="s">
        <v>1181</v>
      </c>
    </row>
    <row r="67" spans="1:15" ht="73.5" customHeight="1">
      <c r="A67" s="398">
        <v>60</v>
      </c>
      <c r="B67" s="423" t="s">
        <v>1168</v>
      </c>
      <c r="C67" s="379" t="s">
        <v>17</v>
      </c>
      <c r="D67" s="404" t="s">
        <v>1193</v>
      </c>
      <c r="E67" s="447" t="s">
        <v>1174</v>
      </c>
      <c r="F67" s="448" t="s">
        <v>1415</v>
      </c>
      <c r="G67" s="405" t="s">
        <v>1263</v>
      </c>
      <c r="H67" s="449">
        <v>40</v>
      </c>
      <c r="I67" s="437">
        <v>128.55000000000001</v>
      </c>
      <c r="J67" s="437">
        <f t="shared" si="1"/>
        <v>5142</v>
      </c>
      <c r="K67" s="450" t="s">
        <v>410</v>
      </c>
      <c r="L67" s="410">
        <v>44489</v>
      </c>
      <c r="M67" s="419" t="s">
        <v>1264</v>
      </c>
      <c r="N67" s="410">
        <v>44505</v>
      </c>
      <c r="O67" s="420" t="s">
        <v>1181</v>
      </c>
    </row>
    <row r="68" spans="1:15" ht="51.75" customHeight="1">
      <c r="A68" s="398">
        <v>61</v>
      </c>
      <c r="B68" s="423" t="s">
        <v>1168</v>
      </c>
      <c r="C68" s="379" t="s">
        <v>17</v>
      </c>
      <c r="D68" s="404" t="s">
        <v>1193</v>
      </c>
      <c r="E68" s="447" t="s">
        <v>1178</v>
      </c>
      <c r="F68" s="448" t="s">
        <v>1415</v>
      </c>
      <c r="G68" s="405" t="s">
        <v>1263</v>
      </c>
      <c r="H68" s="449">
        <v>20</v>
      </c>
      <c r="I68" s="437">
        <v>63.5</v>
      </c>
      <c r="J68" s="437">
        <f t="shared" si="1"/>
        <v>1270</v>
      </c>
      <c r="K68" s="450" t="s">
        <v>410</v>
      </c>
      <c r="L68" s="410">
        <v>44489</v>
      </c>
      <c r="M68" s="419" t="s">
        <v>1264</v>
      </c>
      <c r="N68" s="410">
        <v>44505</v>
      </c>
      <c r="O68" s="420" t="s">
        <v>1181</v>
      </c>
    </row>
    <row r="69" spans="1:15" ht="83.25" customHeight="1">
      <c r="A69" s="398">
        <v>62</v>
      </c>
      <c r="B69" s="423" t="s">
        <v>1168</v>
      </c>
      <c r="C69" s="379" t="s">
        <v>17</v>
      </c>
      <c r="D69" s="404" t="s">
        <v>1193</v>
      </c>
      <c r="E69" s="447" t="s">
        <v>1175</v>
      </c>
      <c r="F69" s="448" t="s">
        <v>1415</v>
      </c>
      <c r="G69" s="405" t="s">
        <v>1263</v>
      </c>
      <c r="H69" s="449">
        <v>5</v>
      </c>
      <c r="I69" s="437">
        <v>126.85</v>
      </c>
      <c r="J69" s="437">
        <f t="shared" si="1"/>
        <v>634.25</v>
      </c>
      <c r="K69" s="450" t="s">
        <v>410</v>
      </c>
      <c r="L69" s="410">
        <v>44489</v>
      </c>
      <c r="M69" s="419" t="s">
        <v>1264</v>
      </c>
      <c r="N69" s="410">
        <v>44505</v>
      </c>
      <c r="O69" s="420" t="s">
        <v>1181</v>
      </c>
    </row>
    <row r="70" spans="1:15" ht="52.5" customHeight="1">
      <c r="A70" s="398">
        <v>63</v>
      </c>
      <c r="B70" s="423" t="s">
        <v>1168</v>
      </c>
      <c r="C70" s="379" t="s">
        <v>17</v>
      </c>
      <c r="D70" s="404" t="s">
        <v>1193</v>
      </c>
      <c r="E70" s="447" t="s">
        <v>1176</v>
      </c>
      <c r="F70" s="448" t="s">
        <v>1415</v>
      </c>
      <c r="G70" s="405" t="s">
        <v>1263</v>
      </c>
      <c r="H70" s="449">
        <v>10</v>
      </c>
      <c r="I70" s="437">
        <v>59</v>
      </c>
      <c r="J70" s="437">
        <f t="shared" si="1"/>
        <v>590</v>
      </c>
      <c r="K70" s="450" t="s">
        <v>410</v>
      </c>
      <c r="L70" s="410">
        <v>44489</v>
      </c>
      <c r="M70" s="419" t="s">
        <v>1264</v>
      </c>
      <c r="N70" s="410">
        <v>44505</v>
      </c>
      <c r="O70" s="420" t="s">
        <v>1181</v>
      </c>
    </row>
    <row r="71" spans="1:15" ht="52.5" customHeight="1">
      <c r="A71" s="398">
        <v>64</v>
      </c>
      <c r="B71" s="423" t="s">
        <v>1168</v>
      </c>
      <c r="C71" s="379" t="s">
        <v>17</v>
      </c>
      <c r="D71" s="404" t="s">
        <v>1193</v>
      </c>
      <c r="E71" s="447" t="s">
        <v>1177</v>
      </c>
      <c r="F71" s="448" t="s">
        <v>1415</v>
      </c>
      <c r="G71" s="405" t="s">
        <v>1263</v>
      </c>
      <c r="H71" s="449">
        <v>20</v>
      </c>
      <c r="I71" s="437">
        <v>45.89</v>
      </c>
      <c r="J71" s="437">
        <f t="shared" si="1"/>
        <v>917.8</v>
      </c>
      <c r="K71" s="450" t="s">
        <v>410</v>
      </c>
      <c r="L71" s="410">
        <v>44489</v>
      </c>
      <c r="M71" s="419" t="s">
        <v>1264</v>
      </c>
      <c r="N71" s="410">
        <v>44505</v>
      </c>
      <c r="O71" s="420" t="s">
        <v>1181</v>
      </c>
    </row>
    <row r="72" spans="1:15" ht="72" customHeight="1">
      <c r="A72" s="398">
        <v>65</v>
      </c>
      <c r="B72" s="423" t="s">
        <v>1203</v>
      </c>
      <c r="C72" s="424" t="s">
        <v>17</v>
      </c>
      <c r="D72" s="451" t="s">
        <v>1334</v>
      </c>
      <c r="E72" s="454" t="s">
        <v>1471</v>
      </c>
      <c r="F72" s="448" t="s">
        <v>1476</v>
      </c>
      <c r="G72" s="411" t="s">
        <v>1335</v>
      </c>
      <c r="H72" s="427">
        <v>1</v>
      </c>
      <c r="I72" s="455">
        <v>17490</v>
      </c>
      <c r="J72" s="456">
        <f>H72*I72</f>
        <v>17490</v>
      </c>
      <c r="K72" s="450" t="s">
        <v>6</v>
      </c>
      <c r="L72" s="410">
        <v>44497</v>
      </c>
      <c r="M72" s="419" t="s">
        <v>1331</v>
      </c>
      <c r="N72" s="410">
        <v>44505</v>
      </c>
      <c r="O72" s="420" t="s">
        <v>1181</v>
      </c>
    </row>
    <row r="73" spans="1:15" ht="51" customHeight="1">
      <c r="A73" s="398">
        <v>66</v>
      </c>
      <c r="B73" s="399" t="s">
        <v>1151</v>
      </c>
      <c r="C73" s="412" t="s">
        <v>69</v>
      </c>
      <c r="D73" s="413" t="s">
        <v>1206</v>
      </c>
      <c r="E73" s="401" t="s">
        <v>1361</v>
      </c>
      <c r="F73" s="414" t="s">
        <v>451</v>
      </c>
      <c r="G73" s="415" t="s">
        <v>1207</v>
      </c>
      <c r="H73" s="416">
        <v>660</v>
      </c>
      <c r="I73" s="417">
        <v>5.85</v>
      </c>
      <c r="J73" s="406">
        <f t="shared" ref="J73:J113" si="2">I73*H73</f>
        <v>3860.9999999999995</v>
      </c>
      <c r="K73" s="418" t="s">
        <v>410</v>
      </c>
      <c r="L73" s="408">
        <v>44473</v>
      </c>
      <c r="M73" s="446" t="s">
        <v>1345</v>
      </c>
      <c r="N73" s="410">
        <v>44484</v>
      </c>
      <c r="O73" s="411" t="s">
        <v>1412</v>
      </c>
    </row>
    <row r="74" spans="1:15" ht="51" customHeight="1">
      <c r="A74" s="398">
        <v>67</v>
      </c>
      <c r="B74" s="399" t="s">
        <v>1151</v>
      </c>
      <c r="C74" s="412" t="s">
        <v>69</v>
      </c>
      <c r="D74" s="413" t="s">
        <v>1206</v>
      </c>
      <c r="E74" s="401" t="s">
        <v>1435</v>
      </c>
      <c r="F74" s="414" t="s">
        <v>451</v>
      </c>
      <c r="G74" s="411" t="s">
        <v>1209</v>
      </c>
      <c r="H74" s="400">
        <v>180</v>
      </c>
      <c r="I74" s="417">
        <v>9</v>
      </c>
      <c r="J74" s="406">
        <f t="shared" si="2"/>
        <v>1620</v>
      </c>
      <c r="K74" s="418" t="s">
        <v>410</v>
      </c>
      <c r="L74" s="408">
        <v>44482</v>
      </c>
      <c r="M74" s="446" t="s">
        <v>1347</v>
      </c>
      <c r="N74" s="410">
        <v>44484</v>
      </c>
      <c r="O74" s="411" t="s">
        <v>1412</v>
      </c>
    </row>
    <row r="75" spans="1:15" ht="51" customHeight="1">
      <c r="A75" s="398">
        <v>68</v>
      </c>
      <c r="B75" s="399" t="s">
        <v>1151</v>
      </c>
      <c r="C75" s="412" t="s">
        <v>69</v>
      </c>
      <c r="D75" s="413" t="s">
        <v>1206</v>
      </c>
      <c r="E75" s="454" t="s">
        <v>1436</v>
      </c>
      <c r="F75" s="414" t="s">
        <v>451</v>
      </c>
      <c r="G75" s="411" t="s">
        <v>1209</v>
      </c>
      <c r="H75" s="400">
        <v>1200</v>
      </c>
      <c r="I75" s="417">
        <v>8.89</v>
      </c>
      <c r="J75" s="406">
        <f t="shared" si="2"/>
        <v>10668</v>
      </c>
      <c r="K75" s="418" t="s">
        <v>410</v>
      </c>
      <c r="L75" s="408">
        <v>44482</v>
      </c>
      <c r="M75" s="446" t="s">
        <v>1347</v>
      </c>
      <c r="N75" s="410">
        <v>44484</v>
      </c>
      <c r="O75" s="411" t="s">
        <v>1412</v>
      </c>
    </row>
    <row r="76" spans="1:15" ht="51" customHeight="1">
      <c r="A76" s="398">
        <v>69</v>
      </c>
      <c r="B76" s="399" t="s">
        <v>1151</v>
      </c>
      <c r="C76" s="412" t="s">
        <v>69</v>
      </c>
      <c r="D76" s="413" t="s">
        <v>1206</v>
      </c>
      <c r="E76" s="401" t="s">
        <v>1437</v>
      </c>
      <c r="F76" s="414" t="s">
        <v>451</v>
      </c>
      <c r="G76" s="411" t="s">
        <v>1209</v>
      </c>
      <c r="H76" s="400">
        <v>100</v>
      </c>
      <c r="I76" s="417">
        <v>13</v>
      </c>
      <c r="J76" s="406">
        <f t="shared" si="2"/>
        <v>1300</v>
      </c>
      <c r="K76" s="418" t="s">
        <v>410</v>
      </c>
      <c r="L76" s="408">
        <v>44482</v>
      </c>
      <c r="M76" s="446" t="s">
        <v>1347</v>
      </c>
      <c r="N76" s="410">
        <v>44484</v>
      </c>
      <c r="O76" s="411" t="s">
        <v>1412</v>
      </c>
    </row>
    <row r="77" spans="1:15" ht="51" customHeight="1">
      <c r="A77" s="398">
        <v>70</v>
      </c>
      <c r="B77" s="399" t="s">
        <v>1151</v>
      </c>
      <c r="C77" s="412" t="s">
        <v>69</v>
      </c>
      <c r="D77" s="413" t="s">
        <v>1206</v>
      </c>
      <c r="E77" s="401" t="s">
        <v>1475</v>
      </c>
      <c r="F77" s="414" t="s">
        <v>451</v>
      </c>
      <c r="G77" s="411" t="s">
        <v>1209</v>
      </c>
      <c r="H77" s="457">
        <v>19500</v>
      </c>
      <c r="I77" s="458">
        <v>0.19</v>
      </c>
      <c r="J77" s="406">
        <f t="shared" si="2"/>
        <v>3705</v>
      </c>
      <c r="K77" s="418" t="s">
        <v>410</v>
      </c>
      <c r="L77" s="408">
        <v>44482</v>
      </c>
      <c r="M77" s="446" t="s">
        <v>1347</v>
      </c>
      <c r="N77" s="410">
        <v>44484</v>
      </c>
      <c r="O77" s="411" t="s">
        <v>1412</v>
      </c>
    </row>
    <row r="78" spans="1:15" ht="51" customHeight="1">
      <c r="A78" s="398">
        <v>71</v>
      </c>
      <c r="B78" s="399" t="s">
        <v>1151</v>
      </c>
      <c r="C78" s="412" t="s">
        <v>69</v>
      </c>
      <c r="D78" s="413" t="s">
        <v>1206</v>
      </c>
      <c r="E78" s="401" t="s">
        <v>1474</v>
      </c>
      <c r="F78" s="414" t="s">
        <v>451</v>
      </c>
      <c r="G78" s="411" t="s">
        <v>1209</v>
      </c>
      <c r="H78" s="444">
        <v>12000</v>
      </c>
      <c r="I78" s="445">
        <v>1.39</v>
      </c>
      <c r="J78" s="406">
        <f t="shared" si="2"/>
        <v>16680</v>
      </c>
      <c r="K78" s="418" t="s">
        <v>410</v>
      </c>
      <c r="L78" s="408">
        <v>44482</v>
      </c>
      <c r="M78" s="446" t="s">
        <v>1347</v>
      </c>
      <c r="N78" s="410">
        <v>44484</v>
      </c>
      <c r="O78" s="411" t="s">
        <v>1412</v>
      </c>
    </row>
    <row r="79" spans="1:15" ht="51" customHeight="1">
      <c r="A79" s="398">
        <v>72</v>
      </c>
      <c r="B79" s="399" t="s">
        <v>1150</v>
      </c>
      <c r="C79" s="412" t="s">
        <v>69</v>
      </c>
      <c r="D79" s="413" t="s">
        <v>1262</v>
      </c>
      <c r="E79" s="401" t="s">
        <v>1438</v>
      </c>
      <c r="F79" s="434" t="s">
        <v>1215</v>
      </c>
      <c r="G79" s="411" t="s">
        <v>1216</v>
      </c>
      <c r="H79" s="400">
        <v>2</v>
      </c>
      <c r="I79" s="417">
        <v>34258.58</v>
      </c>
      <c r="J79" s="406">
        <f t="shared" si="2"/>
        <v>68517.16</v>
      </c>
      <c r="K79" s="418" t="s">
        <v>6</v>
      </c>
      <c r="L79" s="408">
        <v>44488</v>
      </c>
      <c r="M79" s="459" t="s">
        <v>1217</v>
      </c>
      <c r="N79" s="410">
        <v>44489</v>
      </c>
      <c r="O79" s="420" t="s">
        <v>1414</v>
      </c>
    </row>
    <row r="80" spans="1:15" ht="63" customHeight="1">
      <c r="A80" s="398">
        <v>73</v>
      </c>
      <c r="B80" s="399" t="s">
        <v>1273</v>
      </c>
      <c r="C80" s="379" t="s">
        <v>69</v>
      </c>
      <c r="D80" s="400" t="s">
        <v>1265</v>
      </c>
      <c r="E80" s="401" t="s">
        <v>1439</v>
      </c>
      <c r="F80" s="402" t="s">
        <v>1266</v>
      </c>
      <c r="G80" s="403" t="s">
        <v>1267</v>
      </c>
      <c r="H80" s="444">
        <v>2160</v>
      </c>
      <c r="I80" s="445">
        <v>4.5</v>
      </c>
      <c r="J80" s="406">
        <f t="shared" si="2"/>
        <v>9720</v>
      </c>
      <c r="K80" s="407" t="s">
        <v>410</v>
      </c>
      <c r="L80" s="408">
        <v>44490</v>
      </c>
      <c r="M80" s="439" t="s">
        <v>1268</v>
      </c>
      <c r="N80" s="410">
        <v>44505</v>
      </c>
      <c r="O80" s="411" t="s">
        <v>1412</v>
      </c>
    </row>
    <row r="81" spans="1:15" ht="123.75" customHeight="1">
      <c r="A81" s="398">
        <v>74</v>
      </c>
      <c r="B81" s="399" t="s">
        <v>1269</v>
      </c>
      <c r="C81" s="412" t="s">
        <v>69</v>
      </c>
      <c r="D81" s="413" t="s">
        <v>1270</v>
      </c>
      <c r="E81" s="447" t="s">
        <v>1440</v>
      </c>
      <c r="F81" s="422" t="s">
        <v>1271</v>
      </c>
      <c r="G81" s="415" t="s">
        <v>1236</v>
      </c>
      <c r="H81" s="416">
        <v>1200</v>
      </c>
      <c r="I81" s="417">
        <v>0.45</v>
      </c>
      <c r="J81" s="406">
        <f t="shared" si="2"/>
        <v>540</v>
      </c>
      <c r="K81" s="418" t="s">
        <v>410</v>
      </c>
      <c r="L81" s="408">
        <v>44490</v>
      </c>
      <c r="M81" s="419" t="s">
        <v>1272</v>
      </c>
      <c r="N81" s="410">
        <v>44505</v>
      </c>
      <c r="O81" s="411" t="s">
        <v>1412</v>
      </c>
    </row>
    <row r="82" spans="1:15" ht="65.25" customHeight="1">
      <c r="A82" s="398">
        <v>75</v>
      </c>
      <c r="B82" s="399" t="s">
        <v>1275</v>
      </c>
      <c r="C82" s="412" t="s">
        <v>69</v>
      </c>
      <c r="D82" s="413" t="s">
        <v>1281</v>
      </c>
      <c r="E82" s="447" t="s">
        <v>1276</v>
      </c>
      <c r="F82" s="422" t="s">
        <v>1277</v>
      </c>
      <c r="G82" s="415" t="s">
        <v>1282</v>
      </c>
      <c r="H82" s="416">
        <v>6</v>
      </c>
      <c r="I82" s="417">
        <v>46.78</v>
      </c>
      <c r="J82" s="406">
        <f t="shared" si="2"/>
        <v>280.68</v>
      </c>
      <c r="K82" s="418" t="s">
        <v>410</v>
      </c>
      <c r="L82" s="408">
        <v>44491</v>
      </c>
      <c r="M82" s="419" t="s">
        <v>1278</v>
      </c>
      <c r="N82" s="410">
        <v>44505</v>
      </c>
      <c r="O82" s="420" t="s">
        <v>1181</v>
      </c>
    </row>
    <row r="83" spans="1:15" ht="65.25" customHeight="1">
      <c r="A83" s="398">
        <v>76</v>
      </c>
      <c r="B83" s="399" t="s">
        <v>1275</v>
      </c>
      <c r="C83" s="412" t="s">
        <v>69</v>
      </c>
      <c r="D83" s="413" t="s">
        <v>1280</v>
      </c>
      <c r="E83" s="447" t="s">
        <v>1279</v>
      </c>
      <c r="F83" s="422" t="s">
        <v>1277</v>
      </c>
      <c r="G83" s="415" t="s">
        <v>1282</v>
      </c>
      <c r="H83" s="416">
        <v>50</v>
      </c>
      <c r="I83" s="417">
        <v>1.5</v>
      </c>
      <c r="J83" s="406">
        <f t="shared" si="2"/>
        <v>75</v>
      </c>
      <c r="K83" s="418" t="s">
        <v>410</v>
      </c>
      <c r="L83" s="408">
        <v>44491</v>
      </c>
      <c r="M83" s="419" t="s">
        <v>1278</v>
      </c>
      <c r="N83" s="410">
        <v>44505</v>
      </c>
      <c r="O83" s="420" t="s">
        <v>1181</v>
      </c>
    </row>
    <row r="84" spans="1:15" ht="68.25" customHeight="1">
      <c r="A84" s="398">
        <v>77</v>
      </c>
      <c r="B84" s="460" t="s">
        <v>1275</v>
      </c>
      <c r="C84" s="461" t="s">
        <v>69</v>
      </c>
      <c r="D84" s="404" t="s">
        <v>1291</v>
      </c>
      <c r="E84" s="462" t="s">
        <v>1380</v>
      </c>
      <c r="F84" s="463" t="s">
        <v>1277</v>
      </c>
      <c r="G84" s="464" t="s">
        <v>1292</v>
      </c>
      <c r="H84" s="464">
        <v>30</v>
      </c>
      <c r="I84" s="405">
        <v>1.35</v>
      </c>
      <c r="J84" s="465">
        <f t="shared" si="2"/>
        <v>40.5</v>
      </c>
      <c r="K84" s="466" t="s">
        <v>410</v>
      </c>
      <c r="L84" s="450">
        <v>44491</v>
      </c>
      <c r="M84" s="419" t="s">
        <v>1403</v>
      </c>
      <c r="N84" s="467">
        <v>44508</v>
      </c>
      <c r="O84" s="420" t="s">
        <v>1181</v>
      </c>
    </row>
    <row r="85" spans="1:15" ht="51.75" customHeight="1">
      <c r="A85" s="398">
        <v>78</v>
      </c>
      <c r="B85" s="460" t="s">
        <v>1275</v>
      </c>
      <c r="C85" s="461" t="s">
        <v>69</v>
      </c>
      <c r="D85" s="404" t="s">
        <v>1291</v>
      </c>
      <c r="E85" s="462" t="s">
        <v>1381</v>
      </c>
      <c r="F85" s="463" t="s">
        <v>1277</v>
      </c>
      <c r="G85" s="464" t="s">
        <v>1292</v>
      </c>
      <c r="H85" s="464">
        <v>30</v>
      </c>
      <c r="I85" s="405">
        <v>3.33</v>
      </c>
      <c r="J85" s="465">
        <f t="shared" si="2"/>
        <v>99.9</v>
      </c>
      <c r="K85" s="466" t="s">
        <v>410</v>
      </c>
      <c r="L85" s="450">
        <v>44491</v>
      </c>
      <c r="M85" s="419" t="s">
        <v>1403</v>
      </c>
      <c r="N85" s="467">
        <v>44508</v>
      </c>
      <c r="O85" s="420" t="s">
        <v>1181</v>
      </c>
    </row>
    <row r="86" spans="1:15" ht="51.75" customHeight="1">
      <c r="A86" s="398">
        <v>79</v>
      </c>
      <c r="B86" s="460" t="s">
        <v>1275</v>
      </c>
      <c r="C86" s="461" t="s">
        <v>69</v>
      </c>
      <c r="D86" s="404" t="s">
        <v>1291</v>
      </c>
      <c r="E86" s="468" t="s">
        <v>1426</v>
      </c>
      <c r="F86" s="463" t="s">
        <v>1277</v>
      </c>
      <c r="G86" s="464" t="s">
        <v>1292</v>
      </c>
      <c r="H86" s="464">
        <v>50</v>
      </c>
      <c r="I86" s="405">
        <v>1.4</v>
      </c>
      <c r="J86" s="465">
        <f t="shared" si="2"/>
        <v>70</v>
      </c>
      <c r="K86" s="466" t="s">
        <v>410</v>
      </c>
      <c r="L86" s="450">
        <v>44491</v>
      </c>
      <c r="M86" s="419" t="s">
        <v>1403</v>
      </c>
      <c r="N86" s="467">
        <v>44508</v>
      </c>
      <c r="O86" s="420" t="s">
        <v>1181</v>
      </c>
    </row>
    <row r="87" spans="1:15" ht="48.75" customHeight="1">
      <c r="A87" s="398">
        <v>80</v>
      </c>
      <c r="B87" s="469" t="s">
        <v>1275</v>
      </c>
      <c r="C87" s="470" t="s">
        <v>69</v>
      </c>
      <c r="D87" s="413" t="s">
        <v>1288</v>
      </c>
      <c r="E87" s="471" t="s">
        <v>1468</v>
      </c>
      <c r="F87" s="472" t="s">
        <v>1277</v>
      </c>
      <c r="G87" s="415" t="s">
        <v>1148</v>
      </c>
      <c r="H87" s="415">
        <v>5</v>
      </c>
      <c r="I87" s="405">
        <v>12.05</v>
      </c>
      <c r="J87" s="465">
        <f t="shared" si="2"/>
        <v>60.25</v>
      </c>
      <c r="K87" s="408" t="s">
        <v>410</v>
      </c>
      <c r="L87" s="467">
        <v>44494</v>
      </c>
      <c r="M87" s="419" t="s">
        <v>1382</v>
      </c>
      <c r="N87" s="408">
        <v>44508</v>
      </c>
      <c r="O87" s="420" t="s">
        <v>1181</v>
      </c>
    </row>
    <row r="88" spans="1:15" ht="68.25" customHeight="1">
      <c r="A88" s="398">
        <v>81</v>
      </c>
      <c r="B88" s="469" t="s">
        <v>1275</v>
      </c>
      <c r="C88" s="470" t="s">
        <v>69</v>
      </c>
      <c r="D88" s="413" t="s">
        <v>1283</v>
      </c>
      <c r="E88" s="471" t="s">
        <v>1466</v>
      </c>
      <c r="F88" s="472" t="s">
        <v>1277</v>
      </c>
      <c r="G88" s="415" t="s">
        <v>1149</v>
      </c>
      <c r="H88" s="415">
        <v>30</v>
      </c>
      <c r="I88" s="473">
        <v>7.22</v>
      </c>
      <c r="J88" s="437">
        <f t="shared" si="2"/>
        <v>216.6</v>
      </c>
      <c r="K88" s="474" t="s">
        <v>410</v>
      </c>
      <c r="L88" s="408">
        <v>44494</v>
      </c>
      <c r="M88" s="419" t="s">
        <v>1383</v>
      </c>
      <c r="N88" s="410">
        <v>44508</v>
      </c>
      <c r="O88" s="420" t="s">
        <v>1181</v>
      </c>
    </row>
    <row r="89" spans="1:15" ht="84" customHeight="1">
      <c r="A89" s="398">
        <v>82</v>
      </c>
      <c r="B89" s="399" t="s">
        <v>1275</v>
      </c>
      <c r="C89" s="412" t="s">
        <v>69</v>
      </c>
      <c r="D89" s="413" t="s">
        <v>1283</v>
      </c>
      <c r="E89" s="447" t="s">
        <v>1470</v>
      </c>
      <c r="F89" s="422" t="s">
        <v>1277</v>
      </c>
      <c r="G89" s="415" t="s">
        <v>1284</v>
      </c>
      <c r="H89" s="416">
        <v>6</v>
      </c>
      <c r="I89" s="417">
        <v>76</v>
      </c>
      <c r="J89" s="406">
        <f t="shared" si="2"/>
        <v>456</v>
      </c>
      <c r="K89" s="418" t="s">
        <v>410</v>
      </c>
      <c r="L89" s="408">
        <v>44491</v>
      </c>
      <c r="M89" s="419" t="s">
        <v>1285</v>
      </c>
      <c r="N89" s="410">
        <v>44505</v>
      </c>
      <c r="O89" s="420" t="s">
        <v>1181</v>
      </c>
    </row>
    <row r="90" spans="1:15" ht="120" customHeight="1">
      <c r="A90" s="398">
        <v>83</v>
      </c>
      <c r="B90" s="399" t="s">
        <v>1287</v>
      </c>
      <c r="C90" s="412" t="s">
        <v>69</v>
      </c>
      <c r="D90" s="413" t="s">
        <v>1274</v>
      </c>
      <c r="E90" s="447" t="s">
        <v>1469</v>
      </c>
      <c r="F90" s="422" t="s">
        <v>1271</v>
      </c>
      <c r="G90" s="415" t="s">
        <v>446</v>
      </c>
      <c r="H90" s="416">
        <v>7200</v>
      </c>
      <c r="I90" s="417">
        <v>0.36</v>
      </c>
      <c r="J90" s="406">
        <f t="shared" si="2"/>
        <v>2592</v>
      </c>
      <c r="K90" s="418" t="s">
        <v>410</v>
      </c>
      <c r="L90" s="408">
        <v>44491</v>
      </c>
      <c r="M90" s="419" t="s">
        <v>1286</v>
      </c>
      <c r="N90" s="410">
        <v>44505</v>
      </c>
      <c r="O90" s="411" t="s">
        <v>1412</v>
      </c>
    </row>
    <row r="91" spans="1:15" ht="54" customHeight="1">
      <c r="A91" s="398">
        <v>84</v>
      </c>
      <c r="B91" s="399" t="s">
        <v>1275</v>
      </c>
      <c r="C91" s="412" t="s">
        <v>69</v>
      </c>
      <c r="D91" s="413" t="s">
        <v>1288</v>
      </c>
      <c r="E91" s="447" t="s">
        <v>1468</v>
      </c>
      <c r="F91" s="422" t="s">
        <v>1277</v>
      </c>
      <c r="G91" s="415" t="s">
        <v>1148</v>
      </c>
      <c r="H91" s="416">
        <v>5</v>
      </c>
      <c r="I91" s="417">
        <v>12.05</v>
      </c>
      <c r="J91" s="406">
        <f t="shared" si="2"/>
        <v>60.25</v>
      </c>
      <c r="K91" s="418" t="s">
        <v>410</v>
      </c>
      <c r="L91" s="408">
        <v>44494</v>
      </c>
      <c r="M91" s="419" t="s">
        <v>1289</v>
      </c>
      <c r="N91" s="410">
        <v>44508</v>
      </c>
      <c r="O91" s="420" t="s">
        <v>1181</v>
      </c>
    </row>
    <row r="92" spans="1:15" ht="54" customHeight="1">
      <c r="A92" s="398">
        <v>85</v>
      </c>
      <c r="B92" s="399" t="s">
        <v>1275</v>
      </c>
      <c r="C92" s="412" t="s">
        <v>69</v>
      </c>
      <c r="D92" s="413" t="s">
        <v>1291</v>
      </c>
      <c r="E92" s="447" t="s">
        <v>1380</v>
      </c>
      <c r="F92" s="422" t="s">
        <v>1277</v>
      </c>
      <c r="G92" s="415" t="s">
        <v>1292</v>
      </c>
      <c r="H92" s="416">
        <v>30</v>
      </c>
      <c r="I92" s="417">
        <v>1.35</v>
      </c>
      <c r="J92" s="406">
        <f t="shared" si="2"/>
        <v>40.5</v>
      </c>
      <c r="K92" s="418" t="s">
        <v>410</v>
      </c>
      <c r="L92" s="408">
        <v>44494</v>
      </c>
      <c r="M92" s="419" t="s">
        <v>1290</v>
      </c>
      <c r="N92" s="410">
        <v>44508</v>
      </c>
      <c r="O92" s="420" t="s">
        <v>1181</v>
      </c>
    </row>
    <row r="93" spans="1:15" ht="54" customHeight="1">
      <c r="A93" s="398">
        <v>86</v>
      </c>
      <c r="B93" s="399" t="s">
        <v>1275</v>
      </c>
      <c r="C93" s="412" t="s">
        <v>69</v>
      </c>
      <c r="D93" s="413" t="s">
        <v>1291</v>
      </c>
      <c r="E93" s="447" t="s">
        <v>1381</v>
      </c>
      <c r="F93" s="422" t="s">
        <v>1277</v>
      </c>
      <c r="G93" s="415" t="s">
        <v>1292</v>
      </c>
      <c r="H93" s="416">
        <v>30</v>
      </c>
      <c r="I93" s="417">
        <v>3.33</v>
      </c>
      <c r="J93" s="406">
        <f t="shared" si="2"/>
        <v>99.9</v>
      </c>
      <c r="K93" s="418" t="s">
        <v>410</v>
      </c>
      <c r="L93" s="408">
        <v>44494</v>
      </c>
      <c r="M93" s="419" t="s">
        <v>1290</v>
      </c>
      <c r="N93" s="410">
        <v>44508</v>
      </c>
      <c r="O93" s="420" t="s">
        <v>1181</v>
      </c>
    </row>
    <row r="94" spans="1:15" ht="54" customHeight="1">
      <c r="A94" s="398">
        <v>87</v>
      </c>
      <c r="B94" s="399" t="s">
        <v>1275</v>
      </c>
      <c r="C94" s="412" t="s">
        <v>69</v>
      </c>
      <c r="D94" s="413" t="s">
        <v>1291</v>
      </c>
      <c r="E94" s="475" t="s">
        <v>1426</v>
      </c>
      <c r="F94" s="422" t="s">
        <v>1277</v>
      </c>
      <c r="G94" s="415" t="s">
        <v>1292</v>
      </c>
      <c r="H94" s="416">
        <v>50</v>
      </c>
      <c r="I94" s="417">
        <v>1.4</v>
      </c>
      <c r="J94" s="406">
        <f t="shared" si="2"/>
        <v>70</v>
      </c>
      <c r="K94" s="418" t="s">
        <v>410</v>
      </c>
      <c r="L94" s="408">
        <v>44494</v>
      </c>
      <c r="M94" s="419" t="s">
        <v>1290</v>
      </c>
      <c r="N94" s="410">
        <v>44508</v>
      </c>
      <c r="O94" s="420" t="s">
        <v>1181</v>
      </c>
    </row>
    <row r="95" spans="1:15" ht="54" customHeight="1">
      <c r="A95" s="398">
        <v>88</v>
      </c>
      <c r="B95" s="399" t="s">
        <v>1275</v>
      </c>
      <c r="C95" s="412" t="s">
        <v>69</v>
      </c>
      <c r="D95" s="413" t="s">
        <v>1291</v>
      </c>
      <c r="E95" s="447" t="s">
        <v>1467</v>
      </c>
      <c r="F95" s="422" t="s">
        <v>1277</v>
      </c>
      <c r="G95" s="415" t="s">
        <v>1295</v>
      </c>
      <c r="H95" s="416">
        <v>10</v>
      </c>
      <c r="I95" s="417">
        <v>4.0999999999999996</v>
      </c>
      <c r="J95" s="406">
        <f t="shared" si="2"/>
        <v>41</v>
      </c>
      <c r="K95" s="418" t="s">
        <v>410</v>
      </c>
      <c r="L95" s="408">
        <v>44494</v>
      </c>
      <c r="M95" s="419" t="s">
        <v>1293</v>
      </c>
      <c r="N95" s="410">
        <v>44508</v>
      </c>
      <c r="O95" s="420" t="s">
        <v>1181</v>
      </c>
    </row>
    <row r="96" spans="1:15" ht="69.75" customHeight="1">
      <c r="A96" s="398">
        <v>89</v>
      </c>
      <c r="B96" s="399" t="s">
        <v>1275</v>
      </c>
      <c r="C96" s="412" t="s">
        <v>69</v>
      </c>
      <c r="D96" s="413" t="s">
        <v>1283</v>
      </c>
      <c r="E96" s="447" t="s">
        <v>1466</v>
      </c>
      <c r="F96" s="422" t="s">
        <v>1277</v>
      </c>
      <c r="G96" s="415" t="s">
        <v>1149</v>
      </c>
      <c r="H96" s="416">
        <v>30</v>
      </c>
      <c r="I96" s="417">
        <v>7.22</v>
      </c>
      <c r="J96" s="406">
        <f t="shared" si="2"/>
        <v>216.6</v>
      </c>
      <c r="K96" s="418" t="s">
        <v>410</v>
      </c>
      <c r="L96" s="408">
        <v>44494</v>
      </c>
      <c r="M96" s="419" t="s">
        <v>1294</v>
      </c>
      <c r="N96" s="410">
        <v>44508</v>
      </c>
      <c r="O96" s="420" t="s">
        <v>1181</v>
      </c>
    </row>
    <row r="97" spans="1:15" ht="69.75" customHeight="1">
      <c r="A97" s="398">
        <v>90</v>
      </c>
      <c r="B97" s="399" t="s">
        <v>1275</v>
      </c>
      <c r="C97" s="412" t="s">
        <v>69</v>
      </c>
      <c r="D97" s="413" t="s">
        <v>1247</v>
      </c>
      <c r="E97" s="447" t="s">
        <v>1465</v>
      </c>
      <c r="F97" s="422" t="s">
        <v>1277</v>
      </c>
      <c r="G97" s="415" t="s">
        <v>1149</v>
      </c>
      <c r="H97" s="416">
        <v>300</v>
      </c>
      <c r="I97" s="417">
        <v>1.44</v>
      </c>
      <c r="J97" s="406">
        <f t="shared" si="2"/>
        <v>432</v>
      </c>
      <c r="K97" s="418" t="s">
        <v>410</v>
      </c>
      <c r="L97" s="408">
        <v>44494</v>
      </c>
      <c r="M97" s="419" t="s">
        <v>1296</v>
      </c>
      <c r="N97" s="410">
        <v>44508</v>
      </c>
      <c r="O97" s="420" t="s">
        <v>1181</v>
      </c>
    </row>
    <row r="98" spans="1:15" ht="69.75" customHeight="1">
      <c r="A98" s="398">
        <v>91</v>
      </c>
      <c r="B98" s="399" t="s">
        <v>1275</v>
      </c>
      <c r="C98" s="412" t="s">
        <v>69</v>
      </c>
      <c r="D98" s="413" t="s">
        <v>1254</v>
      </c>
      <c r="E98" s="447" t="s">
        <v>1464</v>
      </c>
      <c r="F98" s="422" t="s">
        <v>1277</v>
      </c>
      <c r="G98" s="415" t="s">
        <v>1149</v>
      </c>
      <c r="H98" s="416">
        <v>20</v>
      </c>
      <c r="I98" s="417">
        <v>2.12</v>
      </c>
      <c r="J98" s="406">
        <f t="shared" si="2"/>
        <v>42.400000000000006</v>
      </c>
      <c r="K98" s="418" t="s">
        <v>410</v>
      </c>
      <c r="L98" s="408">
        <v>44494</v>
      </c>
      <c r="M98" s="419" t="s">
        <v>1297</v>
      </c>
      <c r="N98" s="410">
        <v>44508</v>
      </c>
      <c r="O98" s="420" t="s">
        <v>1181</v>
      </c>
    </row>
    <row r="99" spans="1:15" ht="68.25" customHeight="1">
      <c r="A99" s="398">
        <v>92</v>
      </c>
      <c r="B99" s="399" t="s">
        <v>1287</v>
      </c>
      <c r="C99" s="412" t="s">
        <v>69</v>
      </c>
      <c r="D99" s="413" t="s">
        <v>1299</v>
      </c>
      <c r="E99" s="447" t="s">
        <v>1463</v>
      </c>
      <c r="F99" s="448" t="s">
        <v>1204</v>
      </c>
      <c r="G99" s="415" t="s">
        <v>553</v>
      </c>
      <c r="H99" s="416">
        <v>50</v>
      </c>
      <c r="I99" s="417">
        <v>6.99</v>
      </c>
      <c r="J99" s="406">
        <f t="shared" si="2"/>
        <v>349.5</v>
      </c>
      <c r="K99" s="418" t="s">
        <v>410</v>
      </c>
      <c r="L99" s="408">
        <v>44494</v>
      </c>
      <c r="M99" s="419" t="s">
        <v>1298</v>
      </c>
      <c r="N99" s="410">
        <v>44508</v>
      </c>
      <c r="O99" s="411" t="s">
        <v>1412</v>
      </c>
    </row>
    <row r="100" spans="1:15" ht="68.25" customHeight="1">
      <c r="A100" s="398">
        <v>93</v>
      </c>
      <c r="B100" s="399" t="s">
        <v>1287</v>
      </c>
      <c r="C100" s="412" t="s">
        <v>69</v>
      </c>
      <c r="D100" s="413" t="s">
        <v>1301</v>
      </c>
      <c r="E100" s="447" t="s">
        <v>1462</v>
      </c>
      <c r="F100" s="448" t="s">
        <v>1204</v>
      </c>
      <c r="G100" s="415" t="s">
        <v>1302</v>
      </c>
      <c r="H100" s="416">
        <v>168</v>
      </c>
      <c r="I100" s="417">
        <v>8.99</v>
      </c>
      <c r="J100" s="406">
        <f t="shared" si="2"/>
        <v>1510.32</v>
      </c>
      <c r="K100" s="418" t="s">
        <v>410</v>
      </c>
      <c r="L100" s="408">
        <v>44494</v>
      </c>
      <c r="M100" s="419" t="s">
        <v>1300</v>
      </c>
      <c r="N100" s="410">
        <v>44508</v>
      </c>
      <c r="O100" s="411" t="s">
        <v>1412</v>
      </c>
    </row>
    <row r="101" spans="1:15" ht="68.25" customHeight="1">
      <c r="A101" s="398">
        <v>94</v>
      </c>
      <c r="B101" s="399" t="s">
        <v>1287</v>
      </c>
      <c r="C101" s="412" t="s">
        <v>69</v>
      </c>
      <c r="D101" s="413" t="s">
        <v>1304</v>
      </c>
      <c r="E101" s="447" t="s">
        <v>1461</v>
      </c>
      <c r="F101" s="448" t="s">
        <v>1305</v>
      </c>
      <c r="G101" s="415" t="s">
        <v>1306</v>
      </c>
      <c r="H101" s="416">
        <v>4000</v>
      </c>
      <c r="I101" s="417">
        <v>0.08</v>
      </c>
      <c r="J101" s="406">
        <f t="shared" si="2"/>
        <v>320</v>
      </c>
      <c r="K101" s="418" t="s">
        <v>410</v>
      </c>
      <c r="L101" s="408">
        <v>44494</v>
      </c>
      <c r="M101" s="419" t="s">
        <v>1303</v>
      </c>
      <c r="N101" s="410">
        <v>44505</v>
      </c>
      <c r="O101" s="411" t="s">
        <v>1412</v>
      </c>
    </row>
    <row r="102" spans="1:15" ht="56.25" customHeight="1">
      <c r="A102" s="398">
        <v>95</v>
      </c>
      <c r="B102" s="399" t="s">
        <v>1287</v>
      </c>
      <c r="C102" s="412" t="s">
        <v>69</v>
      </c>
      <c r="D102" s="413" t="s">
        <v>1308</v>
      </c>
      <c r="E102" s="447" t="s">
        <v>1460</v>
      </c>
      <c r="F102" s="448" t="s">
        <v>1271</v>
      </c>
      <c r="G102" s="415" t="s">
        <v>1149</v>
      </c>
      <c r="H102" s="416">
        <v>50</v>
      </c>
      <c r="I102" s="417">
        <v>3.76</v>
      </c>
      <c r="J102" s="406">
        <f t="shared" si="2"/>
        <v>188</v>
      </c>
      <c r="K102" s="418" t="s">
        <v>410</v>
      </c>
      <c r="L102" s="408">
        <v>44494</v>
      </c>
      <c r="M102" s="419" t="s">
        <v>1307</v>
      </c>
      <c r="N102" s="410">
        <v>44505</v>
      </c>
      <c r="O102" s="411" t="s">
        <v>1412</v>
      </c>
    </row>
    <row r="103" spans="1:15" ht="56.25" customHeight="1">
      <c r="A103" s="398">
        <v>96</v>
      </c>
      <c r="B103" s="399" t="s">
        <v>1287</v>
      </c>
      <c r="C103" s="412" t="s">
        <v>69</v>
      </c>
      <c r="D103" s="413" t="s">
        <v>1310</v>
      </c>
      <c r="E103" s="447" t="s">
        <v>1459</v>
      </c>
      <c r="F103" s="448" t="s">
        <v>1305</v>
      </c>
      <c r="G103" s="415" t="s">
        <v>1311</v>
      </c>
      <c r="H103" s="416">
        <v>10000</v>
      </c>
      <c r="I103" s="417">
        <v>0.3</v>
      </c>
      <c r="J103" s="406">
        <f t="shared" si="2"/>
        <v>3000</v>
      </c>
      <c r="K103" s="418" t="s">
        <v>410</v>
      </c>
      <c r="L103" s="408">
        <v>44494</v>
      </c>
      <c r="M103" s="419" t="s">
        <v>1309</v>
      </c>
      <c r="N103" s="410">
        <v>44505</v>
      </c>
      <c r="O103" s="411" t="s">
        <v>1412</v>
      </c>
    </row>
    <row r="104" spans="1:15" ht="74.25" customHeight="1">
      <c r="A104" s="398">
        <v>97</v>
      </c>
      <c r="B104" s="399" t="s">
        <v>1287</v>
      </c>
      <c r="C104" s="412" t="s">
        <v>69</v>
      </c>
      <c r="D104" s="413" t="s">
        <v>912</v>
      </c>
      <c r="E104" s="447" t="s">
        <v>1443</v>
      </c>
      <c r="F104" s="448" t="s">
        <v>1313</v>
      </c>
      <c r="G104" s="415" t="s">
        <v>446</v>
      </c>
      <c r="H104" s="416">
        <v>20</v>
      </c>
      <c r="I104" s="417">
        <v>38.36</v>
      </c>
      <c r="J104" s="406">
        <f t="shared" si="2"/>
        <v>767.2</v>
      </c>
      <c r="K104" s="418" t="s">
        <v>410</v>
      </c>
      <c r="L104" s="408">
        <v>44494</v>
      </c>
      <c r="M104" s="419" t="s">
        <v>1312</v>
      </c>
      <c r="N104" s="410">
        <v>44505</v>
      </c>
      <c r="O104" s="411" t="s">
        <v>1412</v>
      </c>
    </row>
    <row r="105" spans="1:15" ht="74.25" customHeight="1">
      <c r="A105" s="398">
        <v>98</v>
      </c>
      <c r="B105" s="399" t="s">
        <v>1287</v>
      </c>
      <c r="C105" s="412" t="s">
        <v>69</v>
      </c>
      <c r="D105" s="413" t="s">
        <v>1317</v>
      </c>
      <c r="E105" s="447" t="s">
        <v>1442</v>
      </c>
      <c r="F105" s="448" t="s">
        <v>1313</v>
      </c>
      <c r="G105" s="415" t="s">
        <v>446</v>
      </c>
      <c r="H105" s="416">
        <v>10</v>
      </c>
      <c r="I105" s="417">
        <v>41</v>
      </c>
      <c r="J105" s="406">
        <f t="shared" si="2"/>
        <v>410</v>
      </c>
      <c r="K105" s="418" t="s">
        <v>410</v>
      </c>
      <c r="L105" s="408">
        <v>44494</v>
      </c>
      <c r="M105" s="419" t="s">
        <v>1314</v>
      </c>
      <c r="N105" s="410">
        <v>44505</v>
      </c>
      <c r="O105" s="411" t="s">
        <v>1412</v>
      </c>
    </row>
    <row r="106" spans="1:15" ht="86.25" customHeight="1">
      <c r="A106" s="398">
        <v>99</v>
      </c>
      <c r="B106" s="399" t="s">
        <v>1287</v>
      </c>
      <c r="C106" s="412" t="s">
        <v>69</v>
      </c>
      <c r="D106" s="413" t="s">
        <v>1317</v>
      </c>
      <c r="E106" s="447" t="s">
        <v>1441</v>
      </c>
      <c r="F106" s="448" t="s">
        <v>1313</v>
      </c>
      <c r="G106" s="415" t="s">
        <v>446</v>
      </c>
      <c r="H106" s="416">
        <v>10</v>
      </c>
      <c r="I106" s="417">
        <v>70.22</v>
      </c>
      <c r="J106" s="406">
        <f t="shared" si="2"/>
        <v>702.2</v>
      </c>
      <c r="K106" s="418" t="s">
        <v>410</v>
      </c>
      <c r="L106" s="408">
        <v>44494</v>
      </c>
      <c r="M106" s="419" t="s">
        <v>1314</v>
      </c>
      <c r="N106" s="410">
        <v>44505</v>
      </c>
      <c r="O106" s="411" t="s">
        <v>1412</v>
      </c>
    </row>
    <row r="107" spans="1:15" ht="72.75" customHeight="1">
      <c r="A107" s="398">
        <v>100</v>
      </c>
      <c r="B107" s="399" t="s">
        <v>1287</v>
      </c>
      <c r="C107" s="412" t="s">
        <v>69</v>
      </c>
      <c r="D107" s="413" t="s">
        <v>914</v>
      </c>
      <c r="E107" s="447" t="s">
        <v>1444</v>
      </c>
      <c r="F107" s="448" t="s">
        <v>1313</v>
      </c>
      <c r="G107" s="415" t="s">
        <v>446</v>
      </c>
      <c r="H107" s="416">
        <v>1200</v>
      </c>
      <c r="I107" s="417">
        <v>0.87</v>
      </c>
      <c r="J107" s="406">
        <f t="shared" si="2"/>
        <v>1044</v>
      </c>
      <c r="K107" s="418" t="s">
        <v>410</v>
      </c>
      <c r="L107" s="408">
        <v>44494</v>
      </c>
      <c r="M107" s="419" t="s">
        <v>1314</v>
      </c>
      <c r="N107" s="410">
        <v>44505</v>
      </c>
      <c r="O107" s="411" t="s">
        <v>1412</v>
      </c>
    </row>
    <row r="108" spans="1:15" ht="72.75" customHeight="1">
      <c r="A108" s="398">
        <v>101</v>
      </c>
      <c r="B108" s="399" t="s">
        <v>1287</v>
      </c>
      <c r="C108" s="412" t="s">
        <v>69</v>
      </c>
      <c r="D108" s="413" t="s">
        <v>1310</v>
      </c>
      <c r="E108" s="447" t="s">
        <v>1445</v>
      </c>
      <c r="F108" s="448" t="s">
        <v>1271</v>
      </c>
      <c r="G108" s="415" t="s">
        <v>446</v>
      </c>
      <c r="H108" s="416">
        <v>70</v>
      </c>
      <c r="I108" s="417">
        <v>6.17</v>
      </c>
      <c r="J108" s="406">
        <f t="shared" si="2"/>
        <v>431.9</v>
      </c>
      <c r="K108" s="418" t="s">
        <v>410</v>
      </c>
      <c r="L108" s="408">
        <v>44494</v>
      </c>
      <c r="M108" s="419" t="s">
        <v>1315</v>
      </c>
      <c r="N108" s="410">
        <v>44505</v>
      </c>
      <c r="O108" s="411" t="s">
        <v>1412</v>
      </c>
    </row>
    <row r="109" spans="1:15" ht="66" customHeight="1">
      <c r="A109" s="398">
        <v>102</v>
      </c>
      <c r="B109" s="399" t="s">
        <v>1287</v>
      </c>
      <c r="C109" s="412" t="s">
        <v>69</v>
      </c>
      <c r="D109" s="413" t="s">
        <v>1319</v>
      </c>
      <c r="E109" s="447" t="s">
        <v>1446</v>
      </c>
      <c r="F109" s="448" t="s">
        <v>1313</v>
      </c>
      <c r="G109" s="415" t="s">
        <v>1318</v>
      </c>
      <c r="H109" s="416">
        <v>10</v>
      </c>
      <c r="I109" s="417">
        <v>17</v>
      </c>
      <c r="J109" s="406">
        <f t="shared" si="2"/>
        <v>170</v>
      </c>
      <c r="K109" s="418" t="s">
        <v>410</v>
      </c>
      <c r="L109" s="408">
        <v>44494</v>
      </c>
      <c r="M109" s="419" t="s">
        <v>1316</v>
      </c>
      <c r="N109" s="410">
        <v>44505</v>
      </c>
      <c r="O109" s="411" t="s">
        <v>1412</v>
      </c>
    </row>
    <row r="110" spans="1:15" ht="66" customHeight="1">
      <c r="A110" s="398">
        <v>103</v>
      </c>
      <c r="B110" s="399" t="s">
        <v>1287</v>
      </c>
      <c r="C110" s="412" t="s">
        <v>69</v>
      </c>
      <c r="D110" s="413" t="s">
        <v>1320</v>
      </c>
      <c r="E110" s="447" t="s">
        <v>1447</v>
      </c>
      <c r="F110" s="448" t="s">
        <v>1313</v>
      </c>
      <c r="G110" s="415" t="s">
        <v>1321</v>
      </c>
      <c r="H110" s="416">
        <v>30</v>
      </c>
      <c r="I110" s="417">
        <v>24</v>
      </c>
      <c r="J110" s="406">
        <f t="shared" si="2"/>
        <v>720</v>
      </c>
      <c r="K110" s="418" t="s">
        <v>410</v>
      </c>
      <c r="L110" s="408">
        <v>44496</v>
      </c>
      <c r="M110" s="419" t="s">
        <v>1322</v>
      </c>
      <c r="N110" s="410">
        <v>44505</v>
      </c>
      <c r="O110" s="411" t="s">
        <v>1412</v>
      </c>
    </row>
    <row r="111" spans="1:15" ht="66" customHeight="1">
      <c r="A111" s="398">
        <v>104</v>
      </c>
      <c r="B111" s="399" t="s">
        <v>1287</v>
      </c>
      <c r="C111" s="412" t="s">
        <v>69</v>
      </c>
      <c r="D111" s="413" t="s">
        <v>1323</v>
      </c>
      <c r="E111" s="447" t="s">
        <v>1448</v>
      </c>
      <c r="F111" s="448" t="s">
        <v>1271</v>
      </c>
      <c r="G111" s="415" t="s">
        <v>1149</v>
      </c>
      <c r="H111" s="416">
        <v>30</v>
      </c>
      <c r="I111" s="417">
        <v>21.45</v>
      </c>
      <c r="J111" s="406">
        <f t="shared" si="2"/>
        <v>643.5</v>
      </c>
      <c r="K111" s="418" t="s">
        <v>410</v>
      </c>
      <c r="L111" s="408">
        <v>44496</v>
      </c>
      <c r="M111" s="419" t="s">
        <v>1324</v>
      </c>
      <c r="N111" s="410">
        <v>44505</v>
      </c>
      <c r="O111" s="411" t="s">
        <v>1412</v>
      </c>
    </row>
    <row r="112" spans="1:15" ht="75" customHeight="1">
      <c r="A112" s="398">
        <v>105</v>
      </c>
      <c r="B112" s="399" t="s">
        <v>540</v>
      </c>
      <c r="C112" s="412" t="s">
        <v>69</v>
      </c>
      <c r="D112" s="413" t="s">
        <v>1326</v>
      </c>
      <c r="E112" s="447" t="s">
        <v>1449</v>
      </c>
      <c r="F112" s="448" t="s">
        <v>202</v>
      </c>
      <c r="G112" s="415" t="s">
        <v>1180</v>
      </c>
      <c r="H112" s="416">
        <v>2</v>
      </c>
      <c r="I112" s="417">
        <v>13750</v>
      </c>
      <c r="J112" s="406">
        <f t="shared" si="2"/>
        <v>27500</v>
      </c>
      <c r="K112" s="418" t="s">
        <v>6</v>
      </c>
      <c r="L112" s="408">
        <v>44496</v>
      </c>
      <c r="M112" s="419" t="s">
        <v>1325</v>
      </c>
      <c r="N112" s="410">
        <v>44505</v>
      </c>
      <c r="O112" s="420" t="s">
        <v>1181</v>
      </c>
    </row>
    <row r="113" spans="1:15" ht="72.75" customHeight="1">
      <c r="A113" s="398">
        <v>106</v>
      </c>
      <c r="B113" s="399" t="s">
        <v>1187</v>
      </c>
      <c r="C113" s="412" t="s">
        <v>69</v>
      </c>
      <c r="D113" s="413" t="s">
        <v>1153</v>
      </c>
      <c r="E113" s="479" t="s">
        <v>1329</v>
      </c>
      <c r="F113" s="448" t="s">
        <v>295</v>
      </c>
      <c r="G113" s="415" t="s">
        <v>296</v>
      </c>
      <c r="H113" s="416">
        <v>1</v>
      </c>
      <c r="I113" s="417">
        <v>10225.950000000001</v>
      </c>
      <c r="J113" s="406">
        <f t="shared" si="2"/>
        <v>10225.950000000001</v>
      </c>
      <c r="K113" s="418" t="s">
        <v>6</v>
      </c>
      <c r="L113" s="408">
        <v>44496</v>
      </c>
      <c r="M113" s="419" t="s">
        <v>1327</v>
      </c>
      <c r="N113" s="410">
        <v>44505</v>
      </c>
      <c r="O113" s="420" t="s">
        <v>1181</v>
      </c>
    </row>
    <row r="114" spans="1:15" ht="93" customHeight="1">
      <c r="A114" s="398">
        <v>107</v>
      </c>
      <c r="B114" s="399" t="s">
        <v>1195</v>
      </c>
      <c r="C114" s="412" t="s">
        <v>69</v>
      </c>
      <c r="D114" s="413" t="s">
        <v>1153</v>
      </c>
      <c r="E114" s="447" t="s">
        <v>1473</v>
      </c>
      <c r="F114" s="448" t="s">
        <v>295</v>
      </c>
      <c r="G114" s="415" t="s">
        <v>296</v>
      </c>
      <c r="H114" s="416">
        <v>2</v>
      </c>
      <c r="I114" s="476">
        <v>559.29610000000002</v>
      </c>
      <c r="J114" s="406">
        <v>1118.5899999999999</v>
      </c>
      <c r="K114" s="418" t="s">
        <v>6</v>
      </c>
      <c r="L114" s="408">
        <v>44496</v>
      </c>
      <c r="M114" s="419" t="s">
        <v>1328</v>
      </c>
      <c r="N114" s="410">
        <v>44505</v>
      </c>
      <c r="O114" s="420" t="s">
        <v>1181</v>
      </c>
    </row>
    <row r="115" spans="1:15" ht="93" customHeight="1">
      <c r="A115" s="398">
        <v>108</v>
      </c>
      <c r="B115" s="399" t="s">
        <v>1195</v>
      </c>
      <c r="C115" s="412" t="s">
        <v>69</v>
      </c>
      <c r="D115" s="413" t="s">
        <v>1153</v>
      </c>
      <c r="E115" s="447" t="s">
        <v>1458</v>
      </c>
      <c r="F115" s="448" t="s">
        <v>295</v>
      </c>
      <c r="G115" s="415" t="s">
        <v>296</v>
      </c>
      <c r="H115" s="416">
        <v>2</v>
      </c>
      <c r="I115" s="417">
        <v>813.52</v>
      </c>
      <c r="J115" s="406">
        <f>I115*H115</f>
        <v>1627.04</v>
      </c>
      <c r="K115" s="418" t="s">
        <v>6</v>
      </c>
      <c r="L115" s="408">
        <v>44496</v>
      </c>
      <c r="M115" s="419" t="s">
        <v>1328</v>
      </c>
      <c r="N115" s="410">
        <v>44505</v>
      </c>
      <c r="O115" s="420" t="s">
        <v>1181</v>
      </c>
    </row>
    <row r="116" spans="1:15" ht="93" customHeight="1">
      <c r="A116" s="398">
        <v>109</v>
      </c>
      <c r="B116" s="399" t="s">
        <v>1195</v>
      </c>
      <c r="C116" s="412" t="s">
        <v>69</v>
      </c>
      <c r="D116" s="413" t="s">
        <v>1153</v>
      </c>
      <c r="E116" s="447" t="s">
        <v>1457</v>
      </c>
      <c r="F116" s="448" t="s">
        <v>295</v>
      </c>
      <c r="G116" s="415" t="s">
        <v>296</v>
      </c>
      <c r="H116" s="416">
        <v>6</v>
      </c>
      <c r="I116" s="417">
        <v>402.69240000000002</v>
      </c>
      <c r="J116" s="406">
        <f>I116*H116</f>
        <v>2416.1544000000004</v>
      </c>
      <c r="K116" s="418" t="s">
        <v>6</v>
      </c>
      <c r="L116" s="408">
        <v>44496</v>
      </c>
      <c r="M116" s="419" t="s">
        <v>1328</v>
      </c>
      <c r="N116" s="410">
        <v>44505</v>
      </c>
      <c r="O116" s="420" t="s">
        <v>1181</v>
      </c>
    </row>
    <row r="117" spans="1:15" ht="95.25" customHeight="1">
      <c r="A117" s="398">
        <v>110</v>
      </c>
      <c r="B117" s="399" t="s">
        <v>1195</v>
      </c>
      <c r="C117" s="412" t="s">
        <v>69</v>
      </c>
      <c r="D117" s="413" t="s">
        <v>1153</v>
      </c>
      <c r="E117" s="447" t="s">
        <v>1455</v>
      </c>
      <c r="F117" s="448" t="s">
        <v>295</v>
      </c>
      <c r="G117" s="415" t="s">
        <v>296</v>
      </c>
      <c r="H117" s="416">
        <v>6</v>
      </c>
      <c r="I117" s="417">
        <v>324.39109999999999</v>
      </c>
      <c r="J117" s="406">
        <v>1946.34</v>
      </c>
      <c r="K117" s="418" t="s">
        <v>6</v>
      </c>
      <c r="L117" s="408">
        <v>44496</v>
      </c>
      <c r="M117" s="419" t="s">
        <v>1328</v>
      </c>
      <c r="N117" s="410">
        <v>44505</v>
      </c>
      <c r="O117" s="420" t="s">
        <v>1181</v>
      </c>
    </row>
    <row r="118" spans="1:15" ht="87" customHeight="1">
      <c r="A118" s="398">
        <v>111</v>
      </c>
      <c r="B118" s="399" t="s">
        <v>1195</v>
      </c>
      <c r="C118" s="412" t="s">
        <v>69</v>
      </c>
      <c r="D118" s="413" t="s">
        <v>1153</v>
      </c>
      <c r="E118" s="447" t="s">
        <v>1456</v>
      </c>
      <c r="F118" s="448" t="s">
        <v>295</v>
      </c>
      <c r="G118" s="415" t="s">
        <v>296</v>
      </c>
      <c r="H118" s="416">
        <v>36.5002</v>
      </c>
      <c r="I118" s="417">
        <v>85.419600000000003</v>
      </c>
      <c r="J118" s="406">
        <v>3117.83</v>
      </c>
      <c r="K118" s="418" t="s">
        <v>6</v>
      </c>
      <c r="L118" s="408">
        <v>44496</v>
      </c>
      <c r="M118" s="419" t="s">
        <v>1328</v>
      </c>
      <c r="N118" s="410">
        <v>44505</v>
      </c>
      <c r="O118" s="420" t="s">
        <v>1181</v>
      </c>
    </row>
    <row r="119" spans="1:15" ht="75" customHeight="1">
      <c r="A119" s="398">
        <v>112</v>
      </c>
      <c r="B119" s="399" t="s">
        <v>1287</v>
      </c>
      <c r="C119" s="412" t="s">
        <v>69</v>
      </c>
      <c r="D119" s="413" t="s">
        <v>1333</v>
      </c>
      <c r="E119" s="447" t="s">
        <v>1454</v>
      </c>
      <c r="F119" s="448" t="s">
        <v>1313</v>
      </c>
      <c r="G119" s="415" t="s">
        <v>1321</v>
      </c>
      <c r="H119" s="416">
        <v>20</v>
      </c>
      <c r="I119" s="417">
        <v>15</v>
      </c>
      <c r="J119" s="406">
        <f>I119*H119</f>
        <v>300</v>
      </c>
      <c r="K119" s="418" t="s">
        <v>410</v>
      </c>
      <c r="L119" s="408">
        <v>44496</v>
      </c>
      <c r="M119" s="419" t="s">
        <v>1330</v>
      </c>
      <c r="N119" s="410">
        <v>44505</v>
      </c>
      <c r="O119" s="411" t="s">
        <v>1412</v>
      </c>
    </row>
    <row r="120" spans="1:15" ht="63.75" customHeight="1">
      <c r="A120" s="398">
        <v>113</v>
      </c>
      <c r="B120" s="399" t="s">
        <v>1336</v>
      </c>
      <c r="C120" s="412" t="s">
        <v>69</v>
      </c>
      <c r="D120" s="413" t="s">
        <v>1154</v>
      </c>
      <c r="E120" s="447" t="s">
        <v>1453</v>
      </c>
      <c r="F120" s="448" t="s">
        <v>1337</v>
      </c>
      <c r="G120" s="415" t="s">
        <v>1183</v>
      </c>
      <c r="H120" s="416">
        <v>27</v>
      </c>
      <c r="I120" s="417">
        <v>20.5</v>
      </c>
      <c r="J120" s="406">
        <f>I120*H120</f>
        <v>553.5</v>
      </c>
      <c r="K120" s="418" t="s">
        <v>410</v>
      </c>
      <c r="L120" s="408">
        <v>44497</v>
      </c>
      <c r="M120" s="419" t="s">
        <v>1332</v>
      </c>
      <c r="N120" s="410">
        <v>44505</v>
      </c>
      <c r="O120" s="411" t="s">
        <v>1413</v>
      </c>
    </row>
    <row r="121" spans="1:15" ht="88.5" customHeight="1">
      <c r="A121" s="398">
        <v>114</v>
      </c>
      <c r="B121" s="399" t="s">
        <v>1341</v>
      </c>
      <c r="C121" s="412" t="s">
        <v>69</v>
      </c>
      <c r="D121" s="413" t="s">
        <v>1338</v>
      </c>
      <c r="E121" s="447" t="s">
        <v>1452</v>
      </c>
      <c r="F121" s="448" t="s">
        <v>1271</v>
      </c>
      <c r="G121" s="415" t="s">
        <v>1339</v>
      </c>
      <c r="H121" s="416">
        <v>1000</v>
      </c>
      <c r="I121" s="417">
        <v>2.94</v>
      </c>
      <c r="J121" s="406">
        <f>I121*H121</f>
        <v>2940</v>
      </c>
      <c r="K121" s="418" t="s">
        <v>410</v>
      </c>
      <c r="L121" s="408">
        <v>44499</v>
      </c>
      <c r="M121" s="419" t="s">
        <v>1340</v>
      </c>
      <c r="N121" s="410">
        <v>44505</v>
      </c>
      <c r="O121" s="411" t="s">
        <v>1412</v>
      </c>
    </row>
    <row r="122" spans="1:15" ht="89.25" customHeight="1">
      <c r="A122" s="398">
        <v>115</v>
      </c>
      <c r="B122" s="399" t="s">
        <v>1341</v>
      </c>
      <c r="C122" s="412" t="s">
        <v>69</v>
      </c>
      <c r="D122" s="413" t="s">
        <v>1338</v>
      </c>
      <c r="E122" s="447" t="s">
        <v>1451</v>
      </c>
      <c r="F122" s="448" t="s">
        <v>1271</v>
      </c>
      <c r="G122" s="415" t="s">
        <v>1339</v>
      </c>
      <c r="H122" s="416">
        <v>1200</v>
      </c>
      <c r="I122" s="417">
        <v>2.87</v>
      </c>
      <c r="J122" s="406">
        <f>I122*H122</f>
        <v>3444</v>
      </c>
      <c r="K122" s="418" t="s">
        <v>410</v>
      </c>
      <c r="L122" s="408">
        <v>44499</v>
      </c>
      <c r="M122" s="419" t="s">
        <v>1340</v>
      </c>
      <c r="N122" s="410">
        <v>44505</v>
      </c>
      <c r="O122" s="411" t="s">
        <v>1412</v>
      </c>
    </row>
    <row r="123" spans="1:15" ht="67.5" customHeight="1">
      <c r="A123" s="398">
        <v>116</v>
      </c>
      <c r="B123" s="399" t="s">
        <v>1343</v>
      </c>
      <c r="C123" s="412" t="s">
        <v>69</v>
      </c>
      <c r="D123" s="413" t="s">
        <v>1320</v>
      </c>
      <c r="E123" s="447" t="s">
        <v>1450</v>
      </c>
      <c r="F123" s="448" t="s">
        <v>1313</v>
      </c>
      <c r="G123" s="415" t="s">
        <v>1321</v>
      </c>
      <c r="H123" s="416">
        <v>10</v>
      </c>
      <c r="I123" s="417">
        <v>13.99</v>
      </c>
      <c r="J123" s="406">
        <f>I123*H123</f>
        <v>139.9</v>
      </c>
      <c r="K123" s="418" t="s">
        <v>410</v>
      </c>
      <c r="L123" s="408">
        <v>44499</v>
      </c>
      <c r="M123" s="419" t="s">
        <v>1342</v>
      </c>
      <c r="N123" s="410">
        <v>44505</v>
      </c>
      <c r="O123" s="411" t="s">
        <v>1412</v>
      </c>
    </row>
    <row r="124" spans="1:15" ht="63.75" customHeight="1">
      <c r="A124" s="398">
        <v>117</v>
      </c>
      <c r="B124" s="423" t="s">
        <v>1197</v>
      </c>
      <c r="C124" s="424" t="s">
        <v>92</v>
      </c>
      <c r="D124" s="451" t="s">
        <v>1378</v>
      </c>
      <c r="E124" s="454" t="s">
        <v>1198</v>
      </c>
      <c r="F124" s="448" t="s">
        <v>1416</v>
      </c>
      <c r="G124" s="403" t="s">
        <v>229</v>
      </c>
      <c r="H124" s="427">
        <v>0.5</v>
      </c>
      <c r="I124" s="455">
        <v>1425.6</v>
      </c>
      <c r="J124" s="456">
        <f>H124*I124</f>
        <v>712.8</v>
      </c>
      <c r="K124" s="450" t="s">
        <v>6</v>
      </c>
      <c r="L124" s="408">
        <v>44484</v>
      </c>
      <c r="M124" s="439" t="s">
        <v>1348</v>
      </c>
      <c r="N124" s="410">
        <v>44489</v>
      </c>
      <c r="O124" s="420" t="s">
        <v>1181</v>
      </c>
    </row>
    <row r="125" spans="1:15" ht="41.25" customHeight="1">
      <c r="A125" s="379"/>
      <c r="B125" s="380"/>
      <c r="C125" s="380"/>
      <c r="D125" s="380"/>
      <c r="E125" s="380"/>
      <c r="F125" s="380"/>
      <c r="G125" s="380"/>
      <c r="H125" s="489" t="s">
        <v>191</v>
      </c>
      <c r="I125" s="489"/>
      <c r="J125" s="477">
        <f>SUM(J8:J124)</f>
        <v>354223.1344000001</v>
      </c>
      <c r="K125" s="380"/>
      <c r="L125" s="380"/>
      <c r="M125" s="380"/>
      <c r="N125" s="380"/>
      <c r="O125" s="381"/>
    </row>
    <row r="126" spans="1:15">
      <c r="A126" s="488"/>
      <c r="B126" s="488"/>
      <c r="C126" s="488"/>
      <c r="D126" s="488"/>
      <c r="E126" s="488"/>
      <c r="F126" s="488"/>
      <c r="G126" s="488"/>
      <c r="H126" s="488"/>
      <c r="I126" s="488"/>
      <c r="J126" s="488"/>
      <c r="K126" s="488"/>
      <c r="L126" s="488"/>
      <c r="M126" s="488"/>
      <c r="N126" s="488"/>
      <c r="O126" s="488"/>
    </row>
    <row r="127" spans="1:15">
      <c r="A127" s="373"/>
      <c r="B127" s="373"/>
      <c r="C127" s="373"/>
      <c r="D127" s="373"/>
      <c r="E127" s="373"/>
      <c r="F127" s="373"/>
      <c r="G127" s="373"/>
      <c r="H127" s="373"/>
      <c r="I127" s="373"/>
      <c r="J127" s="373"/>
      <c r="K127" s="373"/>
      <c r="L127" s="373"/>
      <c r="M127" s="373"/>
      <c r="N127" s="373"/>
      <c r="O127" s="373"/>
    </row>
    <row r="128" spans="1:15">
      <c r="A128" s="373"/>
      <c r="B128" s="373"/>
      <c r="C128" s="373"/>
      <c r="D128" s="373"/>
      <c r="E128" s="373"/>
      <c r="F128" s="373"/>
      <c r="G128" s="373"/>
      <c r="H128" s="386"/>
      <c r="I128" s="386"/>
      <c r="J128" s="386"/>
      <c r="K128" s="373"/>
      <c r="L128" s="373"/>
      <c r="M128" s="373"/>
      <c r="N128" s="373"/>
      <c r="O128" s="373"/>
    </row>
    <row r="129" spans="1:15">
      <c r="A129" s="373"/>
      <c r="B129" s="373"/>
      <c r="C129" s="373"/>
      <c r="D129" s="373"/>
      <c r="E129" s="373"/>
      <c r="F129" s="373"/>
      <c r="G129" s="373"/>
      <c r="H129" s="386"/>
      <c r="I129" s="386"/>
      <c r="J129" s="386"/>
      <c r="K129" s="373"/>
      <c r="L129" s="373"/>
      <c r="M129" s="373"/>
      <c r="N129" s="373"/>
      <c r="O129" s="373"/>
    </row>
    <row r="130" spans="1:15">
      <c r="A130" s="373"/>
      <c r="B130" s="373"/>
      <c r="C130" s="373"/>
      <c r="D130" s="373"/>
      <c r="E130" s="373"/>
      <c r="F130" s="373"/>
      <c r="G130" s="373"/>
      <c r="H130" s="386"/>
      <c r="I130" s="386"/>
      <c r="J130" s="386"/>
      <c r="K130" s="373"/>
      <c r="L130" s="373"/>
      <c r="M130" s="373"/>
      <c r="N130" s="373"/>
      <c r="O130" s="373"/>
    </row>
    <row r="131" spans="1:15">
      <c r="A131" s="373"/>
      <c r="B131" s="373"/>
      <c r="C131" s="373"/>
      <c r="D131" s="373"/>
      <c r="E131" s="373"/>
      <c r="F131" s="373"/>
      <c r="G131" s="373"/>
      <c r="H131" s="386"/>
      <c r="I131" s="386"/>
      <c r="J131" s="386"/>
      <c r="K131" s="373"/>
      <c r="L131" s="373"/>
      <c r="M131" s="373"/>
      <c r="N131" s="373"/>
      <c r="O131" s="373"/>
    </row>
    <row r="132" spans="1:15">
      <c r="A132" s="373"/>
      <c r="B132" s="373"/>
      <c r="C132" s="373"/>
      <c r="D132" s="373"/>
      <c r="E132" s="373"/>
      <c r="F132" s="373"/>
      <c r="G132" s="373"/>
      <c r="H132" s="386"/>
      <c r="I132" s="386"/>
      <c r="J132" s="386"/>
      <c r="K132" s="373"/>
      <c r="L132" s="373"/>
      <c r="M132" s="373"/>
      <c r="N132" s="373"/>
      <c r="O132" s="373"/>
    </row>
    <row r="133" spans="1:15">
      <c r="A133" s="373"/>
      <c r="B133" s="373"/>
      <c r="C133" s="373"/>
      <c r="D133" s="373"/>
      <c r="E133" s="373"/>
      <c r="F133" s="373"/>
      <c r="G133" s="373"/>
      <c r="H133" s="386"/>
      <c r="I133" s="386"/>
      <c r="J133" s="386"/>
      <c r="K133" s="373"/>
      <c r="L133" s="373"/>
      <c r="M133" s="373"/>
      <c r="N133" s="373"/>
      <c r="O133" s="373"/>
    </row>
    <row r="134" spans="1:15">
      <c r="A134" s="373"/>
      <c r="B134" s="373"/>
      <c r="C134" s="373"/>
      <c r="D134" s="373"/>
      <c r="E134" s="373"/>
      <c r="F134" s="373"/>
      <c r="G134" s="373"/>
      <c r="H134" s="386"/>
      <c r="I134" s="386"/>
      <c r="J134" s="386"/>
      <c r="K134" s="373"/>
      <c r="L134" s="373"/>
      <c r="M134" s="373"/>
      <c r="N134" s="373"/>
      <c r="O134" s="373"/>
    </row>
    <row r="135" spans="1:15">
      <c r="A135" s="373"/>
      <c r="B135" s="373"/>
      <c r="C135" s="373"/>
      <c r="D135" s="373"/>
      <c r="E135" s="373"/>
      <c r="F135" s="373"/>
      <c r="G135" s="373"/>
      <c r="H135" s="386"/>
      <c r="I135" s="386"/>
      <c r="J135" s="386"/>
      <c r="K135" s="373"/>
      <c r="L135" s="373"/>
      <c r="M135" s="373"/>
      <c r="N135" s="373"/>
      <c r="O135" s="373"/>
    </row>
    <row r="136" spans="1:15">
      <c r="A136" s="373"/>
      <c r="B136" s="373"/>
      <c r="C136" s="373"/>
      <c r="D136" s="373"/>
      <c r="E136" s="373"/>
      <c r="F136" s="373"/>
      <c r="G136" s="373"/>
      <c r="H136" s="386"/>
      <c r="I136" s="386"/>
      <c r="J136" s="386"/>
      <c r="K136" s="373"/>
      <c r="L136" s="373"/>
      <c r="M136" s="373"/>
      <c r="N136" s="373"/>
      <c r="O136" s="373"/>
    </row>
    <row r="137" spans="1:15">
      <c r="A137" s="373"/>
      <c r="B137" s="373"/>
      <c r="C137" s="373"/>
      <c r="D137" s="373"/>
      <c r="E137" s="373"/>
      <c r="F137" s="373"/>
      <c r="G137" s="373"/>
      <c r="H137" s="386"/>
      <c r="I137" s="386"/>
      <c r="J137" s="386"/>
      <c r="K137" s="373"/>
      <c r="L137" s="373"/>
      <c r="M137" s="373"/>
      <c r="N137" s="373"/>
      <c r="O137" s="373"/>
    </row>
    <row r="138" spans="1:15">
      <c r="A138" s="373"/>
      <c r="B138" s="373"/>
      <c r="C138" s="373"/>
      <c r="D138" s="373"/>
      <c r="E138" s="373"/>
      <c r="F138" s="373"/>
      <c r="G138" s="373"/>
      <c r="H138" s="386"/>
      <c r="I138" s="386"/>
      <c r="J138" s="386"/>
      <c r="K138" s="373"/>
      <c r="L138" s="373"/>
      <c r="M138" s="373"/>
      <c r="N138" s="373"/>
      <c r="O138" s="373"/>
    </row>
    <row r="139" spans="1:15">
      <c r="A139" s="373"/>
      <c r="B139" s="373"/>
      <c r="C139" s="373"/>
      <c r="D139" s="373"/>
      <c r="E139" s="373"/>
      <c r="F139" s="373"/>
      <c r="G139" s="373"/>
      <c r="H139" s="386"/>
      <c r="I139" s="386"/>
      <c r="J139" s="386"/>
      <c r="K139" s="373"/>
      <c r="L139" s="373"/>
      <c r="M139" s="373"/>
      <c r="N139" s="373"/>
      <c r="O139" s="373"/>
    </row>
    <row r="140" spans="1:15">
      <c r="A140" s="373"/>
      <c r="B140" s="373"/>
      <c r="C140" s="373"/>
      <c r="D140" s="373"/>
      <c r="E140" s="373"/>
      <c r="F140" s="373"/>
      <c r="G140" s="373"/>
      <c r="H140" s="386"/>
      <c r="I140" s="386"/>
      <c r="J140" s="386"/>
      <c r="K140" s="373"/>
      <c r="L140" s="373"/>
      <c r="M140" s="373"/>
      <c r="N140" s="373"/>
      <c r="O140" s="373"/>
    </row>
    <row r="141" spans="1:15">
      <c r="A141" s="373"/>
      <c r="B141" s="373"/>
      <c r="C141" s="373"/>
      <c r="D141" s="373"/>
      <c r="E141" s="373"/>
      <c r="F141" s="373"/>
      <c r="G141" s="373"/>
      <c r="H141" s="386"/>
      <c r="I141" s="386"/>
      <c r="J141" s="386"/>
      <c r="K141" s="373"/>
      <c r="L141" s="373"/>
      <c r="M141" s="373"/>
      <c r="N141" s="373"/>
      <c r="O141" s="373"/>
    </row>
    <row r="142" spans="1:15">
      <c r="A142" s="373"/>
      <c r="B142" s="373"/>
      <c r="C142" s="373"/>
      <c r="D142" s="373"/>
      <c r="E142" s="373"/>
      <c r="F142" s="373"/>
      <c r="G142" s="373"/>
      <c r="H142" s="386"/>
      <c r="I142" s="386"/>
      <c r="J142" s="386"/>
      <c r="K142" s="373"/>
      <c r="L142" s="373"/>
      <c r="M142" s="373"/>
      <c r="N142" s="373"/>
      <c r="O142" s="373"/>
    </row>
    <row r="143" spans="1:15">
      <c r="A143" s="373"/>
      <c r="B143" s="373"/>
      <c r="C143" s="373"/>
      <c r="D143" s="373"/>
      <c r="E143" s="373"/>
      <c r="F143" s="373"/>
      <c r="G143" s="373"/>
      <c r="H143" s="386"/>
      <c r="I143" s="386"/>
      <c r="J143" s="386"/>
      <c r="K143" s="373"/>
      <c r="L143" s="373"/>
      <c r="M143" s="373"/>
      <c r="N143" s="373"/>
      <c r="O143" s="373"/>
    </row>
    <row r="144" spans="1:15">
      <c r="A144" s="373"/>
      <c r="B144" s="373"/>
      <c r="C144" s="373"/>
      <c r="D144" s="373"/>
      <c r="E144" s="373"/>
      <c r="F144" s="373"/>
      <c r="G144" s="373"/>
      <c r="H144" s="386"/>
      <c r="I144" s="386"/>
      <c r="J144" s="386"/>
      <c r="K144" s="373"/>
      <c r="L144" s="373"/>
      <c r="M144" s="373"/>
      <c r="N144" s="373"/>
      <c r="O144" s="373"/>
    </row>
    <row r="145" spans="1:15">
      <c r="A145" s="373"/>
      <c r="B145" s="373"/>
      <c r="C145" s="373"/>
      <c r="D145" s="373"/>
      <c r="E145" s="373"/>
      <c r="F145" s="373"/>
      <c r="G145" s="373"/>
      <c r="H145" s="386"/>
      <c r="I145" s="386"/>
      <c r="J145" s="386"/>
      <c r="K145" s="373"/>
      <c r="L145" s="373"/>
      <c r="M145" s="373"/>
      <c r="N145" s="373"/>
      <c r="O145" s="373"/>
    </row>
    <row r="146" spans="1:15">
      <c r="A146" s="373"/>
      <c r="B146" s="373"/>
      <c r="C146" s="373"/>
      <c r="D146" s="373"/>
      <c r="E146" s="373"/>
      <c r="F146" s="373"/>
      <c r="G146" s="373"/>
      <c r="H146" s="386"/>
      <c r="I146" s="386"/>
      <c r="J146" s="386"/>
      <c r="K146" s="373"/>
      <c r="L146" s="373"/>
      <c r="M146" s="373"/>
      <c r="N146" s="373"/>
      <c r="O146" s="373"/>
    </row>
    <row r="147" spans="1:15">
      <c r="A147" s="373"/>
      <c r="B147" s="373"/>
      <c r="C147" s="373"/>
      <c r="D147" s="373"/>
      <c r="E147" s="373"/>
      <c r="F147" s="373"/>
      <c r="G147" s="373"/>
      <c r="H147" s="386"/>
      <c r="I147" s="386"/>
      <c r="J147" s="386"/>
      <c r="K147" s="373"/>
      <c r="L147" s="373"/>
      <c r="M147" s="373"/>
      <c r="N147" s="373"/>
      <c r="O147" s="373"/>
    </row>
    <row r="148" spans="1:15">
      <c r="A148" s="373"/>
      <c r="B148" s="373"/>
      <c r="C148" s="373"/>
      <c r="D148" s="373"/>
      <c r="E148" s="373"/>
      <c r="F148" s="373"/>
      <c r="G148" s="373"/>
      <c r="H148" s="386"/>
      <c r="I148" s="386"/>
      <c r="J148" s="386"/>
      <c r="K148" s="373"/>
      <c r="L148" s="373"/>
      <c r="M148" s="373"/>
      <c r="N148" s="373"/>
      <c r="O148" s="373"/>
    </row>
    <row r="149" spans="1:15">
      <c r="A149" s="373"/>
      <c r="B149" s="373"/>
      <c r="C149" s="373"/>
      <c r="D149" s="373"/>
      <c r="E149" s="373"/>
      <c r="F149" s="373"/>
      <c r="G149" s="373"/>
      <c r="H149" s="386"/>
      <c r="I149" s="386"/>
      <c r="J149" s="386"/>
      <c r="K149" s="373"/>
      <c r="L149" s="373"/>
      <c r="M149" s="373"/>
      <c r="N149" s="373"/>
      <c r="O149" s="373"/>
    </row>
    <row r="150" spans="1:15">
      <c r="A150" s="373"/>
      <c r="B150" s="373"/>
      <c r="C150" s="373"/>
      <c r="D150" s="373"/>
      <c r="E150" s="373"/>
      <c r="F150" s="373"/>
      <c r="G150" s="373"/>
      <c r="H150" s="386"/>
      <c r="I150" s="386"/>
      <c r="J150" s="386"/>
      <c r="K150" s="373"/>
      <c r="L150" s="373"/>
      <c r="M150" s="373"/>
      <c r="N150" s="373"/>
      <c r="O150" s="373"/>
    </row>
    <row r="151" spans="1:15">
      <c r="A151" s="373"/>
      <c r="B151" s="373"/>
      <c r="C151" s="373"/>
      <c r="D151" s="373"/>
      <c r="E151" s="373"/>
      <c r="F151" s="373"/>
      <c r="G151" s="373"/>
      <c r="H151" s="386"/>
      <c r="I151" s="386"/>
      <c r="J151" s="386"/>
      <c r="K151" s="373"/>
      <c r="L151" s="373"/>
      <c r="M151" s="373"/>
      <c r="N151" s="373"/>
      <c r="O151" s="373"/>
    </row>
    <row r="152" spans="1:15">
      <c r="A152" s="373"/>
      <c r="B152" s="373"/>
      <c r="C152" s="373"/>
      <c r="D152" s="373"/>
      <c r="E152" s="373"/>
      <c r="F152" s="373"/>
      <c r="G152" s="373"/>
      <c r="H152" s="386"/>
      <c r="I152" s="386"/>
      <c r="J152" s="386"/>
      <c r="K152" s="373"/>
      <c r="L152" s="373"/>
      <c r="M152" s="373"/>
      <c r="N152" s="373"/>
      <c r="O152" s="373"/>
    </row>
    <row r="153" spans="1:15">
      <c r="A153" s="373"/>
      <c r="B153" s="373"/>
      <c r="C153" s="373"/>
      <c r="D153" s="373"/>
      <c r="E153" s="373"/>
      <c r="F153" s="373"/>
      <c r="G153" s="373"/>
      <c r="H153" s="386"/>
      <c r="I153" s="386"/>
      <c r="J153" s="386"/>
      <c r="K153" s="373"/>
      <c r="L153" s="373"/>
      <c r="M153" s="373"/>
      <c r="N153" s="373"/>
      <c r="O153" s="373"/>
    </row>
    <row r="154" spans="1:15">
      <c r="A154" s="373"/>
      <c r="B154" s="373"/>
      <c r="C154" s="373"/>
      <c r="D154" s="373"/>
      <c r="E154" s="373"/>
      <c r="F154" s="373"/>
      <c r="G154" s="373"/>
      <c r="H154" s="386"/>
      <c r="I154" s="386"/>
      <c r="J154" s="386"/>
      <c r="K154" s="373"/>
      <c r="L154" s="373"/>
      <c r="M154" s="373"/>
      <c r="N154" s="373"/>
      <c r="O154" s="373"/>
    </row>
    <row r="155" spans="1:15">
      <c r="A155" s="373"/>
      <c r="B155" s="373"/>
      <c r="C155" s="373"/>
      <c r="D155" s="373"/>
      <c r="E155" s="373"/>
      <c r="F155" s="373"/>
      <c r="G155" s="373"/>
      <c r="H155" s="386"/>
      <c r="I155" s="386"/>
      <c r="J155" s="386"/>
      <c r="K155" s="373"/>
      <c r="L155" s="373"/>
      <c r="M155" s="373"/>
      <c r="N155" s="373"/>
      <c r="O155" s="373"/>
    </row>
    <row r="156" spans="1:15">
      <c r="A156" s="373"/>
      <c r="B156" s="373"/>
      <c r="C156" s="373"/>
      <c r="D156" s="373"/>
      <c r="E156" s="373"/>
      <c r="F156" s="373"/>
      <c r="G156" s="373"/>
      <c r="H156" s="386"/>
      <c r="I156" s="386"/>
      <c r="J156" s="386"/>
      <c r="K156" s="373"/>
      <c r="L156" s="373"/>
      <c r="M156" s="373"/>
      <c r="N156" s="373"/>
      <c r="O156" s="373"/>
    </row>
    <row r="157" spans="1:15">
      <c r="A157" s="373"/>
      <c r="B157" s="373"/>
      <c r="C157" s="373"/>
      <c r="D157" s="373"/>
      <c r="E157" s="373"/>
      <c r="F157" s="373"/>
      <c r="G157" s="373"/>
      <c r="H157" s="386"/>
      <c r="I157" s="386"/>
      <c r="J157" s="386"/>
      <c r="K157" s="373"/>
      <c r="L157" s="373"/>
      <c r="M157" s="373"/>
      <c r="N157" s="373"/>
      <c r="O157" s="373"/>
    </row>
    <row r="158" spans="1:15">
      <c r="A158" s="373"/>
      <c r="B158" s="373"/>
      <c r="C158" s="373"/>
      <c r="D158" s="373"/>
      <c r="E158" s="373"/>
      <c r="F158" s="373"/>
      <c r="G158" s="373"/>
      <c r="H158" s="386"/>
      <c r="I158" s="386"/>
      <c r="J158" s="386"/>
      <c r="K158" s="373"/>
      <c r="L158" s="373"/>
      <c r="M158" s="373"/>
      <c r="N158" s="373"/>
      <c r="O158" s="373"/>
    </row>
    <row r="159" spans="1:15">
      <c r="A159" s="373"/>
      <c r="B159" s="373"/>
      <c r="C159" s="373"/>
      <c r="D159" s="373"/>
      <c r="E159" s="373"/>
      <c r="F159" s="373"/>
      <c r="G159" s="373"/>
      <c r="H159" s="386"/>
      <c r="I159" s="386"/>
      <c r="J159" s="386"/>
      <c r="K159" s="373"/>
      <c r="L159" s="373"/>
      <c r="M159" s="373"/>
      <c r="N159" s="373"/>
      <c r="O159" s="373"/>
    </row>
    <row r="160" spans="1:15">
      <c r="A160" s="373"/>
      <c r="B160" s="373"/>
      <c r="C160" s="373"/>
      <c r="D160" s="373"/>
      <c r="E160" s="373"/>
      <c r="F160" s="373"/>
      <c r="G160" s="373"/>
      <c r="H160" s="386"/>
      <c r="I160" s="386"/>
      <c r="J160" s="386"/>
      <c r="K160" s="373"/>
      <c r="L160" s="373"/>
      <c r="M160" s="373"/>
      <c r="N160" s="373"/>
      <c r="O160" s="373"/>
    </row>
    <row r="161" spans="1:15">
      <c r="A161" s="373"/>
      <c r="B161" s="373"/>
      <c r="C161" s="373"/>
      <c r="D161" s="373"/>
      <c r="E161" s="373"/>
      <c r="F161" s="373"/>
      <c r="G161" s="373"/>
      <c r="H161" s="386"/>
      <c r="I161" s="386"/>
      <c r="J161" s="386"/>
      <c r="K161" s="373"/>
      <c r="L161" s="373"/>
      <c r="M161" s="373"/>
      <c r="N161" s="373"/>
      <c r="O161" s="373"/>
    </row>
    <row r="162" spans="1:15">
      <c r="A162" s="373"/>
      <c r="B162" s="373"/>
      <c r="C162" s="373"/>
      <c r="D162" s="373"/>
      <c r="E162" s="373"/>
      <c r="F162" s="373"/>
      <c r="G162" s="373"/>
      <c r="H162" s="386"/>
      <c r="I162" s="386"/>
      <c r="J162" s="386"/>
      <c r="K162" s="373"/>
      <c r="L162" s="373"/>
      <c r="M162" s="373"/>
      <c r="N162" s="373"/>
      <c r="O162" s="373"/>
    </row>
    <row r="163" spans="1:15">
      <c r="A163" s="373"/>
      <c r="B163" s="373"/>
      <c r="C163" s="373"/>
      <c r="D163" s="373"/>
      <c r="E163" s="373"/>
      <c r="F163" s="373"/>
      <c r="G163" s="373"/>
      <c r="H163" s="386"/>
      <c r="I163" s="386"/>
      <c r="J163" s="386"/>
      <c r="K163" s="373"/>
      <c r="L163" s="373"/>
      <c r="M163" s="373"/>
      <c r="N163" s="373"/>
      <c r="O163" s="373"/>
    </row>
    <row r="164" spans="1:15">
      <c r="A164" s="373"/>
      <c r="B164" s="373"/>
      <c r="C164" s="373"/>
      <c r="D164" s="373"/>
      <c r="E164" s="373"/>
      <c r="F164" s="373"/>
      <c r="G164" s="373"/>
      <c r="H164" s="386"/>
      <c r="I164" s="386"/>
      <c r="J164" s="386"/>
      <c r="K164" s="373"/>
      <c r="L164" s="373"/>
      <c r="M164" s="373"/>
      <c r="N164" s="373"/>
      <c r="O164" s="373"/>
    </row>
    <row r="165" spans="1:15">
      <c r="A165" s="373"/>
      <c r="B165" s="373"/>
      <c r="C165" s="373"/>
      <c r="D165" s="373"/>
      <c r="E165" s="373"/>
      <c r="F165" s="373"/>
      <c r="G165" s="373"/>
      <c r="H165" s="386"/>
      <c r="I165" s="386"/>
      <c r="J165" s="386"/>
      <c r="K165" s="373"/>
      <c r="L165" s="373"/>
      <c r="M165" s="373"/>
      <c r="N165" s="373"/>
      <c r="O165" s="373"/>
    </row>
    <row r="166" spans="1:15">
      <c r="A166" s="373"/>
      <c r="B166" s="373"/>
      <c r="C166" s="373"/>
      <c r="D166" s="373"/>
      <c r="E166" s="373"/>
      <c r="F166" s="373"/>
      <c r="G166" s="373"/>
      <c r="H166" s="386"/>
      <c r="I166" s="386"/>
      <c r="J166" s="386"/>
      <c r="K166" s="373"/>
      <c r="L166" s="373"/>
      <c r="M166" s="373"/>
      <c r="N166" s="373"/>
      <c r="O166" s="373"/>
    </row>
    <row r="167" spans="1:15">
      <c r="A167" s="373"/>
      <c r="B167" s="373"/>
      <c r="C167" s="373"/>
      <c r="D167" s="373"/>
      <c r="E167" s="373"/>
      <c r="F167" s="373"/>
      <c r="G167" s="373"/>
      <c r="H167" s="386"/>
      <c r="I167" s="386"/>
      <c r="J167" s="386"/>
      <c r="K167" s="373"/>
      <c r="L167" s="373"/>
      <c r="M167" s="373"/>
      <c r="N167" s="373"/>
      <c r="O167" s="373"/>
    </row>
    <row r="168" spans="1:15">
      <c r="A168" s="373"/>
      <c r="B168" s="373"/>
      <c r="C168" s="373"/>
      <c r="D168" s="373"/>
      <c r="E168" s="373"/>
      <c r="F168" s="373"/>
      <c r="G168" s="373"/>
      <c r="H168" s="386"/>
      <c r="I168" s="386"/>
      <c r="J168" s="386"/>
      <c r="K168" s="373"/>
      <c r="L168" s="373"/>
      <c r="M168" s="373"/>
      <c r="N168" s="373"/>
      <c r="O168" s="373"/>
    </row>
    <row r="169" spans="1:15">
      <c r="A169" s="373"/>
      <c r="B169" s="373"/>
      <c r="C169" s="373"/>
      <c r="D169" s="373"/>
      <c r="E169" s="373"/>
      <c r="F169" s="373"/>
      <c r="G169" s="373"/>
      <c r="H169" s="386"/>
      <c r="I169" s="386"/>
      <c r="J169" s="386"/>
      <c r="K169" s="373"/>
      <c r="L169" s="373"/>
      <c r="M169" s="373"/>
      <c r="N169" s="373"/>
      <c r="O169" s="373"/>
    </row>
    <row r="170" spans="1:15">
      <c r="A170" s="373"/>
      <c r="B170" s="373"/>
      <c r="C170" s="373"/>
      <c r="D170" s="373"/>
      <c r="E170" s="373"/>
      <c r="F170" s="373"/>
      <c r="G170" s="373"/>
      <c r="H170" s="386"/>
      <c r="I170" s="386"/>
      <c r="J170" s="386"/>
      <c r="K170" s="373"/>
      <c r="L170" s="373"/>
      <c r="M170" s="373"/>
      <c r="N170" s="373"/>
      <c r="O170" s="373"/>
    </row>
    <row r="171" spans="1:15">
      <c r="A171" s="373"/>
      <c r="B171" s="373"/>
      <c r="C171" s="373"/>
      <c r="D171" s="373"/>
      <c r="E171" s="373"/>
      <c r="F171" s="373"/>
      <c r="G171" s="373"/>
      <c r="H171" s="386"/>
      <c r="I171" s="386"/>
      <c r="J171" s="386"/>
      <c r="K171" s="373"/>
      <c r="L171" s="373"/>
      <c r="M171" s="373"/>
      <c r="N171" s="373"/>
      <c r="O171" s="373"/>
    </row>
    <row r="172" spans="1:15">
      <c r="A172" s="373"/>
      <c r="B172" s="373"/>
      <c r="C172" s="373"/>
      <c r="D172" s="373"/>
      <c r="E172" s="373"/>
      <c r="F172" s="373"/>
      <c r="G172" s="373"/>
      <c r="H172" s="386"/>
      <c r="I172" s="386"/>
      <c r="J172" s="386"/>
      <c r="K172" s="373"/>
      <c r="L172" s="373"/>
      <c r="M172" s="373"/>
      <c r="N172" s="373"/>
      <c r="O172" s="373"/>
    </row>
    <row r="173" spans="1:15">
      <c r="A173" s="373"/>
      <c r="B173" s="373"/>
      <c r="C173" s="373"/>
      <c r="D173" s="373"/>
      <c r="E173" s="373"/>
      <c r="F173" s="373"/>
      <c r="G173" s="373"/>
      <c r="H173" s="386"/>
      <c r="I173" s="386"/>
      <c r="J173" s="386"/>
      <c r="K173" s="373"/>
      <c r="L173" s="373"/>
      <c r="M173" s="373"/>
      <c r="N173" s="373"/>
      <c r="O173" s="373"/>
    </row>
    <row r="174" spans="1:15">
      <c r="A174" s="373"/>
      <c r="B174" s="373"/>
      <c r="C174" s="373"/>
      <c r="D174" s="373"/>
      <c r="E174" s="373"/>
      <c r="F174" s="373"/>
      <c r="G174" s="373"/>
      <c r="H174" s="386"/>
      <c r="I174" s="386"/>
      <c r="J174" s="386"/>
      <c r="K174" s="373"/>
      <c r="L174" s="373"/>
      <c r="M174" s="373"/>
      <c r="N174" s="373"/>
      <c r="O174" s="373"/>
    </row>
    <row r="175" spans="1:15">
      <c r="A175" s="373"/>
      <c r="B175" s="373"/>
      <c r="C175" s="373"/>
      <c r="D175" s="373"/>
      <c r="E175" s="373"/>
      <c r="F175" s="373"/>
      <c r="G175" s="373"/>
      <c r="H175" s="386"/>
      <c r="I175" s="386"/>
      <c r="J175" s="386"/>
      <c r="K175" s="373"/>
      <c r="L175" s="373"/>
      <c r="M175" s="373"/>
      <c r="N175" s="373"/>
      <c r="O175" s="373"/>
    </row>
    <row r="176" spans="1:15">
      <c r="A176" s="373"/>
      <c r="B176" s="373"/>
      <c r="C176" s="373"/>
      <c r="D176" s="373"/>
      <c r="E176" s="373"/>
      <c r="F176" s="373"/>
      <c r="G176" s="373"/>
      <c r="H176" s="386"/>
      <c r="I176" s="386"/>
      <c r="J176" s="386"/>
      <c r="K176" s="373"/>
      <c r="L176" s="373"/>
      <c r="M176" s="373"/>
      <c r="N176" s="373"/>
      <c r="O176" s="373"/>
    </row>
    <row r="177" spans="1:15">
      <c r="A177" s="373"/>
      <c r="B177" s="373"/>
      <c r="C177" s="373"/>
      <c r="D177" s="373"/>
      <c r="E177" s="373"/>
      <c r="F177" s="373"/>
      <c r="G177" s="373"/>
      <c r="H177" s="386"/>
      <c r="I177" s="386"/>
      <c r="J177" s="386"/>
      <c r="K177" s="373"/>
      <c r="L177" s="373"/>
      <c r="M177" s="373"/>
      <c r="N177" s="373"/>
      <c r="O177" s="373"/>
    </row>
    <row r="178" spans="1:15">
      <c r="A178" s="373"/>
      <c r="B178" s="373"/>
      <c r="C178" s="373"/>
      <c r="D178" s="373"/>
      <c r="E178" s="373"/>
      <c r="F178" s="373"/>
      <c r="G178" s="373"/>
      <c r="H178" s="386"/>
      <c r="I178" s="386"/>
      <c r="J178" s="386"/>
      <c r="K178" s="373"/>
      <c r="L178" s="373"/>
      <c r="M178" s="373"/>
      <c r="N178" s="373"/>
      <c r="O178" s="373"/>
    </row>
    <row r="179" spans="1:15">
      <c r="A179" s="373"/>
      <c r="B179" s="373"/>
      <c r="C179" s="373"/>
      <c r="D179" s="373"/>
      <c r="E179" s="373"/>
      <c r="F179" s="373"/>
      <c r="G179" s="373"/>
      <c r="H179" s="386"/>
      <c r="I179" s="386"/>
      <c r="J179" s="386"/>
      <c r="K179" s="373"/>
      <c r="L179" s="373"/>
      <c r="M179" s="373"/>
      <c r="N179" s="373"/>
      <c r="O179" s="373"/>
    </row>
    <row r="180" spans="1:15">
      <c r="A180" s="373"/>
      <c r="B180" s="373"/>
      <c r="C180" s="373"/>
      <c r="D180" s="373"/>
      <c r="E180" s="373"/>
      <c r="F180" s="373"/>
      <c r="G180" s="373"/>
      <c r="H180" s="386"/>
      <c r="I180" s="386"/>
      <c r="J180" s="386"/>
      <c r="K180" s="373"/>
      <c r="L180" s="373"/>
      <c r="M180" s="373"/>
      <c r="N180" s="373"/>
      <c r="O180" s="373"/>
    </row>
    <row r="181" spans="1:15">
      <c r="A181" s="373"/>
      <c r="B181" s="373"/>
      <c r="C181" s="373"/>
      <c r="D181" s="373"/>
      <c r="E181" s="373"/>
      <c r="F181" s="373"/>
      <c r="G181" s="373"/>
      <c r="H181" s="386"/>
      <c r="I181" s="386"/>
      <c r="J181" s="386"/>
      <c r="K181" s="373"/>
      <c r="L181" s="373"/>
      <c r="M181" s="373"/>
      <c r="N181" s="373"/>
      <c r="O181" s="373"/>
    </row>
    <row r="182" spans="1:15">
      <c r="A182" s="373"/>
      <c r="B182" s="373"/>
      <c r="C182" s="373"/>
      <c r="D182" s="373"/>
      <c r="E182" s="373"/>
      <c r="F182" s="373"/>
      <c r="G182" s="373"/>
      <c r="H182" s="386"/>
      <c r="I182" s="386"/>
      <c r="J182" s="386"/>
      <c r="K182" s="373"/>
      <c r="L182" s="373"/>
      <c r="M182" s="373"/>
      <c r="N182" s="373"/>
      <c r="O182" s="373"/>
    </row>
    <row r="183" spans="1:15">
      <c r="A183" s="373"/>
      <c r="B183" s="373"/>
      <c r="C183" s="373"/>
      <c r="D183" s="373"/>
      <c r="E183" s="373"/>
      <c r="F183" s="373"/>
      <c r="G183" s="373"/>
      <c r="H183" s="386"/>
      <c r="I183" s="386"/>
      <c r="J183" s="386"/>
      <c r="K183" s="373"/>
      <c r="L183" s="373"/>
      <c r="M183" s="373"/>
      <c r="N183" s="373"/>
      <c r="O183" s="373"/>
    </row>
    <row r="184" spans="1:15">
      <c r="A184" s="373"/>
      <c r="B184" s="373"/>
      <c r="C184" s="373"/>
      <c r="D184" s="373"/>
      <c r="E184" s="373"/>
      <c r="F184" s="373"/>
      <c r="G184" s="373"/>
      <c r="H184" s="386"/>
      <c r="I184" s="386"/>
      <c r="J184" s="386"/>
      <c r="K184" s="373"/>
      <c r="L184" s="373"/>
      <c r="M184" s="373"/>
      <c r="N184" s="373"/>
      <c r="O184" s="373"/>
    </row>
    <row r="185" spans="1:15">
      <c r="A185" s="373"/>
      <c r="B185" s="373"/>
      <c r="C185" s="373"/>
      <c r="D185" s="373"/>
      <c r="E185" s="373"/>
      <c r="F185" s="373"/>
      <c r="G185" s="373"/>
      <c r="H185" s="386"/>
      <c r="I185" s="386"/>
      <c r="J185" s="386"/>
      <c r="K185" s="373"/>
      <c r="L185" s="373"/>
      <c r="M185" s="373"/>
      <c r="N185" s="373"/>
      <c r="O185" s="373"/>
    </row>
    <row r="186" spans="1:15">
      <c r="A186" s="373"/>
      <c r="B186" s="373"/>
      <c r="C186" s="373"/>
      <c r="D186" s="373"/>
      <c r="E186" s="373"/>
      <c r="F186" s="373"/>
      <c r="G186" s="373"/>
      <c r="H186" s="386"/>
      <c r="I186" s="386"/>
      <c r="J186" s="386"/>
      <c r="K186" s="373"/>
      <c r="L186" s="373"/>
      <c r="M186" s="373"/>
      <c r="N186" s="373"/>
      <c r="O186" s="373"/>
    </row>
    <row r="187" spans="1:15">
      <c r="A187" s="373"/>
      <c r="B187" s="373"/>
      <c r="C187" s="373"/>
      <c r="D187" s="373"/>
      <c r="E187" s="373"/>
      <c r="F187" s="373"/>
      <c r="G187" s="373"/>
      <c r="H187" s="386"/>
      <c r="I187" s="386"/>
      <c r="J187" s="386"/>
      <c r="K187" s="373"/>
      <c r="L187" s="373"/>
      <c r="M187" s="373"/>
      <c r="N187" s="373"/>
      <c r="O187" s="373"/>
    </row>
    <row r="188" spans="1:15">
      <c r="A188" s="373"/>
      <c r="B188" s="373"/>
      <c r="C188" s="373"/>
      <c r="D188" s="373"/>
      <c r="E188" s="373"/>
      <c r="F188" s="373"/>
      <c r="G188" s="373"/>
      <c r="H188" s="386"/>
      <c r="I188" s="386"/>
      <c r="J188" s="386"/>
      <c r="K188" s="373"/>
      <c r="L188" s="373"/>
      <c r="M188" s="373"/>
      <c r="N188" s="373"/>
      <c r="O188" s="373"/>
    </row>
    <row r="189" spans="1:15">
      <c r="A189" s="373"/>
      <c r="B189" s="373"/>
      <c r="C189" s="373"/>
      <c r="D189" s="373"/>
      <c r="E189" s="373"/>
      <c r="F189" s="373"/>
      <c r="G189" s="373"/>
      <c r="H189" s="386"/>
      <c r="I189" s="386"/>
      <c r="J189" s="386"/>
      <c r="K189" s="373"/>
      <c r="L189" s="373"/>
      <c r="M189" s="373"/>
      <c r="N189" s="373"/>
      <c r="O189" s="373"/>
    </row>
    <row r="190" spans="1:15">
      <c r="A190" s="373"/>
      <c r="B190" s="373"/>
      <c r="C190" s="373"/>
      <c r="D190" s="373"/>
      <c r="E190" s="373"/>
      <c r="F190" s="373"/>
      <c r="G190" s="373"/>
      <c r="H190" s="386"/>
      <c r="I190" s="386"/>
      <c r="J190" s="386"/>
      <c r="K190" s="373"/>
      <c r="L190" s="373"/>
      <c r="M190" s="373"/>
      <c r="N190" s="373"/>
      <c r="O190" s="373"/>
    </row>
    <row r="191" spans="1:15">
      <c r="A191" s="373"/>
      <c r="B191" s="373"/>
      <c r="C191" s="373"/>
      <c r="D191" s="373"/>
      <c r="E191" s="373"/>
      <c r="F191" s="373"/>
      <c r="G191" s="373"/>
      <c r="H191" s="386"/>
      <c r="I191" s="386"/>
      <c r="J191" s="386"/>
      <c r="K191" s="373"/>
      <c r="L191" s="373"/>
      <c r="M191" s="373"/>
      <c r="N191" s="373"/>
      <c r="O191" s="373"/>
    </row>
    <row r="192" spans="1:15">
      <c r="A192" s="373"/>
      <c r="B192" s="373"/>
      <c r="C192" s="373"/>
      <c r="D192" s="373"/>
      <c r="E192" s="373"/>
      <c r="F192" s="373"/>
      <c r="G192" s="373"/>
      <c r="H192" s="386"/>
      <c r="I192" s="386"/>
      <c r="J192" s="386"/>
      <c r="K192" s="373"/>
      <c r="L192" s="373"/>
      <c r="M192" s="373"/>
      <c r="N192" s="373"/>
      <c r="O192" s="373"/>
    </row>
    <row r="193" spans="1:15" ht="18.75">
      <c r="A193" s="373"/>
      <c r="B193" s="373"/>
      <c r="C193" s="373"/>
      <c r="D193" s="373"/>
      <c r="E193" s="373"/>
      <c r="F193" s="373"/>
      <c r="G193" s="373"/>
      <c r="H193" s="386"/>
      <c r="I193" s="386"/>
      <c r="J193" s="387"/>
      <c r="K193" s="373"/>
      <c r="L193" s="373"/>
      <c r="M193" s="373"/>
      <c r="N193" s="373"/>
      <c r="O193" s="373"/>
    </row>
    <row r="194" spans="1:15">
      <c r="A194" s="373"/>
      <c r="B194" s="373"/>
      <c r="C194" s="373"/>
      <c r="D194" s="373"/>
      <c r="E194" s="373"/>
      <c r="F194" s="373"/>
      <c r="G194" s="373"/>
      <c r="H194" s="386"/>
      <c r="I194" s="386"/>
      <c r="J194" s="386"/>
      <c r="K194" s="373"/>
      <c r="L194" s="373"/>
      <c r="M194" s="373"/>
      <c r="N194" s="373"/>
      <c r="O194" s="373"/>
    </row>
    <row r="195" spans="1:15">
      <c r="A195" s="373"/>
      <c r="B195" s="373"/>
      <c r="C195" s="373"/>
      <c r="D195" s="373"/>
      <c r="E195" s="373"/>
      <c r="F195" s="373"/>
      <c r="G195" s="373"/>
      <c r="H195" s="373"/>
      <c r="I195" s="373"/>
      <c r="J195" s="373"/>
      <c r="K195" s="373"/>
      <c r="L195" s="373"/>
      <c r="M195" s="373"/>
      <c r="N195" s="373"/>
      <c r="O195" s="373"/>
    </row>
    <row r="196" spans="1:15">
      <c r="A196" s="373"/>
      <c r="B196" s="373"/>
      <c r="C196" s="373"/>
      <c r="D196" s="373"/>
      <c r="E196" s="373"/>
      <c r="F196" s="373"/>
      <c r="G196" s="373"/>
      <c r="H196" s="373"/>
      <c r="I196" s="373"/>
      <c r="J196" s="373"/>
      <c r="K196" s="373"/>
      <c r="L196" s="373"/>
      <c r="M196" s="373"/>
      <c r="N196" s="373"/>
      <c r="O196" s="373"/>
    </row>
    <row r="197" spans="1:15">
      <c r="A197" s="373"/>
      <c r="B197" s="373"/>
      <c r="C197" s="373"/>
      <c r="D197" s="373"/>
      <c r="E197" s="373"/>
      <c r="F197" s="373"/>
      <c r="G197" s="373"/>
      <c r="H197" s="373"/>
      <c r="I197" s="373"/>
      <c r="J197" s="373"/>
      <c r="K197" s="373"/>
      <c r="L197" s="373"/>
      <c r="M197" s="373"/>
      <c r="N197" s="373"/>
      <c r="O197" s="373"/>
    </row>
    <row r="198" spans="1:15">
      <c r="A198" s="373"/>
      <c r="B198" s="373"/>
      <c r="C198" s="373"/>
      <c r="D198" s="373"/>
      <c r="E198" s="373"/>
      <c r="F198" s="373"/>
      <c r="G198" s="373"/>
      <c r="H198" s="373"/>
      <c r="I198" s="373"/>
      <c r="J198" s="373"/>
      <c r="K198" s="373"/>
      <c r="L198" s="373"/>
      <c r="M198" s="373"/>
      <c r="N198" s="373"/>
      <c r="O198" s="373"/>
    </row>
    <row r="199" spans="1:15">
      <c r="A199" s="373"/>
      <c r="B199" s="373"/>
      <c r="C199" s="373"/>
      <c r="D199" s="373"/>
      <c r="E199" s="373"/>
      <c r="F199" s="373"/>
      <c r="G199" s="373"/>
      <c r="H199" s="373"/>
      <c r="I199" s="373"/>
      <c r="J199" s="373"/>
      <c r="K199" s="373"/>
      <c r="L199" s="373"/>
      <c r="M199" s="373"/>
      <c r="N199" s="373"/>
      <c r="O199" s="373"/>
    </row>
    <row r="200" spans="1:15">
      <c r="A200" s="373"/>
      <c r="B200" s="373"/>
      <c r="C200" s="373"/>
      <c r="D200" s="373"/>
      <c r="E200" s="373"/>
      <c r="F200" s="373"/>
      <c r="G200" s="373"/>
      <c r="H200" s="373"/>
      <c r="I200" s="373"/>
      <c r="J200" s="373"/>
      <c r="K200" s="373"/>
      <c r="L200" s="373"/>
      <c r="M200" s="373"/>
      <c r="N200" s="373"/>
      <c r="O200" s="373"/>
    </row>
    <row r="201" spans="1:15">
      <c r="A201" s="373"/>
      <c r="B201" s="373"/>
      <c r="C201" s="373"/>
      <c r="D201" s="373"/>
      <c r="E201" s="373"/>
      <c r="F201" s="373"/>
      <c r="G201" s="373"/>
      <c r="H201" s="373"/>
      <c r="I201" s="373"/>
      <c r="J201" s="373"/>
      <c r="K201" s="373"/>
      <c r="L201" s="373"/>
      <c r="M201" s="373"/>
      <c r="N201" s="373"/>
      <c r="O201" s="373"/>
    </row>
    <row r="202" spans="1:15">
      <c r="A202" s="373"/>
      <c r="B202" s="373"/>
      <c r="C202" s="373"/>
      <c r="D202" s="373"/>
      <c r="E202" s="373"/>
      <c r="F202" s="373"/>
      <c r="G202" s="373"/>
      <c r="H202" s="373"/>
      <c r="I202" s="373"/>
      <c r="J202" s="373"/>
      <c r="K202" s="373"/>
      <c r="L202" s="373"/>
      <c r="M202" s="373"/>
      <c r="N202" s="373"/>
      <c r="O202" s="373"/>
    </row>
    <row r="203" spans="1:15">
      <c r="A203" s="373"/>
      <c r="B203" s="373"/>
      <c r="C203" s="373"/>
      <c r="D203" s="373"/>
      <c r="E203" s="373"/>
      <c r="F203" s="373"/>
      <c r="G203" s="373"/>
      <c r="H203" s="373"/>
      <c r="I203" s="373"/>
      <c r="J203" s="373"/>
      <c r="K203" s="373"/>
      <c r="L203" s="373"/>
      <c r="M203" s="373"/>
      <c r="N203" s="373"/>
      <c r="O203" s="373"/>
    </row>
    <row r="204" spans="1:15">
      <c r="A204" s="373"/>
      <c r="B204" s="373"/>
      <c r="C204" s="373"/>
      <c r="D204" s="373"/>
      <c r="E204" s="373"/>
      <c r="F204" s="373"/>
      <c r="G204" s="373"/>
      <c r="H204" s="373"/>
      <c r="I204" s="373"/>
      <c r="J204" s="373"/>
      <c r="K204" s="373"/>
      <c r="L204" s="373"/>
      <c r="M204" s="373"/>
      <c r="N204" s="373"/>
      <c r="O204" s="373"/>
    </row>
    <row r="205" spans="1:15">
      <c r="A205" s="373"/>
      <c r="B205" s="373"/>
      <c r="C205" s="373"/>
      <c r="D205" s="373"/>
      <c r="E205" s="373"/>
      <c r="F205" s="373"/>
      <c r="G205" s="373"/>
      <c r="H205" s="373"/>
      <c r="I205" s="373"/>
      <c r="J205" s="373"/>
      <c r="K205" s="373"/>
      <c r="L205" s="373"/>
      <c r="M205" s="373"/>
      <c r="N205" s="373"/>
      <c r="O205" s="373"/>
    </row>
    <row r="206" spans="1:15">
      <c r="A206" s="373"/>
      <c r="B206" s="373"/>
      <c r="C206" s="373"/>
      <c r="D206" s="373"/>
      <c r="E206" s="373"/>
      <c r="F206" s="373"/>
      <c r="G206" s="373"/>
      <c r="H206" s="373"/>
      <c r="I206" s="373"/>
      <c r="J206" s="373"/>
      <c r="K206" s="373"/>
      <c r="L206" s="373"/>
      <c r="M206" s="373"/>
      <c r="N206" s="373"/>
      <c r="O206" s="373"/>
    </row>
    <row r="207" spans="1:15">
      <c r="A207" s="373"/>
      <c r="B207" s="373"/>
      <c r="C207" s="373"/>
      <c r="D207" s="373"/>
      <c r="E207" s="373"/>
      <c r="F207" s="373"/>
      <c r="G207" s="373"/>
      <c r="H207" s="373"/>
      <c r="I207" s="373"/>
      <c r="J207" s="373"/>
      <c r="K207" s="373"/>
      <c r="L207" s="373"/>
      <c r="M207" s="373"/>
      <c r="N207" s="373"/>
      <c r="O207" s="373"/>
    </row>
    <row r="208" spans="1:15">
      <c r="A208" s="373"/>
      <c r="B208" s="373"/>
      <c r="C208" s="373"/>
      <c r="D208" s="373"/>
      <c r="E208" s="373"/>
      <c r="F208" s="373"/>
      <c r="G208" s="373"/>
      <c r="H208" s="373"/>
      <c r="I208" s="373"/>
      <c r="J208" s="373"/>
      <c r="K208" s="373"/>
      <c r="L208" s="373"/>
      <c r="M208" s="373"/>
      <c r="N208" s="373"/>
      <c r="O208" s="373"/>
    </row>
    <row r="209" spans="1:15">
      <c r="A209" s="373"/>
      <c r="B209" s="373"/>
      <c r="C209" s="373"/>
      <c r="D209" s="373"/>
      <c r="E209" s="373"/>
      <c r="F209" s="373"/>
      <c r="G209" s="373"/>
      <c r="H209" s="373"/>
      <c r="I209" s="373"/>
      <c r="J209" s="373"/>
      <c r="K209" s="373"/>
      <c r="L209" s="373"/>
      <c r="M209" s="373"/>
      <c r="N209" s="373"/>
      <c r="O209" s="373"/>
    </row>
    <row r="210" spans="1:15">
      <c r="A210" s="373"/>
      <c r="B210" s="373"/>
      <c r="C210" s="373"/>
      <c r="D210" s="373"/>
      <c r="E210" s="373"/>
      <c r="F210" s="373"/>
      <c r="G210" s="373"/>
      <c r="H210" s="373"/>
      <c r="I210" s="373"/>
      <c r="J210" s="373"/>
      <c r="K210" s="373"/>
      <c r="L210" s="373"/>
      <c r="M210" s="373"/>
      <c r="N210" s="373"/>
      <c r="O210" s="373"/>
    </row>
    <row r="211" spans="1:15">
      <c r="A211" s="373"/>
      <c r="B211" s="373"/>
      <c r="C211" s="373"/>
      <c r="D211" s="373"/>
      <c r="E211" s="373"/>
      <c r="F211" s="373"/>
      <c r="G211" s="373"/>
      <c r="H211" s="373"/>
      <c r="I211" s="373"/>
      <c r="J211" s="373"/>
      <c r="K211" s="373"/>
      <c r="L211" s="373"/>
      <c r="M211" s="373"/>
      <c r="N211" s="373"/>
      <c r="O211" s="373"/>
    </row>
    <row r="212" spans="1:15">
      <c r="A212" s="373"/>
      <c r="B212" s="373"/>
      <c r="C212" s="373"/>
      <c r="D212" s="373"/>
      <c r="E212" s="373"/>
      <c r="F212" s="373"/>
      <c r="G212" s="373"/>
      <c r="H212" s="373"/>
      <c r="I212" s="373"/>
      <c r="J212" s="373"/>
      <c r="K212" s="373"/>
      <c r="L212" s="373"/>
      <c r="M212" s="373"/>
      <c r="N212" s="373"/>
      <c r="O212" s="373"/>
    </row>
    <row r="213" spans="1:15">
      <c r="A213" s="373"/>
      <c r="B213" s="373"/>
      <c r="C213" s="373"/>
      <c r="D213" s="373"/>
      <c r="E213" s="373"/>
      <c r="F213" s="373"/>
      <c r="G213" s="373"/>
      <c r="H213" s="373"/>
      <c r="I213" s="373"/>
      <c r="J213" s="373"/>
      <c r="K213" s="373"/>
      <c r="L213" s="373"/>
      <c r="M213" s="373"/>
      <c r="N213" s="373"/>
      <c r="O213" s="373"/>
    </row>
    <row r="214" spans="1:15">
      <c r="A214" s="373"/>
      <c r="B214" s="373"/>
      <c r="C214" s="373"/>
      <c r="D214" s="373"/>
      <c r="E214" s="373"/>
      <c r="F214" s="373"/>
      <c r="G214" s="373"/>
      <c r="H214" s="373"/>
      <c r="I214" s="373"/>
      <c r="J214" s="373"/>
      <c r="K214" s="373"/>
      <c r="L214" s="373"/>
      <c r="M214" s="373"/>
      <c r="N214" s="373"/>
      <c r="O214" s="373"/>
    </row>
    <row r="215" spans="1:15">
      <c r="A215" s="373"/>
      <c r="B215" s="373"/>
      <c r="C215" s="373"/>
      <c r="D215" s="373"/>
      <c r="E215" s="373"/>
      <c r="F215" s="373"/>
      <c r="G215" s="373"/>
      <c r="H215" s="373"/>
      <c r="I215" s="373"/>
      <c r="J215" s="373"/>
      <c r="K215" s="373"/>
      <c r="L215" s="373"/>
      <c r="M215" s="373"/>
      <c r="N215" s="373"/>
      <c r="O215" s="373"/>
    </row>
    <row r="216" spans="1:15">
      <c r="A216" s="373"/>
      <c r="B216" s="373"/>
      <c r="C216" s="373"/>
      <c r="D216" s="373"/>
      <c r="E216" s="373"/>
      <c r="F216" s="373"/>
      <c r="G216" s="373"/>
      <c r="H216" s="373"/>
      <c r="I216" s="373"/>
      <c r="J216" s="373"/>
      <c r="K216" s="373"/>
      <c r="L216" s="373"/>
      <c r="M216" s="373"/>
      <c r="N216" s="373"/>
      <c r="O216" s="373"/>
    </row>
    <row r="217" spans="1:15">
      <c r="A217" s="373"/>
      <c r="B217" s="373"/>
      <c r="C217" s="373"/>
      <c r="D217" s="373"/>
      <c r="E217" s="373"/>
      <c r="F217" s="373"/>
      <c r="G217" s="373"/>
      <c r="H217" s="373"/>
      <c r="I217" s="373"/>
      <c r="J217" s="373"/>
      <c r="K217" s="373"/>
      <c r="L217" s="373"/>
      <c r="M217" s="373"/>
      <c r="N217" s="373"/>
      <c r="O217" s="373"/>
    </row>
    <row r="218" spans="1:15">
      <c r="A218" s="373"/>
      <c r="B218" s="373"/>
      <c r="C218" s="373"/>
      <c r="D218" s="373"/>
      <c r="E218" s="373"/>
      <c r="F218" s="373"/>
      <c r="G218" s="373"/>
      <c r="H218" s="373"/>
      <c r="I218" s="373"/>
      <c r="J218" s="373"/>
      <c r="K218" s="373"/>
      <c r="L218" s="373"/>
      <c r="M218" s="373"/>
      <c r="N218" s="373"/>
      <c r="O218" s="373"/>
    </row>
    <row r="219" spans="1:15">
      <c r="A219" s="373"/>
      <c r="B219" s="373"/>
      <c r="C219" s="373"/>
      <c r="D219" s="373"/>
      <c r="E219" s="373"/>
      <c r="F219" s="373"/>
      <c r="G219" s="373"/>
      <c r="H219" s="373"/>
      <c r="I219" s="373"/>
      <c r="J219" s="373"/>
      <c r="K219" s="373"/>
      <c r="L219" s="373"/>
      <c r="M219" s="373"/>
      <c r="N219" s="373"/>
      <c r="O219" s="373"/>
    </row>
    <row r="220" spans="1:15">
      <c r="A220" s="373"/>
      <c r="B220" s="373"/>
      <c r="C220" s="373"/>
      <c r="D220" s="373"/>
      <c r="E220" s="373"/>
      <c r="F220" s="373"/>
      <c r="G220" s="373"/>
      <c r="H220" s="373"/>
      <c r="I220" s="373"/>
      <c r="J220" s="373"/>
      <c r="K220" s="373"/>
      <c r="L220" s="373"/>
      <c r="M220" s="373"/>
      <c r="N220" s="373"/>
      <c r="O220" s="373"/>
    </row>
    <row r="221" spans="1:15">
      <c r="A221" s="373"/>
      <c r="B221" s="373"/>
      <c r="C221" s="373"/>
      <c r="D221" s="373"/>
      <c r="E221" s="373"/>
      <c r="F221" s="373"/>
      <c r="G221" s="373"/>
      <c r="H221" s="373"/>
      <c r="I221" s="373"/>
      <c r="J221" s="373"/>
      <c r="K221" s="373"/>
      <c r="L221" s="373"/>
      <c r="M221" s="373"/>
      <c r="N221" s="373"/>
      <c r="O221" s="373"/>
    </row>
    <row r="222" spans="1:15">
      <c r="A222" s="373"/>
      <c r="B222" s="373"/>
      <c r="C222" s="373"/>
      <c r="D222" s="373"/>
      <c r="E222" s="373"/>
      <c r="F222" s="373"/>
      <c r="G222" s="373"/>
      <c r="H222" s="373"/>
      <c r="I222" s="373"/>
      <c r="J222" s="373"/>
      <c r="K222" s="373"/>
      <c r="L222" s="373"/>
      <c r="M222" s="373"/>
      <c r="N222" s="373"/>
      <c r="O222" s="373"/>
    </row>
    <row r="223" spans="1:15" s="375" customFormat="1"/>
    <row r="224" spans="1:15">
      <c r="A224" s="373"/>
      <c r="B224" s="373"/>
      <c r="C224" s="373"/>
      <c r="D224" s="373"/>
      <c r="E224" s="373"/>
      <c r="F224" s="373"/>
      <c r="G224" s="373"/>
      <c r="H224" s="373"/>
      <c r="I224" s="373"/>
      <c r="J224" s="373"/>
      <c r="K224" s="373"/>
      <c r="L224" s="373"/>
      <c r="M224" s="373"/>
      <c r="N224" s="373"/>
      <c r="O224" s="373"/>
    </row>
    <row r="225" spans="1:15">
      <c r="A225" s="373"/>
      <c r="B225" s="373"/>
      <c r="C225" s="373"/>
      <c r="D225" s="373"/>
      <c r="E225" s="373"/>
      <c r="F225" s="373"/>
      <c r="G225" s="373"/>
      <c r="H225" s="373"/>
      <c r="I225" s="373"/>
      <c r="J225" s="373"/>
      <c r="K225" s="373"/>
      <c r="L225" s="373"/>
      <c r="M225" s="373"/>
      <c r="N225" s="373"/>
      <c r="O225" s="373"/>
    </row>
    <row r="226" spans="1:15">
      <c r="A226" s="373"/>
      <c r="B226" s="373"/>
      <c r="C226" s="373"/>
      <c r="D226" s="373"/>
      <c r="E226" s="373"/>
      <c r="F226" s="373"/>
      <c r="G226" s="373"/>
      <c r="H226" s="373"/>
      <c r="I226" s="373"/>
      <c r="J226" s="373"/>
      <c r="K226" s="373"/>
      <c r="L226" s="373"/>
      <c r="M226" s="373"/>
      <c r="N226" s="373"/>
      <c r="O226" s="373"/>
    </row>
    <row r="227" spans="1:15">
      <c r="A227" s="373"/>
      <c r="B227" s="373"/>
      <c r="C227" s="373"/>
      <c r="D227" s="373"/>
      <c r="E227" s="373"/>
      <c r="F227" s="373"/>
      <c r="G227" s="373"/>
      <c r="H227" s="373"/>
      <c r="I227" s="373"/>
      <c r="J227" s="373"/>
      <c r="K227" s="373"/>
      <c r="L227" s="373"/>
      <c r="M227" s="373"/>
      <c r="N227" s="373"/>
      <c r="O227" s="373"/>
    </row>
    <row r="228" spans="1:15">
      <c r="A228" s="373"/>
      <c r="B228" s="373"/>
      <c r="C228" s="373"/>
      <c r="D228" s="373"/>
      <c r="E228" s="373"/>
      <c r="F228" s="373"/>
      <c r="G228" s="373"/>
      <c r="H228" s="373"/>
      <c r="I228" s="373"/>
      <c r="J228" s="373"/>
      <c r="K228" s="373"/>
      <c r="L228" s="373"/>
      <c r="M228" s="373"/>
      <c r="N228" s="373"/>
      <c r="O228" s="373"/>
    </row>
    <row r="229" spans="1:15">
      <c r="A229" s="373"/>
      <c r="B229" s="373"/>
      <c r="C229" s="373"/>
      <c r="D229" s="373"/>
      <c r="E229" s="373"/>
      <c r="F229" s="373"/>
      <c r="G229" s="373"/>
      <c r="H229" s="373"/>
      <c r="I229" s="373"/>
      <c r="J229" s="373"/>
      <c r="K229" s="373"/>
      <c r="L229" s="373"/>
      <c r="M229" s="373"/>
      <c r="N229" s="373"/>
      <c r="O229" s="373"/>
    </row>
    <row r="230" spans="1:15">
      <c r="A230" s="373"/>
      <c r="B230" s="373"/>
      <c r="C230" s="373"/>
      <c r="D230" s="373"/>
      <c r="E230" s="373"/>
      <c r="F230" s="373"/>
      <c r="G230" s="373"/>
      <c r="H230" s="373"/>
      <c r="I230" s="373"/>
      <c r="J230" s="373"/>
      <c r="K230" s="373"/>
      <c r="L230" s="373"/>
      <c r="M230" s="373"/>
      <c r="N230" s="373"/>
      <c r="O230" s="373"/>
    </row>
    <row r="231" spans="1:15">
      <c r="A231" s="373"/>
      <c r="B231" s="373"/>
      <c r="C231" s="373"/>
      <c r="D231" s="373"/>
      <c r="E231" s="373"/>
      <c r="F231" s="373"/>
      <c r="G231" s="373"/>
      <c r="H231" s="373"/>
      <c r="I231" s="373"/>
      <c r="J231" s="373"/>
      <c r="K231" s="373"/>
      <c r="L231" s="373"/>
      <c r="M231" s="373"/>
      <c r="N231" s="373"/>
      <c r="O231" s="373"/>
    </row>
    <row r="232" spans="1:15">
      <c r="A232" s="373"/>
      <c r="B232" s="373"/>
      <c r="C232" s="373"/>
      <c r="D232" s="373"/>
      <c r="E232" s="373"/>
      <c r="F232" s="373"/>
      <c r="G232" s="373"/>
      <c r="H232" s="373"/>
      <c r="I232" s="373"/>
      <c r="J232" s="373"/>
      <c r="K232" s="373"/>
      <c r="L232" s="373"/>
      <c r="M232" s="373"/>
      <c r="N232" s="373"/>
      <c r="O232" s="373"/>
    </row>
    <row r="233" spans="1:15">
      <c r="A233" s="373"/>
      <c r="B233" s="373"/>
      <c r="C233" s="373"/>
      <c r="D233" s="373"/>
      <c r="E233" s="373"/>
      <c r="F233" s="373"/>
      <c r="G233" s="373"/>
      <c r="H233" s="373"/>
      <c r="I233" s="373"/>
      <c r="J233" s="373"/>
      <c r="K233" s="373"/>
      <c r="L233" s="373"/>
      <c r="M233" s="373"/>
      <c r="N233" s="373"/>
      <c r="O233" s="373"/>
    </row>
    <row r="234" spans="1:15">
      <c r="A234" s="373"/>
      <c r="B234" s="373"/>
      <c r="C234" s="373"/>
      <c r="D234" s="373"/>
      <c r="E234" s="373"/>
      <c r="F234" s="373"/>
      <c r="G234" s="373"/>
      <c r="H234" s="373"/>
      <c r="I234" s="373"/>
      <c r="J234" s="373"/>
      <c r="K234" s="373"/>
      <c r="L234" s="373"/>
      <c r="M234" s="373"/>
      <c r="N234" s="373"/>
      <c r="O234" s="373"/>
    </row>
    <row r="235" spans="1:15">
      <c r="A235" s="373"/>
      <c r="B235" s="373"/>
      <c r="C235" s="373"/>
      <c r="D235" s="373"/>
      <c r="E235" s="373"/>
      <c r="F235" s="373"/>
      <c r="G235" s="373"/>
      <c r="H235" s="373"/>
      <c r="I235" s="373"/>
      <c r="J235" s="373"/>
      <c r="K235" s="373"/>
      <c r="L235" s="373"/>
      <c r="M235" s="373"/>
      <c r="N235" s="373"/>
      <c r="O235" s="373"/>
    </row>
    <row r="236" spans="1:15">
      <c r="A236" s="373"/>
      <c r="B236" s="373"/>
      <c r="C236" s="373"/>
      <c r="D236" s="373"/>
      <c r="E236" s="373"/>
      <c r="F236" s="373"/>
      <c r="G236" s="373"/>
      <c r="H236" s="373"/>
      <c r="I236" s="373"/>
      <c r="J236" s="373"/>
      <c r="K236" s="373"/>
      <c r="L236" s="373"/>
      <c r="M236" s="373"/>
      <c r="N236" s="373"/>
      <c r="O236" s="373"/>
    </row>
    <row r="237" spans="1:15">
      <c r="A237" s="373"/>
      <c r="B237" s="373"/>
      <c r="C237" s="373"/>
      <c r="D237" s="373"/>
      <c r="E237" s="373"/>
      <c r="F237" s="373"/>
      <c r="G237" s="373"/>
      <c r="H237" s="373"/>
      <c r="I237" s="373"/>
      <c r="J237" s="373"/>
      <c r="K237" s="373"/>
      <c r="L237" s="373"/>
      <c r="M237" s="373"/>
      <c r="N237" s="373"/>
      <c r="O237" s="373"/>
    </row>
    <row r="238" spans="1:15">
      <c r="A238" s="373"/>
      <c r="B238" s="373"/>
      <c r="C238" s="373"/>
      <c r="D238" s="373"/>
      <c r="E238" s="373"/>
      <c r="F238" s="373"/>
      <c r="G238" s="373"/>
      <c r="H238" s="373"/>
      <c r="I238" s="373"/>
      <c r="J238" s="373"/>
      <c r="K238" s="373"/>
      <c r="L238" s="373"/>
      <c r="M238" s="373"/>
      <c r="N238" s="373"/>
      <c r="O238" s="373"/>
    </row>
    <row r="239" spans="1:15">
      <c r="A239" s="373"/>
      <c r="B239" s="373"/>
      <c r="C239" s="373"/>
      <c r="D239" s="373"/>
      <c r="E239" s="373"/>
      <c r="F239" s="373"/>
      <c r="G239" s="373"/>
      <c r="H239" s="373"/>
      <c r="I239" s="373"/>
      <c r="J239" s="373"/>
      <c r="K239" s="373"/>
      <c r="L239" s="373"/>
      <c r="M239" s="373"/>
      <c r="N239" s="373"/>
      <c r="O239" s="373"/>
    </row>
    <row r="240" spans="1:15">
      <c r="A240" s="373"/>
      <c r="B240" s="373"/>
      <c r="C240" s="373"/>
      <c r="D240" s="373"/>
      <c r="E240" s="373"/>
      <c r="F240" s="373"/>
      <c r="G240" s="373"/>
      <c r="H240" s="373"/>
      <c r="I240" s="373"/>
      <c r="J240" s="373"/>
      <c r="K240" s="373"/>
      <c r="L240" s="373"/>
      <c r="M240" s="373"/>
      <c r="N240" s="373"/>
      <c r="O240" s="373"/>
    </row>
    <row r="241" spans="1:15">
      <c r="A241" s="373"/>
      <c r="B241" s="373"/>
      <c r="C241" s="373"/>
      <c r="D241" s="373"/>
      <c r="E241" s="373"/>
      <c r="F241" s="373"/>
      <c r="G241" s="373"/>
      <c r="H241" s="373"/>
      <c r="I241" s="373"/>
      <c r="J241" s="373"/>
      <c r="K241" s="373"/>
      <c r="L241" s="373"/>
      <c r="M241" s="373"/>
      <c r="N241" s="373"/>
      <c r="O241" s="373"/>
    </row>
    <row r="242" spans="1:15">
      <c r="A242" s="373"/>
      <c r="B242" s="373"/>
      <c r="C242" s="373"/>
      <c r="D242" s="373"/>
      <c r="E242" s="373"/>
      <c r="F242" s="373"/>
      <c r="G242" s="373"/>
      <c r="H242" s="373"/>
      <c r="I242" s="373"/>
      <c r="J242" s="373"/>
      <c r="K242" s="373"/>
      <c r="L242" s="373"/>
      <c r="M242" s="373"/>
      <c r="N242" s="373"/>
      <c r="O242" s="373"/>
    </row>
    <row r="243" spans="1:15">
      <c r="A243" s="373"/>
      <c r="B243" s="373"/>
      <c r="C243" s="373"/>
      <c r="D243" s="373"/>
      <c r="E243" s="373"/>
      <c r="F243" s="373"/>
      <c r="G243" s="373"/>
      <c r="H243" s="373"/>
      <c r="I243" s="373"/>
      <c r="J243" s="373"/>
      <c r="K243" s="373"/>
      <c r="L243" s="373"/>
      <c r="M243" s="373"/>
      <c r="N243" s="373"/>
      <c r="O243" s="373"/>
    </row>
    <row r="244" spans="1:15">
      <c r="A244" s="373"/>
      <c r="B244" s="373"/>
      <c r="C244" s="373"/>
      <c r="D244" s="373"/>
      <c r="E244" s="373"/>
      <c r="F244" s="373"/>
      <c r="G244" s="373"/>
      <c r="H244" s="373"/>
      <c r="I244" s="373"/>
      <c r="J244" s="373"/>
      <c r="K244" s="373"/>
      <c r="L244" s="373"/>
      <c r="M244" s="373"/>
      <c r="N244" s="373"/>
      <c r="O244" s="373"/>
    </row>
    <row r="245" spans="1:15">
      <c r="A245" s="373"/>
      <c r="B245" s="373"/>
      <c r="C245" s="373"/>
      <c r="D245" s="373"/>
      <c r="E245" s="373"/>
      <c r="F245" s="373"/>
      <c r="G245" s="373"/>
      <c r="H245" s="373"/>
      <c r="I245" s="373"/>
      <c r="J245" s="373"/>
      <c r="K245" s="373"/>
      <c r="L245" s="373"/>
      <c r="M245" s="373"/>
      <c r="N245" s="373"/>
      <c r="O245" s="373"/>
    </row>
    <row r="246" spans="1:15">
      <c r="A246" s="373"/>
      <c r="B246" s="373"/>
      <c r="C246" s="373"/>
      <c r="D246" s="373"/>
      <c r="E246" s="373"/>
      <c r="F246" s="373"/>
      <c r="G246" s="373"/>
      <c r="H246" s="373"/>
      <c r="I246" s="373"/>
      <c r="J246" s="373"/>
      <c r="K246" s="373"/>
      <c r="L246" s="373"/>
      <c r="M246" s="373"/>
      <c r="N246" s="373"/>
      <c r="O246" s="373"/>
    </row>
    <row r="247" spans="1:15">
      <c r="A247" s="373"/>
      <c r="B247" s="373"/>
      <c r="C247" s="373"/>
      <c r="D247" s="373"/>
      <c r="E247" s="373"/>
      <c r="F247" s="373"/>
      <c r="G247" s="373"/>
      <c r="H247" s="373"/>
      <c r="I247" s="373"/>
      <c r="J247" s="373"/>
      <c r="K247" s="373"/>
      <c r="L247" s="373"/>
      <c r="M247" s="373"/>
      <c r="N247" s="373"/>
      <c r="O247" s="373"/>
    </row>
    <row r="248" spans="1:15">
      <c r="A248" s="373"/>
      <c r="B248" s="373"/>
      <c r="C248" s="373"/>
      <c r="D248" s="373"/>
      <c r="E248" s="373"/>
      <c r="F248" s="373"/>
      <c r="G248" s="373"/>
      <c r="H248" s="373"/>
      <c r="I248" s="373"/>
      <c r="J248" s="373"/>
      <c r="K248" s="373"/>
      <c r="L248" s="373"/>
      <c r="M248" s="373"/>
      <c r="N248" s="373"/>
      <c r="O248" s="373"/>
    </row>
    <row r="249" spans="1:15">
      <c r="A249" s="373"/>
      <c r="B249" s="373"/>
      <c r="C249" s="373"/>
      <c r="D249" s="373"/>
      <c r="E249" s="373"/>
      <c r="F249" s="373"/>
      <c r="G249" s="373"/>
      <c r="H249" s="373"/>
      <c r="I249" s="373"/>
      <c r="J249" s="373"/>
      <c r="K249" s="373"/>
      <c r="L249" s="373"/>
      <c r="M249" s="373"/>
      <c r="N249" s="373"/>
      <c r="O249" s="373"/>
    </row>
    <row r="250" spans="1:15">
      <c r="A250" s="373"/>
      <c r="B250" s="373"/>
      <c r="C250" s="373"/>
      <c r="D250" s="373"/>
      <c r="E250" s="373"/>
      <c r="F250" s="373"/>
      <c r="G250" s="373"/>
      <c r="H250" s="373"/>
      <c r="I250" s="373"/>
      <c r="J250" s="373"/>
      <c r="K250" s="373"/>
      <c r="L250" s="373"/>
      <c r="M250" s="373"/>
      <c r="N250" s="373"/>
      <c r="O250" s="373"/>
    </row>
    <row r="251" spans="1:15">
      <c r="A251" s="373"/>
      <c r="B251" s="373"/>
      <c r="C251" s="373"/>
      <c r="D251" s="373"/>
      <c r="E251" s="373"/>
      <c r="F251" s="373"/>
      <c r="G251" s="373"/>
      <c r="H251" s="373"/>
      <c r="I251" s="373"/>
      <c r="J251" s="373"/>
      <c r="K251" s="373"/>
      <c r="L251" s="373"/>
      <c r="M251" s="373"/>
      <c r="N251" s="373"/>
      <c r="O251" s="373"/>
    </row>
    <row r="252" spans="1:15">
      <c r="A252" s="373"/>
      <c r="B252" s="373"/>
      <c r="C252" s="373"/>
      <c r="D252" s="373"/>
      <c r="E252" s="373"/>
      <c r="F252" s="373"/>
      <c r="G252" s="373"/>
      <c r="H252" s="373"/>
      <c r="I252" s="373"/>
      <c r="J252" s="373"/>
      <c r="K252" s="373"/>
      <c r="L252" s="373"/>
      <c r="M252" s="373"/>
      <c r="N252" s="373"/>
      <c r="O252" s="373"/>
    </row>
    <row r="253" spans="1:15">
      <c r="A253" s="373"/>
      <c r="B253" s="373"/>
      <c r="C253" s="373"/>
      <c r="D253" s="373"/>
      <c r="E253" s="373"/>
      <c r="F253" s="373"/>
      <c r="G253" s="373"/>
      <c r="H253" s="373"/>
      <c r="I253" s="373"/>
      <c r="J253" s="373"/>
      <c r="K253" s="373"/>
      <c r="L253" s="373"/>
      <c r="M253" s="373"/>
      <c r="N253" s="373"/>
      <c r="O253" s="373"/>
    </row>
    <row r="254" spans="1:15" s="374" customFormat="1"/>
    <row r="255" spans="1:15" s="374" customFormat="1"/>
    <row r="256" spans="1:15" s="374" customFormat="1"/>
    <row r="257" spans="1:15">
      <c r="A257" s="373"/>
      <c r="B257" s="373"/>
      <c r="C257" s="373"/>
      <c r="D257" s="373"/>
      <c r="E257" s="373"/>
      <c r="F257" s="373"/>
      <c r="G257" s="373"/>
      <c r="H257" s="373"/>
      <c r="I257" s="373"/>
      <c r="J257" s="373"/>
      <c r="K257" s="373"/>
      <c r="L257" s="373"/>
      <c r="M257" s="373"/>
      <c r="N257" s="373"/>
      <c r="O257" s="373"/>
    </row>
    <row r="258" spans="1:15">
      <c r="A258" s="373"/>
      <c r="B258" s="373"/>
      <c r="C258" s="373"/>
      <c r="D258" s="373"/>
      <c r="E258" s="373"/>
      <c r="F258" s="373"/>
      <c r="G258" s="373"/>
      <c r="H258" s="373"/>
      <c r="I258" s="373"/>
      <c r="J258" s="373"/>
      <c r="K258" s="373"/>
      <c r="L258" s="373"/>
      <c r="M258" s="373"/>
      <c r="N258" s="373"/>
      <c r="O258" s="373"/>
    </row>
    <row r="259" spans="1:15">
      <c r="A259" s="373"/>
      <c r="B259" s="373"/>
      <c r="C259" s="373"/>
      <c r="D259" s="373"/>
      <c r="E259" s="373"/>
      <c r="F259" s="373"/>
      <c r="G259" s="373"/>
      <c r="H259" s="373"/>
      <c r="I259" s="373"/>
      <c r="J259" s="373"/>
      <c r="K259" s="373"/>
      <c r="L259" s="373"/>
      <c r="M259" s="373"/>
      <c r="N259" s="373"/>
      <c r="O259" s="373"/>
    </row>
    <row r="260" spans="1:15">
      <c r="A260" s="373"/>
      <c r="B260" s="373"/>
      <c r="C260" s="373"/>
      <c r="D260" s="373"/>
      <c r="E260" s="373"/>
      <c r="F260" s="373"/>
      <c r="G260" s="373"/>
      <c r="H260" s="373"/>
      <c r="I260" s="373"/>
      <c r="J260" s="373"/>
      <c r="K260" s="373"/>
      <c r="L260" s="373"/>
      <c r="M260" s="373"/>
      <c r="N260" s="373"/>
      <c r="O260" s="373"/>
    </row>
    <row r="261" spans="1:15">
      <c r="A261" s="373"/>
      <c r="B261" s="373"/>
      <c r="C261" s="373"/>
      <c r="D261" s="373"/>
      <c r="E261" s="373"/>
      <c r="F261" s="373"/>
      <c r="G261" s="373"/>
      <c r="H261" s="373"/>
      <c r="I261" s="373"/>
      <c r="J261" s="373"/>
      <c r="K261" s="373"/>
      <c r="L261" s="373"/>
      <c r="M261" s="373"/>
      <c r="N261" s="373"/>
      <c r="O261" s="373"/>
    </row>
    <row r="262" spans="1:15">
      <c r="A262" s="373"/>
      <c r="B262" s="373"/>
      <c r="C262" s="373"/>
      <c r="D262" s="373"/>
      <c r="E262" s="373"/>
      <c r="F262" s="373"/>
      <c r="G262" s="373"/>
      <c r="H262" s="373"/>
      <c r="I262" s="373"/>
      <c r="J262" s="373"/>
      <c r="K262" s="373"/>
      <c r="L262" s="373"/>
      <c r="M262" s="373"/>
      <c r="N262" s="373"/>
      <c r="O262" s="373"/>
    </row>
    <row r="263" spans="1:15">
      <c r="A263" s="373"/>
      <c r="B263" s="373"/>
      <c r="C263" s="373"/>
      <c r="D263" s="373"/>
      <c r="E263" s="373"/>
      <c r="F263" s="373"/>
      <c r="G263" s="373"/>
      <c r="H263" s="373"/>
      <c r="I263" s="373"/>
      <c r="J263" s="373"/>
      <c r="K263" s="373"/>
      <c r="L263" s="373"/>
      <c r="M263" s="373"/>
      <c r="N263" s="373"/>
      <c r="O263" s="373"/>
    </row>
    <row r="264" spans="1:15">
      <c r="A264" s="373"/>
      <c r="B264" s="373"/>
      <c r="C264" s="373"/>
      <c r="D264" s="373"/>
      <c r="E264" s="373"/>
      <c r="F264" s="373"/>
      <c r="G264" s="373"/>
      <c r="H264" s="373"/>
      <c r="I264" s="373"/>
      <c r="J264" s="373"/>
      <c r="K264" s="373"/>
      <c r="L264" s="373"/>
      <c r="M264" s="373"/>
      <c r="N264" s="373"/>
      <c r="O264" s="373"/>
    </row>
    <row r="265" spans="1:15">
      <c r="A265" s="373"/>
      <c r="B265" s="373"/>
      <c r="C265" s="373"/>
      <c r="D265" s="373"/>
      <c r="E265" s="373"/>
      <c r="F265" s="373"/>
      <c r="G265" s="373"/>
      <c r="H265" s="373"/>
      <c r="I265" s="373"/>
      <c r="J265" s="373"/>
      <c r="K265" s="373"/>
      <c r="L265" s="373"/>
      <c r="M265" s="373"/>
      <c r="N265" s="373"/>
      <c r="O265" s="373"/>
    </row>
    <row r="266" spans="1:15">
      <c r="A266" s="373"/>
      <c r="B266" s="373"/>
      <c r="C266" s="373"/>
      <c r="D266" s="373"/>
      <c r="E266" s="373"/>
      <c r="F266" s="373"/>
      <c r="G266" s="373"/>
      <c r="H266" s="373"/>
      <c r="I266" s="373"/>
      <c r="J266" s="373"/>
      <c r="K266" s="373"/>
      <c r="L266" s="373"/>
      <c r="M266" s="373"/>
      <c r="N266" s="373"/>
      <c r="O266" s="373"/>
    </row>
    <row r="267" spans="1:15">
      <c r="A267" s="373"/>
      <c r="B267" s="373"/>
      <c r="C267" s="373"/>
      <c r="D267" s="373"/>
      <c r="E267" s="373"/>
      <c r="F267" s="373"/>
      <c r="G267" s="373"/>
      <c r="H267" s="373"/>
      <c r="I267" s="373"/>
      <c r="J267" s="373"/>
      <c r="K267" s="373"/>
      <c r="L267" s="373"/>
      <c r="M267" s="373"/>
      <c r="N267" s="373"/>
      <c r="O267" s="373"/>
    </row>
    <row r="268" spans="1:15">
      <c r="A268" s="373"/>
      <c r="B268" s="373"/>
      <c r="C268" s="373"/>
      <c r="D268" s="373"/>
      <c r="E268" s="373"/>
      <c r="F268" s="373"/>
      <c r="G268" s="373"/>
      <c r="H268" s="373"/>
      <c r="I268" s="373"/>
      <c r="J268" s="373"/>
      <c r="K268" s="373"/>
      <c r="L268" s="373"/>
      <c r="M268" s="373"/>
      <c r="N268" s="373"/>
      <c r="O268" s="373"/>
    </row>
    <row r="269" spans="1:15">
      <c r="A269" s="373"/>
      <c r="B269" s="373"/>
      <c r="C269" s="373"/>
      <c r="D269" s="373"/>
      <c r="E269" s="373"/>
      <c r="F269" s="373"/>
      <c r="G269" s="373"/>
      <c r="H269" s="373"/>
      <c r="I269" s="373"/>
      <c r="J269" s="373"/>
      <c r="K269" s="373"/>
      <c r="L269" s="373"/>
      <c r="M269" s="373"/>
      <c r="N269" s="373"/>
      <c r="O269" s="373"/>
    </row>
    <row r="270" spans="1:15">
      <c r="A270" s="373"/>
      <c r="B270" s="373"/>
      <c r="C270" s="373"/>
      <c r="D270" s="373"/>
      <c r="E270" s="373"/>
      <c r="F270" s="373"/>
      <c r="G270" s="373"/>
      <c r="H270" s="373"/>
      <c r="I270" s="373"/>
      <c r="J270" s="373"/>
      <c r="K270" s="373"/>
      <c r="L270" s="373"/>
      <c r="M270" s="373"/>
      <c r="N270" s="373"/>
      <c r="O270" s="373"/>
    </row>
    <row r="271" spans="1:15">
      <c r="A271" s="373"/>
      <c r="B271" s="373"/>
      <c r="C271" s="373"/>
      <c r="D271" s="373"/>
      <c r="E271" s="373"/>
      <c r="F271" s="373"/>
      <c r="G271" s="373"/>
      <c r="H271" s="373"/>
      <c r="I271" s="373"/>
      <c r="J271" s="373"/>
      <c r="K271" s="373"/>
      <c r="L271" s="373"/>
      <c r="M271" s="373"/>
      <c r="N271" s="373"/>
      <c r="O271" s="373"/>
    </row>
    <row r="272" spans="1:15">
      <c r="A272" s="373"/>
      <c r="B272" s="373"/>
      <c r="C272" s="373"/>
      <c r="D272" s="373"/>
      <c r="E272" s="373"/>
      <c r="F272" s="373"/>
      <c r="G272" s="373"/>
      <c r="H272" s="373"/>
      <c r="I272" s="373"/>
      <c r="J272" s="373"/>
      <c r="K272" s="373"/>
      <c r="L272" s="373"/>
      <c r="M272" s="373"/>
      <c r="N272" s="373"/>
      <c r="O272" s="373"/>
    </row>
    <row r="273" spans="1:15">
      <c r="A273" s="373"/>
      <c r="B273" s="373"/>
      <c r="C273" s="373"/>
      <c r="D273" s="373"/>
      <c r="E273" s="373"/>
      <c r="F273" s="373"/>
      <c r="G273" s="373"/>
      <c r="H273" s="373"/>
      <c r="I273" s="373"/>
      <c r="J273" s="373"/>
      <c r="K273" s="373"/>
      <c r="L273" s="373"/>
      <c r="M273" s="373"/>
      <c r="N273" s="373"/>
      <c r="O273" s="373"/>
    </row>
    <row r="274" spans="1:15">
      <c r="A274" s="373"/>
      <c r="B274" s="373"/>
      <c r="C274" s="373"/>
      <c r="D274" s="373"/>
      <c r="E274" s="373"/>
      <c r="F274" s="373"/>
      <c r="G274" s="373"/>
      <c r="H274" s="373"/>
      <c r="I274" s="373"/>
      <c r="J274" s="373"/>
      <c r="K274" s="373"/>
      <c r="L274" s="373"/>
      <c r="M274" s="373"/>
      <c r="N274" s="373"/>
      <c r="O274" s="373"/>
    </row>
    <row r="275" spans="1:15">
      <c r="A275" s="373"/>
      <c r="B275" s="373"/>
      <c r="C275" s="373"/>
      <c r="D275" s="373"/>
      <c r="E275" s="373"/>
      <c r="F275" s="373"/>
      <c r="G275" s="373"/>
      <c r="H275" s="373"/>
      <c r="I275" s="373"/>
      <c r="J275" s="373"/>
      <c r="K275" s="373"/>
      <c r="L275" s="373"/>
      <c r="M275" s="373"/>
      <c r="N275" s="373"/>
      <c r="O275" s="373"/>
    </row>
    <row r="276" spans="1:15">
      <c r="A276" s="373"/>
      <c r="B276" s="373"/>
      <c r="C276" s="373"/>
      <c r="D276" s="373"/>
      <c r="E276" s="373"/>
      <c r="F276" s="373"/>
      <c r="G276" s="373"/>
      <c r="H276" s="373"/>
      <c r="I276" s="373"/>
      <c r="J276" s="373"/>
      <c r="K276" s="373"/>
      <c r="L276" s="373"/>
      <c r="M276" s="373"/>
      <c r="N276" s="373"/>
      <c r="O276" s="373"/>
    </row>
    <row r="277" spans="1:15">
      <c r="A277" s="373"/>
      <c r="B277" s="373"/>
      <c r="C277" s="373"/>
      <c r="D277" s="373"/>
      <c r="E277" s="373"/>
      <c r="F277" s="373"/>
      <c r="G277" s="373"/>
      <c r="H277" s="373"/>
      <c r="I277" s="373"/>
      <c r="J277" s="373"/>
      <c r="K277" s="373"/>
      <c r="L277" s="373"/>
      <c r="M277" s="373"/>
      <c r="N277" s="373"/>
      <c r="O277" s="373"/>
    </row>
    <row r="278" spans="1:15">
      <c r="A278" s="373"/>
      <c r="B278" s="373"/>
      <c r="C278" s="373"/>
      <c r="D278" s="373"/>
      <c r="E278" s="373"/>
      <c r="F278" s="373"/>
      <c r="G278" s="373"/>
      <c r="H278" s="373"/>
      <c r="I278" s="373"/>
      <c r="J278" s="373"/>
      <c r="K278" s="373"/>
      <c r="L278" s="373"/>
      <c r="M278" s="373"/>
      <c r="N278" s="373"/>
      <c r="O278" s="373"/>
    </row>
    <row r="279" spans="1:15">
      <c r="A279" s="373"/>
      <c r="B279" s="373"/>
      <c r="C279" s="373"/>
      <c r="D279" s="373"/>
      <c r="E279" s="373"/>
      <c r="F279" s="373"/>
      <c r="G279" s="373"/>
      <c r="H279" s="373"/>
      <c r="I279" s="373"/>
      <c r="J279" s="373"/>
      <c r="K279" s="373"/>
      <c r="L279" s="373"/>
      <c r="M279" s="373"/>
      <c r="N279" s="373"/>
      <c r="O279" s="373"/>
    </row>
    <row r="280" spans="1:15">
      <c r="A280" s="373"/>
      <c r="B280" s="373"/>
      <c r="C280" s="373"/>
      <c r="D280" s="373"/>
      <c r="E280" s="373"/>
      <c r="F280" s="373"/>
      <c r="G280" s="373"/>
      <c r="H280" s="373"/>
      <c r="I280" s="373"/>
      <c r="J280" s="373"/>
      <c r="K280" s="373"/>
      <c r="L280" s="373"/>
      <c r="M280" s="373"/>
      <c r="N280" s="373"/>
      <c r="O280" s="373"/>
    </row>
    <row r="281" spans="1:15">
      <c r="A281" s="373"/>
      <c r="B281" s="373"/>
      <c r="C281" s="373"/>
      <c r="D281" s="373"/>
      <c r="E281" s="373"/>
      <c r="F281" s="373"/>
      <c r="G281" s="373"/>
      <c r="H281" s="373"/>
      <c r="I281" s="373"/>
      <c r="J281" s="373"/>
      <c r="K281" s="373"/>
      <c r="L281" s="373"/>
      <c r="M281" s="373"/>
      <c r="N281" s="373"/>
      <c r="O281" s="373"/>
    </row>
    <row r="282" spans="1:15">
      <c r="A282" s="373"/>
      <c r="B282" s="373"/>
      <c r="C282" s="373"/>
      <c r="D282" s="373"/>
      <c r="E282" s="373"/>
      <c r="F282" s="373"/>
      <c r="G282" s="373"/>
      <c r="H282" s="373"/>
      <c r="I282" s="373"/>
      <c r="J282" s="373"/>
      <c r="K282" s="373"/>
      <c r="L282" s="373"/>
      <c r="M282" s="373"/>
      <c r="N282" s="373"/>
      <c r="O282" s="373"/>
    </row>
    <row r="283" spans="1:15">
      <c r="A283" s="373"/>
      <c r="B283" s="373"/>
      <c r="C283" s="373"/>
      <c r="D283" s="373"/>
      <c r="E283" s="373"/>
      <c r="F283" s="373"/>
      <c r="G283" s="373"/>
      <c r="H283" s="373"/>
      <c r="I283" s="373"/>
      <c r="J283" s="373"/>
      <c r="K283" s="373"/>
      <c r="L283" s="373"/>
      <c r="M283" s="373"/>
      <c r="N283" s="373"/>
      <c r="O283" s="373"/>
    </row>
    <row r="284" spans="1:15">
      <c r="A284" s="373"/>
      <c r="B284" s="373"/>
      <c r="C284" s="373"/>
      <c r="D284" s="373"/>
      <c r="E284" s="373"/>
      <c r="F284" s="373"/>
      <c r="G284" s="373"/>
      <c r="H284" s="373"/>
      <c r="I284" s="373"/>
      <c r="J284" s="373"/>
      <c r="K284" s="373"/>
      <c r="L284" s="373"/>
      <c r="M284" s="373"/>
      <c r="N284" s="373"/>
      <c r="O284" s="373"/>
    </row>
    <row r="285" spans="1:15">
      <c r="A285" s="373"/>
      <c r="B285" s="373"/>
      <c r="C285" s="373"/>
      <c r="D285" s="373"/>
      <c r="E285" s="373"/>
      <c r="F285" s="373"/>
      <c r="G285" s="373"/>
      <c r="H285" s="373"/>
      <c r="I285" s="373"/>
      <c r="J285" s="373"/>
      <c r="K285" s="373"/>
      <c r="L285" s="373"/>
      <c r="M285" s="373"/>
      <c r="N285" s="373"/>
      <c r="O285" s="373"/>
    </row>
    <row r="286" spans="1:15">
      <c r="A286" s="373"/>
      <c r="B286" s="373"/>
      <c r="C286" s="373"/>
      <c r="D286" s="373"/>
      <c r="E286" s="373"/>
      <c r="F286" s="373"/>
      <c r="G286" s="373"/>
      <c r="H286" s="373"/>
      <c r="I286" s="373"/>
      <c r="J286" s="373"/>
      <c r="K286" s="373"/>
      <c r="L286" s="373"/>
      <c r="M286" s="373"/>
      <c r="N286" s="373"/>
      <c r="O286" s="373"/>
    </row>
    <row r="287" spans="1:15">
      <c r="A287" s="373"/>
      <c r="B287" s="373"/>
      <c r="C287" s="373"/>
      <c r="D287" s="373"/>
      <c r="E287" s="373"/>
      <c r="F287" s="373"/>
      <c r="G287" s="373"/>
      <c r="H287" s="373"/>
      <c r="I287" s="373"/>
      <c r="J287" s="373"/>
      <c r="K287" s="373"/>
      <c r="L287" s="373"/>
      <c r="M287" s="373"/>
      <c r="N287" s="373"/>
      <c r="O287" s="373"/>
    </row>
    <row r="288" spans="1:15">
      <c r="A288" s="373"/>
      <c r="B288" s="373"/>
      <c r="C288" s="373"/>
      <c r="D288" s="373"/>
      <c r="E288" s="373"/>
      <c r="F288" s="373"/>
      <c r="G288" s="373"/>
      <c r="H288" s="373"/>
      <c r="I288" s="373"/>
      <c r="J288" s="373"/>
      <c r="K288" s="373"/>
      <c r="L288" s="373"/>
      <c r="M288" s="373"/>
      <c r="N288" s="373"/>
      <c r="O288" s="373"/>
    </row>
    <row r="289" spans="1:15">
      <c r="A289" s="373"/>
      <c r="B289" s="373"/>
      <c r="C289" s="373"/>
      <c r="D289" s="373"/>
      <c r="E289" s="373"/>
      <c r="F289" s="373"/>
      <c r="G289" s="373"/>
      <c r="H289" s="373"/>
      <c r="I289" s="373"/>
      <c r="J289" s="373"/>
      <c r="K289" s="373"/>
      <c r="L289" s="373"/>
      <c r="M289" s="373"/>
      <c r="N289" s="373"/>
      <c r="O289" s="373"/>
    </row>
    <row r="290" spans="1:15">
      <c r="A290" s="373"/>
      <c r="B290" s="373"/>
      <c r="C290" s="373"/>
      <c r="D290" s="373"/>
      <c r="E290" s="373"/>
      <c r="F290" s="373"/>
      <c r="G290" s="373"/>
      <c r="H290" s="373"/>
      <c r="I290" s="373"/>
      <c r="J290" s="373"/>
      <c r="K290" s="373"/>
      <c r="L290" s="373"/>
      <c r="M290" s="373"/>
      <c r="N290" s="373"/>
      <c r="O290" s="373"/>
    </row>
    <row r="291" spans="1:15">
      <c r="A291" s="373"/>
      <c r="B291" s="373"/>
      <c r="C291" s="373"/>
      <c r="D291" s="373"/>
      <c r="E291" s="373"/>
      <c r="F291" s="373"/>
      <c r="G291" s="373"/>
      <c r="H291" s="373"/>
      <c r="I291" s="373"/>
      <c r="J291" s="373"/>
      <c r="K291" s="373"/>
      <c r="L291" s="373"/>
      <c r="M291" s="373"/>
      <c r="N291" s="373"/>
      <c r="O291" s="373"/>
    </row>
    <row r="292" spans="1:15">
      <c r="A292" s="373"/>
      <c r="B292" s="373"/>
      <c r="C292" s="373"/>
      <c r="D292" s="373"/>
      <c r="E292" s="373"/>
      <c r="F292" s="373"/>
      <c r="G292" s="373"/>
      <c r="H292" s="373"/>
      <c r="I292" s="373"/>
      <c r="J292" s="373"/>
      <c r="K292" s="373"/>
      <c r="L292" s="373"/>
      <c r="M292" s="373"/>
      <c r="N292" s="373"/>
      <c r="O292" s="373"/>
    </row>
    <row r="293" spans="1:15">
      <c r="A293" s="373"/>
      <c r="B293" s="373"/>
      <c r="C293" s="373"/>
      <c r="D293" s="373"/>
      <c r="E293" s="373"/>
      <c r="F293" s="373"/>
      <c r="G293" s="373"/>
      <c r="H293" s="373"/>
      <c r="I293" s="373"/>
      <c r="J293" s="373"/>
      <c r="K293" s="373"/>
      <c r="L293" s="373"/>
      <c r="M293" s="373"/>
      <c r="N293" s="373"/>
      <c r="O293" s="373"/>
    </row>
    <row r="294" spans="1:15">
      <c r="A294" s="373"/>
      <c r="B294" s="373"/>
      <c r="C294" s="373"/>
      <c r="D294" s="373"/>
      <c r="E294" s="373"/>
      <c r="F294" s="373"/>
      <c r="G294" s="373"/>
      <c r="H294" s="373"/>
      <c r="I294" s="373"/>
      <c r="J294" s="373"/>
      <c r="K294" s="373"/>
      <c r="L294" s="373"/>
      <c r="M294" s="373"/>
      <c r="N294" s="373"/>
      <c r="O294" s="373"/>
    </row>
    <row r="295" spans="1:15">
      <c r="A295" s="373"/>
      <c r="B295" s="373"/>
      <c r="C295" s="373"/>
      <c r="D295" s="373"/>
      <c r="E295" s="373"/>
      <c r="F295" s="373"/>
      <c r="G295" s="373"/>
      <c r="H295" s="373"/>
      <c r="I295" s="373"/>
      <c r="J295" s="373"/>
      <c r="K295" s="373"/>
      <c r="L295" s="373"/>
      <c r="M295" s="373"/>
      <c r="N295" s="373"/>
      <c r="O295" s="373"/>
    </row>
    <row r="296" spans="1:15">
      <c r="A296" s="373"/>
      <c r="B296" s="373"/>
      <c r="C296" s="373"/>
      <c r="D296" s="373"/>
      <c r="E296" s="373"/>
      <c r="F296" s="373"/>
      <c r="G296" s="373"/>
      <c r="H296" s="373"/>
      <c r="I296" s="373"/>
      <c r="J296" s="373"/>
      <c r="K296" s="373"/>
      <c r="L296" s="373"/>
      <c r="M296" s="373"/>
      <c r="N296" s="373"/>
      <c r="O296" s="373"/>
    </row>
    <row r="297" spans="1:15">
      <c r="A297" s="373"/>
      <c r="B297" s="373"/>
      <c r="C297" s="373"/>
      <c r="D297" s="373"/>
      <c r="E297" s="373"/>
      <c r="F297" s="373"/>
      <c r="G297" s="373"/>
      <c r="H297" s="373"/>
      <c r="I297" s="373"/>
      <c r="J297" s="373"/>
      <c r="K297" s="373"/>
      <c r="L297" s="373"/>
      <c r="M297" s="373"/>
      <c r="N297" s="373"/>
      <c r="O297" s="373"/>
    </row>
    <row r="298" spans="1:15">
      <c r="A298" s="373"/>
      <c r="B298" s="373"/>
      <c r="C298" s="373"/>
      <c r="D298" s="373"/>
      <c r="E298" s="373"/>
      <c r="F298" s="373"/>
      <c r="G298" s="373"/>
      <c r="H298" s="373"/>
      <c r="I298" s="373"/>
      <c r="J298" s="373"/>
      <c r="K298" s="373"/>
      <c r="L298" s="373"/>
      <c r="M298" s="373"/>
      <c r="N298" s="373"/>
      <c r="O298" s="373"/>
    </row>
    <row r="299" spans="1:15">
      <c r="A299" s="373"/>
      <c r="B299" s="373"/>
      <c r="C299" s="373"/>
      <c r="D299" s="373"/>
      <c r="E299" s="373"/>
      <c r="F299" s="373"/>
      <c r="G299" s="373"/>
      <c r="H299" s="373"/>
      <c r="I299" s="373"/>
      <c r="J299" s="373"/>
      <c r="K299" s="373"/>
      <c r="L299" s="373"/>
      <c r="M299" s="373"/>
      <c r="N299" s="373"/>
      <c r="O299" s="373"/>
    </row>
    <row r="300" spans="1:15">
      <c r="A300" s="373"/>
      <c r="B300" s="373"/>
      <c r="C300" s="373"/>
      <c r="D300" s="373"/>
      <c r="E300" s="373"/>
      <c r="F300" s="373"/>
      <c r="G300" s="373"/>
      <c r="H300" s="373"/>
      <c r="I300" s="373"/>
      <c r="J300" s="373"/>
      <c r="K300" s="373"/>
      <c r="L300" s="373"/>
      <c r="M300" s="373"/>
      <c r="N300" s="373"/>
      <c r="O300" s="373"/>
    </row>
    <row r="301" spans="1:15">
      <c r="A301" s="373"/>
      <c r="B301" s="373"/>
      <c r="C301" s="373"/>
      <c r="D301" s="373"/>
      <c r="E301" s="373"/>
      <c r="F301" s="373"/>
      <c r="G301" s="373"/>
      <c r="H301" s="373"/>
      <c r="I301" s="373"/>
      <c r="J301" s="373"/>
      <c r="K301" s="373"/>
      <c r="L301" s="373"/>
      <c r="M301" s="373"/>
      <c r="N301" s="373"/>
      <c r="O301" s="373"/>
    </row>
    <row r="302" spans="1:15">
      <c r="A302" s="373"/>
      <c r="B302" s="373"/>
      <c r="C302" s="373"/>
      <c r="D302" s="373"/>
      <c r="E302" s="373"/>
      <c r="F302" s="373"/>
      <c r="G302" s="373"/>
      <c r="H302" s="373"/>
      <c r="I302" s="373"/>
      <c r="J302" s="373"/>
      <c r="K302" s="373"/>
      <c r="L302" s="373"/>
      <c r="M302" s="373"/>
      <c r="N302" s="373"/>
      <c r="O302" s="373"/>
    </row>
    <row r="303" spans="1:15">
      <c r="F303" s="384"/>
    </row>
  </sheetData>
  <autoFilter ref="A7:O125"/>
  <mergeCells count="8">
    <mergeCell ref="B1:O1"/>
    <mergeCell ref="A126:O126"/>
    <mergeCell ref="H125:I125"/>
    <mergeCell ref="B5:O5"/>
    <mergeCell ref="B4:O4"/>
    <mergeCell ref="B6:O6"/>
    <mergeCell ref="B3:O3"/>
    <mergeCell ref="B2:O2"/>
  </mergeCells>
  <hyperlinks>
    <hyperlink ref="M88:M89" r:id="rId1" display="NE0000194/2021"/>
    <hyperlink ref="M91:M92" r:id="rId2" display="NE0000195/2021"/>
    <hyperlink ref="M67:M68" r:id="rId3" display="NE0000190/2021"/>
    <hyperlink ref="M124" r:id="rId4" display="NE0000033/2021"/>
  </hyperlinks>
  <printOptions horizontalCentered="1"/>
  <pageMargins left="0.51181102362204722" right="0.51181102362204722" top="0.94488188976377963" bottom="0.98425196850393704" header="0.31496062992125984" footer="0.31496062992125984"/>
  <pageSetup paperSize="9" scale="27" fitToHeight="0" orientation="landscape" horizontalDpi="4294967295" verticalDpi="4294967295" r:id="rId5"/>
  <headerFooter>
    <oddHeader>&amp;C&amp;G</oddHeader>
    <oddFooter>&amp;C&amp;G</oddFooter>
  </headerFooter>
  <rowBreaks count="4" manualBreakCount="4">
    <brk id="37" max="15" man="1"/>
    <brk id="64" max="15" man="1"/>
    <brk id="89" max="15" man="1"/>
    <brk id="112" max="15" man="1"/>
  </rowBreaks>
  <ignoredErrors>
    <ignoredError sqref="J72"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91">
        <v>2021</v>
      </c>
      <c r="G2" s="491"/>
      <c r="H2" s="491">
        <v>2022</v>
      </c>
      <c r="I2" s="491"/>
    </row>
    <row r="3" spans="6:17" ht="33" customHeight="1">
      <c r="F3" s="366" t="s">
        <v>1167</v>
      </c>
      <c r="G3" s="367">
        <v>47961</v>
      </c>
      <c r="H3" s="366" t="s">
        <v>1160</v>
      </c>
      <c r="I3" s="367">
        <v>47961</v>
      </c>
    </row>
    <row r="4" spans="6:17" ht="33" customHeight="1">
      <c r="F4" s="366" t="s">
        <v>1155</v>
      </c>
      <c r="G4" s="367">
        <v>47961</v>
      </c>
      <c r="H4" s="366" t="s">
        <v>1161</v>
      </c>
      <c r="I4" s="367">
        <v>47961</v>
      </c>
    </row>
    <row r="5" spans="6:17" ht="33" customHeight="1">
      <c r="F5" s="366" t="s">
        <v>1156</v>
      </c>
      <c r="G5" s="367">
        <v>47961</v>
      </c>
      <c r="H5" s="366" t="s">
        <v>1162</v>
      </c>
      <c r="I5" s="367">
        <v>47961</v>
      </c>
    </row>
    <row r="6" spans="6:17" ht="33" customHeight="1">
      <c r="F6" s="366" t="s">
        <v>1157</v>
      </c>
      <c r="G6" s="367">
        <v>47961</v>
      </c>
      <c r="H6" s="366" t="s">
        <v>1163</v>
      </c>
      <c r="I6" s="367">
        <v>47961</v>
      </c>
    </row>
    <row r="7" spans="6:17" ht="33" customHeight="1">
      <c r="F7" s="366" t="s">
        <v>1158</v>
      </c>
      <c r="G7" s="367">
        <v>47961</v>
      </c>
      <c r="H7" s="366" t="s">
        <v>1164</v>
      </c>
      <c r="I7" s="367">
        <v>47961</v>
      </c>
    </row>
    <row r="8" spans="6:17" ht="33" customHeight="1">
      <c r="F8" s="366" t="s">
        <v>1159</v>
      </c>
      <c r="G8" s="367">
        <v>47961</v>
      </c>
      <c r="H8" s="366" t="s">
        <v>1165</v>
      </c>
      <c r="I8" s="367">
        <v>47961</v>
      </c>
    </row>
    <row r="9" spans="6:17" ht="9" customHeight="1"/>
    <row r="10" spans="6:17" ht="33" customHeight="1">
      <c r="F10" s="366" t="s">
        <v>871</v>
      </c>
      <c r="G10" s="368">
        <f>SUM(G3:G8)</f>
        <v>287766</v>
      </c>
      <c r="H10" s="366" t="s">
        <v>871</v>
      </c>
      <c r="I10" s="368">
        <f>SUM(I3:I8)</f>
        <v>287766</v>
      </c>
      <c r="N10" s="370"/>
      <c r="O10" s="371"/>
      <c r="P10" s="370"/>
      <c r="Q10" s="371"/>
    </row>
    <row r="11" spans="6:17" ht="33" customHeight="1">
      <c r="F11" s="369" t="s">
        <v>1166</v>
      </c>
      <c r="G11" s="366"/>
      <c r="H11" s="366"/>
      <c r="I11" s="368">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363"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59" t="s">
        <v>560</v>
      </c>
      <c r="B1" t="s">
        <v>1130</v>
      </c>
    </row>
    <row r="3" spans="1:2">
      <c r="A3" s="359" t="s">
        <v>1128</v>
      </c>
      <c r="B3" t="s">
        <v>1131</v>
      </c>
    </row>
    <row r="4" spans="1:2">
      <c r="A4" s="360" t="s">
        <v>535</v>
      </c>
      <c r="B4" s="361">
        <v>719999.99999785004</v>
      </c>
    </row>
    <row r="5" spans="1:2">
      <c r="A5" s="360" t="s">
        <v>196</v>
      </c>
      <c r="B5" s="361">
        <v>134964.16</v>
      </c>
    </row>
    <row r="6" spans="1:2">
      <c r="A6" s="360" t="s">
        <v>537</v>
      </c>
      <c r="B6" s="361">
        <v>10626.5</v>
      </c>
    </row>
    <row r="7" spans="1:2">
      <c r="A7" s="360" t="s">
        <v>536</v>
      </c>
      <c r="B7" s="361">
        <v>1750</v>
      </c>
    </row>
    <row r="8" spans="1:2">
      <c r="A8" s="360" t="s">
        <v>539</v>
      </c>
      <c r="B8" s="361">
        <v>0</v>
      </c>
    </row>
    <row r="9" spans="1:2">
      <c r="A9" s="360" t="s">
        <v>538</v>
      </c>
      <c r="B9" s="361">
        <v>8000</v>
      </c>
    </row>
    <row r="10" spans="1:2">
      <c r="A10" s="360" t="s">
        <v>543</v>
      </c>
      <c r="B10" s="361">
        <v>0</v>
      </c>
    </row>
    <row r="11" spans="1:2">
      <c r="A11" s="360" t="s">
        <v>541</v>
      </c>
      <c r="B11" s="361">
        <v>0</v>
      </c>
    </row>
    <row r="12" spans="1:2">
      <c r="A12" s="360" t="s">
        <v>540</v>
      </c>
      <c r="B12" s="361">
        <v>0</v>
      </c>
    </row>
    <row r="13" spans="1:2">
      <c r="A13" s="360" t="s">
        <v>542</v>
      </c>
      <c r="B13" s="361">
        <v>0</v>
      </c>
    </row>
    <row r="14" spans="1:2">
      <c r="A14" s="360" t="s">
        <v>227</v>
      </c>
      <c r="B14" s="361">
        <v>4200.4799999999996</v>
      </c>
    </row>
    <row r="15" spans="1:2">
      <c r="A15" s="360" t="s">
        <v>293</v>
      </c>
      <c r="B15" s="361">
        <v>40903.819600000003</v>
      </c>
    </row>
    <row r="16" spans="1:2">
      <c r="A16" s="360" t="s">
        <v>929</v>
      </c>
      <c r="B16" s="361">
        <v>16320.11</v>
      </c>
    </row>
    <row r="17" spans="1:2">
      <c r="A17" s="360" t="s">
        <v>544</v>
      </c>
      <c r="B17" s="361">
        <v>0</v>
      </c>
    </row>
    <row r="18" spans="1:2">
      <c r="A18" s="360" t="s">
        <v>545</v>
      </c>
      <c r="B18" s="361">
        <v>0</v>
      </c>
    </row>
    <row r="19" spans="1:2">
      <c r="A19" s="360" t="s">
        <v>546</v>
      </c>
      <c r="B19" s="361">
        <v>80884.2</v>
      </c>
    </row>
    <row r="20" spans="1:2">
      <c r="A20" s="360" t="s">
        <v>200</v>
      </c>
      <c r="B20" s="361">
        <v>20215</v>
      </c>
    </row>
    <row r="21" spans="1:2">
      <c r="A21" s="360" t="s">
        <v>936</v>
      </c>
      <c r="B21" s="361">
        <v>16320.11</v>
      </c>
    </row>
    <row r="22" spans="1:2">
      <c r="A22" s="360" t="s">
        <v>714</v>
      </c>
      <c r="B22" s="361">
        <v>0</v>
      </c>
    </row>
    <row r="23" spans="1:2">
      <c r="A23" s="360" t="s">
        <v>547</v>
      </c>
      <c r="B23" s="361">
        <v>2984</v>
      </c>
    </row>
    <row r="24" spans="1:2">
      <c r="A24" s="360" t="s">
        <v>577</v>
      </c>
      <c r="B24" s="361">
        <v>16370</v>
      </c>
    </row>
    <row r="25" spans="1:2">
      <c r="A25" s="360" t="s">
        <v>565</v>
      </c>
      <c r="B25" s="361">
        <v>3423.6</v>
      </c>
    </row>
    <row r="26" spans="1:2">
      <c r="A26" s="360" t="s">
        <v>548</v>
      </c>
      <c r="B26" s="361">
        <v>4379</v>
      </c>
    </row>
    <row r="27" spans="1:2">
      <c r="A27" s="360" t="s">
        <v>549</v>
      </c>
      <c r="B27" s="361">
        <v>6912</v>
      </c>
    </row>
    <row r="28" spans="1:2">
      <c r="A28" s="360" t="s">
        <v>579</v>
      </c>
      <c r="B28" s="361">
        <v>5642.1799999999994</v>
      </c>
    </row>
    <row r="29" spans="1:2">
      <c r="A29" s="360" t="s">
        <v>607</v>
      </c>
      <c r="B29" s="361">
        <v>3295</v>
      </c>
    </row>
    <row r="30" spans="1:2">
      <c r="A30" s="360" t="s">
        <v>726</v>
      </c>
      <c r="B30" s="361">
        <v>159118.88</v>
      </c>
    </row>
    <row r="31" spans="1:2">
      <c r="A31" s="360" t="s">
        <v>612</v>
      </c>
      <c r="B31" s="361">
        <v>0</v>
      </c>
    </row>
    <row r="32" spans="1:2">
      <c r="A32" s="360" t="s">
        <v>239</v>
      </c>
      <c r="B32" s="361">
        <v>38180</v>
      </c>
    </row>
    <row r="33" spans="1:2">
      <c r="A33" s="360" t="s">
        <v>949</v>
      </c>
      <c r="B33" s="361">
        <v>0</v>
      </c>
    </row>
    <row r="34" spans="1:2">
      <c r="A34" s="360" t="s">
        <v>290</v>
      </c>
      <c r="B34" s="361">
        <v>2640</v>
      </c>
    </row>
    <row r="35" spans="1:2">
      <c r="A35" s="360" t="s">
        <v>908</v>
      </c>
      <c r="B35" s="361">
        <v>31058.01</v>
      </c>
    </row>
    <row r="36" spans="1:2">
      <c r="A36" s="360" t="s">
        <v>1059</v>
      </c>
      <c r="B36" s="361">
        <v>0</v>
      </c>
    </row>
    <row r="37" spans="1:2">
      <c r="A37" s="360" t="s">
        <v>944</v>
      </c>
      <c r="B37" s="361">
        <v>0</v>
      </c>
    </row>
    <row r="38" spans="1:2">
      <c r="A38" s="360" t="s">
        <v>248</v>
      </c>
      <c r="B38" s="361">
        <v>149228.51926</v>
      </c>
    </row>
    <row r="39" spans="1:2">
      <c r="A39" s="360" t="s">
        <v>230</v>
      </c>
      <c r="B39" s="361">
        <v>13965</v>
      </c>
    </row>
    <row r="40" spans="1:2">
      <c r="A40" s="360" t="s">
        <v>945</v>
      </c>
      <c r="B40" s="361">
        <v>0</v>
      </c>
    </row>
    <row r="41" spans="1:2">
      <c r="A41" s="360" t="s">
        <v>951</v>
      </c>
      <c r="B41" s="361">
        <v>575532</v>
      </c>
    </row>
    <row r="42" spans="1:2">
      <c r="A42" s="360" t="s">
        <v>998</v>
      </c>
      <c r="B42" s="361">
        <v>0</v>
      </c>
    </row>
    <row r="43" spans="1:2">
      <c r="A43" s="360" t="s">
        <v>1035</v>
      </c>
      <c r="B43" s="361">
        <v>0</v>
      </c>
    </row>
    <row r="44" spans="1:2">
      <c r="A44" s="360" t="s">
        <v>1067</v>
      </c>
      <c r="B44" s="361">
        <v>0</v>
      </c>
    </row>
    <row r="45" spans="1:2">
      <c r="A45" s="360" t="s">
        <v>1112</v>
      </c>
      <c r="B45" s="361">
        <v>0</v>
      </c>
    </row>
    <row r="46" spans="1:2">
      <c r="A46" s="360" t="s">
        <v>1066</v>
      </c>
      <c r="B46" s="361">
        <v>0</v>
      </c>
    </row>
    <row r="47" spans="1:2">
      <c r="A47" s="360" t="s">
        <v>204</v>
      </c>
      <c r="B47" s="361">
        <v>24000</v>
      </c>
    </row>
    <row r="48" spans="1:2">
      <c r="A48" s="360" t="s">
        <v>1069</v>
      </c>
      <c r="B48" s="361">
        <v>0</v>
      </c>
    </row>
    <row r="49" spans="1:2">
      <c r="A49" s="360" t="s">
        <v>1116</v>
      </c>
      <c r="B49" s="361">
        <v>0</v>
      </c>
    </row>
    <row r="50" spans="1:2">
      <c r="A50" s="360" t="s">
        <v>209</v>
      </c>
      <c r="B50" s="361">
        <v>4354.2628750000003</v>
      </c>
    </row>
    <row r="51" spans="1:2">
      <c r="A51" s="360" t="s">
        <v>1117</v>
      </c>
      <c r="B51" s="361">
        <v>1370</v>
      </c>
    </row>
    <row r="52" spans="1:2">
      <c r="A52" s="360" t="s">
        <v>286</v>
      </c>
      <c r="B52" s="361">
        <v>57750</v>
      </c>
    </row>
    <row r="53" spans="1:2">
      <c r="A53" s="360" t="s">
        <v>234</v>
      </c>
      <c r="B53" s="361">
        <v>185733.12</v>
      </c>
    </row>
    <row r="54" spans="1:2">
      <c r="A54" s="360" t="s">
        <v>255</v>
      </c>
      <c r="B54" s="361">
        <v>77200</v>
      </c>
    </row>
    <row r="55" spans="1:2">
      <c r="A55" s="360" t="s">
        <v>617</v>
      </c>
      <c r="B55" s="361">
        <v>155040</v>
      </c>
    </row>
    <row r="56" spans="1:2">
      <c r="A56" s="360" t="s">
        <v>102</v>
      </c>
      <c r="B56" s="361">
        <v>104878.79999999999</v>
      </c>
    </row>
    <row r="57" spans="1:2">
      <c r="A57" s="360" t="s">
        <v>276</v>
      </c>
      <c r="B57" s="361">
        <v>1258.6400000000001</v>
      </c>
    </row>
    <row r="58" spans="1:2">
      <c r="A58" s="360" t="s">
        <v>304</v>
      </c>
      <c r="B58" s="361">
        <v>5200.0293333000009</v>
      </c>
    </row>
    <row r="59" spans="1:2">
      <c r="A59" s="360" t="s">
        <v>96</v>
      </c>
      <c r="B59" s="361">
        <v>4132.3999999999996</v>
      </c>
    </row>
    <row r="60" spans="1:2">
      <c r="A60" s="360" t="s">
        <v>56</v>
      </c>
      <c r="B60" s="361">
        <v>11844</v>
      </c>
    </row>
    <row r="61" spans="1:2">
      <c r="A61" s="360" t="s">
        <v>279</v>
      </c>
      <c r="B61" s="361">
        <v>4057.0420500000005</v>
      </c>
    </row>
    <row r="62" spans="1:2">
      <c r="A62" s="360" t="s">
        <v>574</v>
      </c>
      <c r="B62" s="361">
        <v>20940</v>
      </c>
    </row>
    <row r="63" spans="1:2">
      <c r="A63" s="360" t="s">
        <v>216</v>
      </c>
      <c r="B63" s="361">
        <v>9420</v>
      </c>
    </row>
    <row r="64" spans="1:2">
      <c r="A64" s="360" t="s">
        <v>243</v>
      </c>
      <c r="B64" s="361">
        <v>89035.200000000012</v>
      </c>
    </row>
    <row r="65" spans="1:2">
      <c r="A65" s="360" t="s">
        <v>308</v>
      </c>
      <c r="B65" s="361">
        <v>43010</v>
      </c>
    </row>
    <row r="66" spans="1:2">
      <c r="A66" s="360" t="s">
        <v>246</v>
      </c>
      <c r="B66" s="361">
        <v>56642.400000000001</v>
      </c>
    </row>
    <row r="67" spans="1:2">
      <c r="A67" s="360" t="s">
        <v>269</v>
      </c>
      <c r="B67" s="361">
        <v>12097.11</v>
      </c>
    </row>
    <row r="68" spans="1:2">
      <c r="A68" s="360" t="s">
        <v>273</v>
      </c>
      <c r="B68" s="361">
        <v>8641.2088540000004</v>
      </c>
    </row>
    <row r="69" spans="1:2">
      <c r="A69" s="360" t="s">
        <v>1129</v>
      </c>
      <c r="B69" s="331">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77" customWidth="1"/>
    <col min="2" max="2" width="24.42578125" style="77" bestFit="1" customWidth="1"/>
    <col min="3" max="3" width="42.7109375" style="136" customWidth="1"/>
    <col min="4" max="4" width="17" style="77" bestFit="1" customWidth="1"/>
    <col min="5" max="5" width="23.7109375" style="77" customWidth="1"/>
    <col min="6" max="6" width="22.42578125" style="137" bestFit="1" customWidth="1"/>
    <col min="7" max="7" width="37.7109375" style="75" customWidth="1"/>
    <col min="8" max="8" width="28.140625" style="138" customWidth="1"/>
    <col min="9" max="9" width="9.140625" style="73"/>
    <col min="10" max="10" width="14.42578125" style="74" bestFit="1" customWidth="1"/>
    <col min="11" max="11" width="21.28515625" style="73" bestFit="1" customWidth="1"/>
    <col min="12" max="12" width="13.42578125" style="73" bestFit="1" customWidth="1"/>
    <col min="13" max="13" width="10.5703125" style="73" bestFit="1" customWidth="1"/>
    <col min="14" max="16384" width="9.140625" style="73"/>
  </cols>
  <sheetData>
    <row r="1" spans="1:11" ht="20.25">
      <c r="A1" s="492" t="s">
        <v>619</v>
      </c>
      <c r="B1" s="493"/>
      <c r="C1" s="493"/>
      <c r="D1" s="493"/>
      <c r="E1" s="493"/>
      <c r="F1" s="493"/>
      <c r="G1" s="493"/>
      <c r="H1" s="494"/>
    </row>
    <row r="2" spans="1:11" ht="20.25">
      <c r="A2" s="495" t="s">
        <v>620</v>
      </c>
      <c r="B2" s="496"/>
      <c r="C2" s="496"/>
      <c r="D2" s="496"/>
      <c r="E2" s="496"/>
      <c r="F2" s="496"/>
      <c r="G2" s="496"/>
      <c r="H2" s="497"/>
    </row>
    <row r="3" spans="1:11" ht="20.25">
      <c r="A3" s="498" t="s">
        <v>621</v>
      </c>
      <c r="B3" s="499"/>
      <c r="C3" s="499"/>
      <c r="D3" s="499"/>
      <c r="E3" s="499"/>
      <c r="F3" s="499"/>
      <c r="G3" s="499"/>
      <c r="H3" s="500"/>
    </row>
    <row r="4" spans="1:11" s="77" customFormat="1" ht="15.75" customHeight="1">
      <c r="A4" s="501" t="s">
        <v>622</v>
      </c>
      <c r="B4" s="501"/>
      <c r="C4" s="501"/>
      <c r="D4" s="501"/>
      <c r="E4" s="501"/>
      <c r="F4" s="501"/>
      <c r="G4" s="501"/>
      <c r="H4" s="501"/>
      <c r="I4" s="75"/>
      <c r="J4" s="76"/>
      <c r="K4" s="75"/>
    </row>
    <row r="5" spans="1:11" s="77" customFormat="1" ht="54">
      <c r="A5" s="144" t="s">
        <v>324</v>
      </c>
      <c r="B5" s="144" t="s">
        <v>623</v>
      </c>
      <c r="C5" s="78" t="s">
        <v>624</v>
      </c>
      <c r="D5" s="78" t="s">
        <v>625</v>
      </c>
      <c r="E5" s="144" t="s">
        <v>5</v>
      </c>
      <c r="F5" s="79" t="s">
        <v>331</v>
      </c>
      <c r="G5" s="144" t="s">
        <v>10</v>
      </c>
      <c r="H5" s="144" t="s">
        <v>626</v>
      </c>
      <c r="I5" s="75"/>
      <c r="J5" s="76"/>
      <c r="K5" s="75"/>
    </row>
    <row r="6" spans="1:11" ht="54">
      <c r="A6" s="80">
        <v>1</v>
      </c>
      <c r="B6" s="80" t="s">
        <v>627</v>
      </c>
      <c r="C6" s="81" t="s">
        <v>628</v>
      </c>
      <c r="D6" s="80">
        <v>339030</v>
      </c>
      <c r="E6" s="80" t="s">
        <v>17</v>
      </c>
      <c r="F6" s="82">
        <v>2867.5</v>
      </c>
      <c r="G6" s="83" t="s">
        <v>21</v>
      </c>
      <c r="H6" s="502">
        <f>(F13)/190000</f>
        <v>0.83371973684210521</v>
      </c>
    </row>
    <row r="7" spans="1:11" ht="54">
      <c r="A7" s="80">
        <v>2</v>
      </c>
      <c r="B7" s="80" t="s">
        <v>629</v>
      </c>
      <c r="C7" s="81" t="s">
        <v>630</v>
      </c>
      <c r="D7" s="80">
        <v>339030</v>
      </c>
      <c r="E7" s="80" t="s">
        <v>17</v>
      </c>
      <c r="F7" s="82">
        <v>7052.5</v>
      </c>
      <c r="G7" s="83" t="s">
        <v>21</v>
      </c>
      <c r="H7" s="502"/>
    </row>
    <row r="8" spans="1:11" ht="54">
      <c r="A8" s="80">
        <v>3</v>
      </c>
      <c r="B8" s="80" t="s">
        <v>631</v>
      </c>
      <c r="C8" s="81" t="s">
        <v>632</v>
      </c>
      <c r="D8" s="80">
        <v>339030</v>
      </c>
      <c r="E8" s="80" t="s">
        <v>82</v>
      </c>
      <c r="F8" s="82">
        <v>1202.4000000000001</v>
      </c>
      <c r="G8" s="83" t="s">
        <v>21</v>
      </c>
      <c r="H8" s="502"/>
      <c r="J8" s="84"/>
    </row>
    <row r="9" spans="1:11" ht="18">
      <c r="A9" s="80">
        <v>4</v>
      </c>
      <c r="B9" s="80" t="s">
        <v>633</v>
      </c>
      <c r="C9" s="81" t="s">
        <v>634</v>
      </c>
      <c r="D9" s="80">
        <v>339030</v>
      </c>
      <c r="E9" s="80" t="s">
        <v>17</v>
      </c>
      <c r="F9" s="85">
        <v>7665.15</v>
      </c>
      <c r="G9" s="83" t="s">
        <v>21</v>
      </c>
      <c r="H9" s="502"/>
    </row>
    <row r="10" spans="1:11" ht="36">
      <c r="A10" s="80">
        <v>5</v>
      </c>
      <c r="B10" s="80" t="s">
        <v>635</v>
      </c>
      <c r="C10" s="81" t="s">
        <v>636</v>
      </c>
      <c r="D10" s="80">
        <v>339039</v>
      </c>
      <c r="E10" s="80" t="s">
        <v>69</v>
      </c>
      <c r="F10" s="85">
        <v>111619.2</v>
      </c>
      <c r="G10" s="83" t="s">
        <v>21</v>
      </c>
      <c r="H10" s="502"/>
    </row>
    <row r="11" spans="1:11" ht="54">
      <c r="A11" s="86">
        <v>6</v>
      </c>
      <c r="B11" s="86" t="s">
        <v>635</v>
      </c>
      <c r="C11" s="87" t="s">
        <v>637</v>
      </c>
      <c r="D11" s="86">
        <v>339039</v>
      </c>
      <c r="E11" s="86" t="s">
        <v>17</v>
      </c>
      <c r="F11" s="88">
        <v>28000</v>
      </c>
      <c r="G11" s="89" t="s">
        <v>575</v>
      </c>
      <c r="H11" s="502"/>
    </row>
    <row r="12" spans="1:11" ht="36">
      <c r="A12" s="503" t="s">
        <v>638</v>
      </c>
      <c r="B12" s="503"/>
      <c r="C12" s="503"/>
      <c r="D12" s="503"/>
      <c r="E12" s="504">
        <v>190000</v>
      </c>
      <c r="F12" s="78" t="s">
        <v>639</v>
      </c>
      <c r="G12" s="144" t="s">
        <v>640</v>
      </c>
      <c r="H12" s="502"/>
    </row>
    <row r="13" spans="1:11" s="90" customFormat="1" ht="18.75">
      <c r="A13" s="503"/>
      <c r="B13" s="503"/>
      <c r="C13" s="503"/>
      <c r="D13" s="503"/>
      <c r="E13" s="504"/>
      <c r="F13" s="145">
        <f>SUM(F6:F11)</f>
        <v>158406.75</v>
      </c>
      <c r="G13" s="145">
        <f>E12-F13</f>
        <v>31593.25</v>
      </c>
      <c r="H13" s="148"/>
      <c r="J13" s="91"/>
    </row>
    <row r="14" spans="1:11" s="92" customFormat="1" ht="18.75">
      <c r="A14" s="505" t="s">
        <v>641</v>
      </c>
      <c r="B14" s="505"/>
      <c r="C14" s="505"/>
      <c r="D14" s="505"/>
      <c r="E14" s="505"/>
      <c r="F14" s="505"/>
      <c r="G14" s="505"/>
      <c r="H14" s="505"/>
      <c r="J14" s="93"/>
    </row>
    <row r="15" spans="1:11">
      <c r="A15" s="506"/>
      <c r="B15" s="506"/>
      <c r="C15" s="506"/>
      <c r="D15" s="506"/>
      <c r="E15" s="506"/>
      <c r="F15" s="506"/>
      <c r="G15" s="506"/>
      <c r="H15" s="506"/>
    </row>
    <row r="16" spans="1:11" ht="18" customHeight="1">
      <c r="A16" s="507" t="s">
        <v>642</v>
      </c>
      <c r="B16" s="507"/>
      <c r="C16" s="507"/>
      <c r="D16" s="507"/>
      <c r="E16" s="507"/>
      <c r="F16" s="507"/>
      <c r="G16" s="507"/>
      <c r="H16" s="507"/>
      <c r="J16" s="94"/>
    </row>
    <row r="17" spans="1:12" ht="18">
      <c r="A17" s="95">
        <v>1</v>
      </c>
      <c r="B17" s="95" t="s">
        <v>643</v>
      </c>
      <c r="C17" s="96" t="s">
        <v>644</v>
      </c>
      <c r="D17" s="95">
        <v>339030</v>
      </c>
      <c r="E17" s="95" t="s">
        <v>645</v>
      </c>
      <c r="F17" s="97">
        <v>39375</v>
      </c>
      <c r="G17" s="98" t="s">
        <v>21</v>
      </c>
      <c r="H17" s="508">
        <f>F21/E20</f>
        <v>0.90283363157894725</v>
      </c>
    </row>
    <row r="18" spans="1:12" ht="36">
      <c r="A18" s="95">
        <v>2</v>
      </c>
      <c r="B18" s="95" t="s">
        <v>646</v>
      </c>
      <c r="C18" s="96" t="s">
        <v>647</v>
      </c>
      <c r="D18" s="95">
        <v>339030</v>
      </c>
      <c r="E18" s="95" t="s">
        <v>648</v>
      </c>
      <c r="F18" s="97">
        <v>17568.099999999999</v>
      </c>
      <c r="G18" s="98" t="s">
        <v>21</v>
      </c>
      <c r="H18" s="508"/>
    </row>
    <row r="19" spans="1:12" ht="18">
      <c r="A19" s="95">
        <v>3</v>
      </c>
      <c r="B19" s="95" t="s">
        <v>649</v>
      </c>
      <c r="C19" s="96" t="s">
        <v>644</v>
      </c>
      <c r="D19" s="95">
        <v>339030</v>
      </c>
      <c r="E19" s="95" t="s">
        <v>650</v>
      </c>
      <c r="F19" s="97">
        <v>114595.29</v>
      </c>
      <c r="G19" s="98" t="s">
        <v>21</v>
      </c>
      <c r="H19" s="508"/>
    </row>
    <row r="20" spans="1:12" ht="36">
      <c r="A20" s="509" t="s">
        <v>638</v>
      </c>
      <c r="B20" s="509"/>
      <c r="C20" s="509"/>
      <c r="D20" s="509"/>
      <c r="E20" s="510">
        <v>190000</v>
      </c>
      <c r="F20" s="98" t="s">
        <v>639</v>
      </c>
      <c r="G20" s="146" t="s">
        <v>640</v>
      </c>
      <c r="H20" s="508"/>
    </row>
    <row r="21" spans="1:12" ht="18">
      <c r="A21" s="509"/>
      <c r="B21" s="509"/>
      <c r="C21" s="509"/>
      <c r="D21" s="509"/>
      <c r="E21" s="510"/>
      <c r="F21" s="147">
        <f>SUM(F17:F19)</f>
        <v>171538.38999999998</v>
      </c>
      <c r="G21" s="99">
        <f>E20-F21</f>
        <v>18461.610000000015</v>
      </c>
      <c r="H21" s="508"/>
      <c r="J21" s="84"/>
    </row>
    <row r="22" spans="1:12" ht="18">
      <c r="A22" s="511" t="s">
        <v>651</v>
      </c>
      <c r="B22" s="511"/>
      <c r="C22" s="511"/>
      <c r="D22" s="511"/>
      <c r="E22" s="511"/>
      <c r="F22" s="511"/>
      <c r="G22" s="511"/>
      <c r="H22" s="508"/>
    </row>
    <row r="23" spans="1:12" ht="18">
      <c r="A23" s="515"/>
      <c r="B23" s="516"/>
      <c r="C23" s="516"/>
      <c r="D23" s="516"/>
      <c r="E23" s="516"/>
      <c r="F23" s="516"/>
      <c r="G23" s="516"/>
      <c r="H23" s="100"/>
    </row>
    <row r="24" spans="1:12" ht="20.25" customHeight="1">
      <c r="A24" s="517" t="s">
        <v>652</v>
      </c>
      <c r="B24" s="518"/>
      <c r="C24" s="518"/>
      <c r="D24" s="518"/>
      <c r="E24" s="518"/>
      <c r="F24" s="518"/>
      <c r="G24" s="518"/>
      <c r="H24" s="519"/>
    </row>
    <row r="25" spans="1:12" ht="72">
      <c r="A25" s="95">
        <v>1</v>
      </c>
      <c r="B25" s="95" t="s">
        <v>653</v>
      </c>
      <c r="C25" s="96" t="s">
        <v>654</v>
      </c>
      <c r="D25" s="95" t="s">
        <v>655</v>
      </c>
      <c r="E25" s="101" t="s">
        <v>7</v>
      </c>
      <c r="F25" s="97">
        <v>0</v>
      </c>
      <c r="G25" s="102" t="s">
        <v>656</v>
      </c>
      <c r="H25" s="520">
        <f>F29/E28</f>
        <v>0.22374759614243184</v>
      </c>
    </row>
    <row r="26" spans="1:12" ht="54">
      <c r="A26" s="95">
        <v>2</v>
      </c>
      <c r="B26" s="95" t="s">
        <v>657</v>
      </c>
      <c r="C26" s="96" t="s">
        <v>658</v>
      </c>
      <c r="D26" s="95" t="s">
        <v>655</v>
      </c>
      <c r="E26" s="101" t="s">
        <v>659</v>
      </c>
      <c r="F26" s="97">
        <v>35988</v>
      </c>
      <c r="G26" s="98" t="s">
        <v>660</v>
      </c>
      <c r="H26" s="520"/>
    </row>
    <row r="27" spans="1:12" ht="36">
      <c r="A27" s="95">
        <v>3</v>
      </c>
      <c r="B27" s="95" t="s">
        <v>661</v>
      </c>
      <c r="C27" s="96" t="s">
        <v>662</v>
      </c>
      <c r="D27" s="95" t="s">
        <v>655</v>
      </c>
      <c r="E27" s="101" t="s">
        <v>17</v>
      </c>
      <c r="F27" s="97">
        <v>11133.02</v>
      </c>
      <c r="G27" s="98" t="s">
        <v>660</v>
      </c>
      <c r="H27" s="520"/>
      <c r="L27" s="103"/>
    </row>
    <row r="28" spans="1:12" ht="36">
      <c r="A28" s="503" t="s">
        <v>638</v>
      </c>
      <c r="B28" s="503"/>
      <c r="C28" s="503"/>
      <c r="D28" s="503"/>
      <c r="E28" s="504">
        <v>210599</v>
      </c>
      <c r="F28" s="78" t="s">
        <v>639</v>
      </c>
      <c r="G28" s="144" t="s">
        <v>640</v>
      </c>
      <c r="H28" s="520"/>
      <c r="L28" s="103"/>
    </row>
    <row r="29" spans="1:12" s="106" customFormat="1" ht="21">
      <c r="A29" s="503"/>
      <c r="B29" s="503"/>
      <c r="C29" s="503"/>
      <c r="D29" s="503"/>
      <c r="E29" s="504"/>
      <c r="F29" s="104">
        <f>SUM(F26:F27)</f>
        <v>47121.020000000004</v>
      </c>
      <c r="G29" s="105">
        <f>E28-F29</f>
        <v>163477.97999999998</v>
      </c>
      <c r="H29" s="520"/>
      <c r="J29" s="107"/>
      <c r="K29" s="108"/>
    </row>
    <row r="30" spans="1:12" ht="18">
      <c r="A30" s="521"/>
      <c r="B30" s="521"/>
      <c r="C30" s="521"/>
      <c r="D30" s="521"/>
      <c r="E30" s="521"/>
      <c r="F30" s="521"/>
      <c r="G30" s="521"/>
      <c r="H30" s="109"/>
    </row>
    <row r="31" spans="1:12" ht="15.75">
      <c r="A31" s="110"/>
      <c r="B31" s="110"/>
      <c r="C31" s="111"/>
      <c r="D31" s="110"/>
      <c r="E31" s="110"/>
      <c r="F31" s="112"/>
      <c r="G31" s="113"/>
      <c r="H31" s="114"/>
    </row>
    <row r="32" spans="1:12" ht="18">
      <c r="A32" s="522"/>
      <c r="B32" s="523"/>
      <c r="C32" s="523"/>
      <c r="D32" s="523"/>
      <c r="E32" s="523"/>
      <c r="F32" s="523"/>
      <c r="G32" s="523"/>
      <c r="H32" s="115"/>
    </row>
    <row r="33" spans="1:8" ht="20.25" customHeight="1">
      <c r="A33" s="524" t="s">
        <v>663</v>
      </c>
      <c r="B33" s="524"/>
      <c r="C33" s="524"/>
      <c r="D33" s="524"/>
      <c r="E33" s="524"/>
      <c r="F33" s="524"/>
      <c r="G33" s="524"/>
      <c r="H33" s="524"/>
    </row>
    <row r="34" spans="1:8" ht="31.5">
      <c r="A34" s="116" t="s">
        <v>324</v>
      </c>
      <c r="B34" s="116" t="s">
        <v>623</v>
      </c>
      <c r="C34" s="116" t="s">
        <v>624</v>
      </c>
      <c r="D34" s="116" t="s">
        <v>664</v>
      </c>
      <c r="E34" s="116" t="s">
        <v>665</v>
      </c>
      <c r="F34" s="116" t="s">
        <v>21</v>
      </c>
      <c r="G34" s="116" t="s">
        <v>666</v>
      </c>
      <c r="H34" s="116" t="s">
        <v>667</v>
      </c>
    </row>
    <row r="35" spans="1:8" ht="54">
      <c r="A35" s="117">
        <v>1</v>
      </c>
      <c r="B35" s="144" t="s">
        <v>337</v>
      </c>
      <c r="C35" s="118" t="s">
        <v>668</v>
      </c>
      <c r="D35" s="117" t="s">
        <v>669</v>
      </c>
      <c r="E35" s="117" t="s">
        <v>69</v>
      </c>
      <c r="F35" s="119">
        <v>0</v>
      </c>
      <c r="G35" s="120" t="s">
        <v>127</v>
      </c>
      <c r="H35" s="520">
        <f>(F43/E43)</f>
        <v>0.38742613636363638</v>
      </c>
    </row>
    <row r="36" spans="1:8" ht="54">
      <c r="A36" s="117">
        <v>2</v>
      </c>
      <c r="B36" s="144" t="s">
        <v>349</v>
      </c>
      <c r="C36" s="118" t="s">
        <v>670</v>
      </c>
      <c r="D36" s="117" t="s">
        <v>669</v>
      </c>
      <c r="E36" s="117" t="s">
        <v>69</v>
      </c>
      <c r="F36" s="119">
        <v>0</v>
      </c>
      <c r="G36" s="120" t="s">
        <v>671</v>
      </c>
      <c r="H36" s="520"/>
    </row>
    <row r="37" spans="1:8" ht="72">
      <c r="A37" s="117">
        <v>3</v>
      </c>
      <c r="B37" s="144" t="s">
        <v>344</v>
      </c>
      <c r="C37" s="118" t="s">
        <v>672</v>
      </c>
      <c r="D37" s="117" t="s">
        <v>669</v>
      </c>
      <c r="E37" s="117" t="s">
        <v>69</v>
      </c>
      <c r="F37" s="119">
        <v>0</v>
      </c>
      <c r="G37" s="120" t="s">
        <v>673</v>
      </c>
      <c r="H37" s="520"/>
    </row>
    <row r="38" spans="1:8" ht="54">
      <c r="A38" s="117">
        <v>4</v>
      </c>
      <c r="B38" s="144" t="s">
        <v>674</v>
      </c>
      <c r="C38" s="118" t="s">
        <v>675</v>
      </c>
      <c r="D38" s="117" t="s">
        <v>669</v>
      </c>
      <c r="E38" s="117" t="s">
        <v>17</v>
      </c>
      <c r="F38" s="119">
        <v>19504</v>
      </c>
      <c r="G38" s="78" t="s">
        <v>21</v>
      </c>
      <c r="H38" s="520"/>
    </row>
    <row r="39" spans="1:8" ht="54">
      <c r="A39" s="117">
        <v>5</v>
      </c>
      <c r="B39" s="144" t="s">
        <v>676</v>
      </c>
      <c r="C39" s="118" t="s">
        <v>675</v>
      </c>
      <c r="D39" s="117" t="s">
        <v>669</v>
      </c>
      <c r="E39" s="117" t="s">
        <v>82</v>
      </c>
      <c r="F39" s="119">
        <v>109740</v>
      </c>
      <c r="G39" s="78" t="s">
        <v>21</v>
      </c>
      <c r="H39" s="520"/>
    </row>
    <row r="40" spans="1:8" ht="54">
      <c r="A40" s="117">
        <v>6</v>
      </c>
      <c r="B40" s="144" t="s">
        <v>677</v>
      </c>
      <c r="C40" s="118" t="s">
        <v>675</v>
      </c>
      <c r="D40" s="117" t="s">
        <v>669</v>
      </c>
      <c r="E40" s="117" t="s">
        <v>82</v>
      </c>
      <c r="F40" s="119">
        <v>330</v>
      </c>
      <c r="G40" s="78" t="s">
        <v>21</v>
      </c>
      <c r="H40" s="520"/>
    </row>
    <row r="41" spans="1:8" ht="72">
      <c r="A41" s="117">
        <v>7</v>
      </c>
      <c r="B41" s="144" t="s">
        <v>678</v>
      </c>
      <c r="C41" s="118" t="s">
        <v>675</v>
      </c>
      <c r="D41" s="117" t="s">
        <v>669</v>
      </c>
      <c r="E41" s="117" t="s">
        <v>69</v>
      </c>
      <c r="F41" s="119">
        <v>6800</v>
      </c>
      <c r="G41" s="121" t="s">
        <v>679</v>
      </c>
      <c r="H41" s="520"/>
    </row>
    <row r="42" spans="1:8" ht="36">
      <c r="A42" s="503" t="s">
        <v>680</v>
      </c>
      <c r="B42" s="503"/>
      <c r="C42" s="503"/>
      <c r="D42" s="503"/>
      <c r="E42" s="144" t="s">
        <v>578</v>
      </c>
      <c r="F42" s="78" t="s">
        <v>639</v>
      </c>
      <c r="G42" s="144" t="s">
        <v>640</v>
      </c>
      <c r="H42" s="122"/>
    </row>
    <row r="43" spans="1:8" ht="18">
      <c r="A43" s="503"/>
      <c r="B43" s="503"/>
      <c r="C43" s="503"/>
      <c r="D43" s="503"/>
      <c r="E43" s="145">
        <v>352000</v>
      </c>
      <c r="F43" s="145">
        <f>SUM(F35:F41)</f>
        <v>136374</v>
      </c>
      <c r="G43" s="123">
        <f>E43-F43</f>
        <v>215626</v>
      </c>
      <c r="H43" s="122"/>
    </row>
    <row r="44" spans="1:8" ht="18">
      <c r="A44" s="124"/>
      <c r="B44" s="125"/>
      <c r="C44" s="125"/>
      <c r="D44" s="125"/>
      <c r="E44" s="126"/>
      <c r="F44" s="126"/>
      <c r="G44" s="127"/>
      <c r="H44" s="128"/>
    </row>
    <row r="45" spans="1:8" ht="18">
      <c r="A45" s="522"/>
      <c r="B45" s="523"/>
      <c r="C45" s="523"/>
      <c r="D45" s="523"/>
      <c r="E45" s="523"/>
      <c r="F45" s="523"/>
      <c r="G45" s="525"/>
      <c r="H45" s="129"/>
    </row>
    <row r="46" spans="1:8" ht="18" customHeight="1">
      <c r="A46" s="512" t="s">
        <v>681</v>
      </c>
      <c r="B46" s="513"/>
      <c r="C46" s="513"/>
      <c r="D46" s="513"/>
      <c r="E46" s="513"/>
      <c r="F46" s="513"/>
      <c r="G46" s="513"/>
      <c r="H46" s="514"/>
    </row>
    <row r="47" spans="1:8" ht="18">
      <c r="A47" s="117">
        <v>2</v>
      </c>
      <c r="B47" s="139" t="s">
        <v>382</v>
      </c>
      <c r="C47" s="140" t="s">
        <v>682</v>
      </c>
      <c r="D47" s="141" t="s">
        <v>669</v>
      </c>
      <c r="E47" s="141" t="s">
        <v>69</v>
      </c>
      <c r="F47" s="142">
        <f>1653.6+478.8+2000</f>
        <v>4132.3999999999996</v>
      </c>
      <c r="G47" s="143" t="s">
        <v>21</v>
      </c>
      <c r="H47" s="532">
        <v>0.36810795454545453</v>
      </c>
    </row>
    <row r="48" spans="1:8" ht="18">
      <c r="A48" s="117">
        <v>3</v>
      </c>
      <c r="B48" s="139" t="s">
        <v>683</v>
      </c>
      <c r="C48" s="140" t="s">
        <v>684</v>
      </c>
      <c r="D48" s="141" t="s">
        <v>669</v>
      </c>
      <c r="E48" s="141" t="s">
        <v>685</v>
      </c>
      <c r="F48" s="142">
        <v>66458.31</v>
      </c>
      <c r="G48" s="143" t="s">
        <v>21</v>
      </c>
      <c r="H48" s="533"/>
    </row>
    <row r="49" spans="1:8" ht="18">
      <c r="A49" s="117">
        <v>4</v>
      </c>
      <c r="B49" s="139" t="s">
        <v>702</v>
      </c>
      <c r="C49" s="140" t="s">
        <v>682</v>
      </c>
      <c r="D49" s="141" t="s">
        <v>669</v>
      </c>
      <c r="E49" s="141" t="s">
        <v>82</v>
      </c>
      <c r="F49" s="142">
        <v>2921.6</v>
      </c>
      <c r="G49" s="143" t="s">
        <v>21</v>
      </c>
      <c r="H49" s="533"/>
    </row>
    <row r="50" spans="1:8" ht="18">
      <c r="A50" s="117">
        <v>5</v>
      </c>
      <c r="B50" s="139" t="s">
        <v>701</v>
      </c>
      <c r="C50" s="140" t="s">
        <v>686</v>
      </c>
      <c r="D50" s="141" t="s">
        <v>669</v>
      </c>
      <c r="E50" s="141" t="s">
        <v>82</v>
      </c>
      <c r="F50" s="142">
        <v>11274</v>
      </c>
      <c r="G50" s="143" t="s">
        <v>21</v>
      </c>
      <c r="H50" s="533"/>
    </row>
    <row r="51" spans="1:8" ht="18">
      <c r="A51" s="117">
        <v>6</v>
      </c>
      <c r="B51" s="139" t="s">
        <v>700</v>
      </c>
      <c r="C51" s="140" t="s">
        <v>686</v>
      </c>
      <c r="D51" s="141" t="s">
        <v>669</v>
      </c>
      <c r="E51" s="141" t="s">
        <v>17</v>
      </c>
      <c r="F51" s="152">
        <v>31787.56</v>
      </c>
      <c r="G51" s="143" t="s">
        <v>21</v>
      </c>
      <c r="H51" s="533"/>
    </row>
    <row r="52" spans="1:8" ht="18">
      <c r="A52" s="117">
        <v>7</v>
      </c>
      <c r="B52" s="139" t="s">
        <v>703</v>
      </c>
      <c r="C52" s="140" t="s">
        <v>687</v>
      </c>
      <c r="D52" s="141" t="s">
        <v>669</v>
      </c>
      <c r="E52" s="141" t="s">
        <v>69</v>
      </c>
      <c r="F52" s="142">
        <v>26594.799999999999</v>
      </c>
      <c r="G52" s="143" t="s">
        <v>21</v>
      </c>
      <c r="H52" s="533"/>
    </row>
    <row r="53" spans="1:8" ht="18">
      <c r="A53" s="117">
        <v>9</v>
      </c>
      <c r="B53" s="139" t="s">
        <v>697</v>
      </c>
      <c r="C53" s="140" t="s">
        <v>688</v>
      </c>
      <c r="D53" s="141" t="s">
        <v>669</v>
      </c>
      <c r="E53" s="141" t="s">
        <v>82</v>
      </c>
      <c r="F53" s="142">
        <v>32856.080000000002</v>
      </c>
      <c r="G53" s="143" t="s">
        <v>21</v>
      </c>
      <c r="H53" s="533"/>
    </row>
    <row r="54" spans="1:8" ht="18">
      <c r="A54" s="117">
        <v>10</v>
      </c>
      <c r="B54" s="139" t="s">
        <v>698</v>
      </c>
      <c r="C54" s="140" t="s">
        <v>687</v>
      </c>
      <c r="D54" s="141" t="s">
        <v>669</v>
      </c>
      <c r="E54" s="141" t="s">
        <v>69</v>
      </c>
      <c r="F54" s="142">
        <v>80884.2</v>
      </c>
      <c r="G54" s="143" t="s">
        <v>689</v>
      </c>
      <c r="H54" s="533"/>
    </row>
    <row r="55" spans="1:8" ht="18">
      <c r="A55" s="117">
        <v>11</v>
      </c>
      <c r="B55" s="139" t="s">
        <v>699</v>
      </c>
      <c r="C55" s="140" t="s">
        <v>690</v>
      </c>
      <c r="D55" s="141" t="s">
        <v>669</v>
      </c>
      <c r="E55" s="141" t="s">
        <v>69</v>
      </c>
      <c r="F55" s="142">
        <v>66828.12</v>
      </c>
      <c r="G55" s="143" t="s">
        <v>691</v>
      </c>
      <c r="H55" s="533"/>
    </row>
    <row r="56" spans="1:8" ht="36">
      <c r="A56" s="117">
        <v>12</v>
      </c>
      <c r="B56" s="139" t="s">
        <v>712</v>
      </c>
      <c r="C56" s="140" t="s">
        <v>682</v>
      </c>
      <c r="D56" s="141" t="s">
        <v>669</v>
      </c>
      <c r="E56" s="141" t="s">
        <v>82</v>
      </c>
      <c r="F56" s="142">
        <v>164283.88</v>
      </c>
      <c r="G56" s="143" t="s">
        <v>713</v>
      </c>
      <c r="H56" s="533"/>
    </row>
    <row r="57" spans="1:8" ht="18">
      <c r="A57" s="117">
        <v>13</v>
      </c>
      <c r="B57" s="144"/>
      <c r="C57" s="118"/>
      <c r="D57" s="117"/>
      <c r="E57" s="117"/>
      <c r="F57" s="145"/>
      <c r="G57" s="78"/>
      <c r="H57" s="533"/>
    </row>
    <row r="58" spans="1:8" ht="18">
      <c r="A58" s="117">
        <v>14</v>
      </c>
      <c r="B58" s="144"/>
      <c r="C58" s="118"/>
      <c r="D58" s="117"/>
      <c r="E58" s="117"/>
      <c r="F58" s="145"/>
      <c r="G58" s="144"/>
      <c r="H58" s="533"/>
    </row>
    <row r="59" spans="1:8" ht="18">
      <c r="A59" s="130"/>
      <c r="B59" s="535"/>
      <c r="C59" s="536"/>
      <c r="D59" s="536"/>
      <c r="E59" s="537"/>
      <c r="F59" s="145"/>
      <c r="G59" s="144"/>
      <c r="H59" s="533"/>
    </row>
    <row r="60" spans="1:8" ht="36">
      <c r="A60" s="526" t="s">
        <v>680</v>
      </c>
      <c r="B60" s="527"/>
      <c r="C60" s="527"/>
      <c r="D60" s="528"/>
      <c r="E60" s="144" t="s">
        <v>578</v>
      </c>
      <c r="F60" s="78" t="s">
        <v>639</v>
      </c>
      <c r="G60" s="144" t="s">
        <v>640</v>
      </c>
      <c r="H60" s="533"/>
    </row>
    <row r="61" spans="1:8" ht="18">
      <c r="A61" s="529"/>
      <c r="B61" s="530"/>
      <c r="C61" s="530"/>
      <c r="D61" s="531"/>
      <c r="E61" s="145">
        <v>1000000</v>
      </c>
      <c r="F61" s="145">
        <f>SUM(F47:F59)</f>
        <v>488020.95</v>
      </c>
      <c r="G61" s="123">
        <f>E61-F61</f>
        <v>511979.05</v>
      </c>
      <c r="H61" s="534"/>
    </row>
    <row r="62" spans="1:8" ht="18">
      <c r="A62" s="131"/>
      <c r="B62" s="131"/>
      <c r="C62" s="131"/>
      <c r="D62" s="131"/>
      <c r="E62" s="132"/>
      <c r="F62" s="132"/>
      <c r="G62" s="133"/>
      <c r="H62" s="134"/>
    </row>
    <row r="63" spans="1:8" ht="18">
      <c r="A63" s="131"/>
      <c r="B63" s="131"/>
      <c r="C63" s="131"/>
      <c r="D63" s="131"/>
      <c r="E63" s="132"/>
      <c r="F63" s="132"/>
      <c r="G63" s="133"/>
      <c r="H63" s="134"/>
    </row>
    <row r="64" spans="1:8" ht="18">
      <c r="A64" s="522"/>
      <c r="B64" s="523"/>
      <c r="C64" s="523"/>
      <c r="D64" s="523"/>
      <c r="E64" s="523"/>
      <c r="F64" s="523"/>
      <c r="G64" s="523"/>
      <c r="H64" s="115"/>
    </row>
    <row r="65" spans="1:8" ht="18" customHeight="1">
      <c r="A65" s="507" t="s">
        <v>692</v>
      </c>
      <c r="B65" s="507"/>
      <c r="C65" s="507"/>
      <c r="D65" s="507"/>
      <c r="E65" s="507"/>
      <c r="F65" s="507"/>
      <c r="G65" s="507"/>
      <c r="H65" s="507"/>
    </row>
    <row r="66" spans="1:8" ht="90">
      <c r="A66" s="117">
        <v>1</v>
      </c>
      <c r="B66" s="139" t="s">
        <v>353</v>
      </c>
      <c r="C66" s="140" t="s">
        <v>693</v>
      </c>
      <c r="D66" s="141" t="s">
        <v>655</v>
      </c>
      <c r="E66" s="141" t="s">
        <v>69</v>
      </c>
      <c r="F66" s="149"/>
      <c r="G66" s="150" t="s">
        <v>704</v>
      </c>
      <c r="H66" s="520">
        <f>F71/E71</f>
        <v>0</v>
      </c>
    </row>
    <row r="67" spans="1:8" ht="18">
      <c r="A67" s="117"/>
      <c r="B67" s="144"/>
      <c r="C67" s="118"/>
      <c r="D67" s="117"/>
      <c r="E67" s="117"/>
      <c r="F67" s="119">
        <v>0</v>
      </c>
      <c r="G67" s="144"/>
      <c r="H67" s="520"/>
    </row>
    <row r="68" spans="1:8" ht="18">
      <c r="A68" s="117"/>
      <c r="B68" s="144"/>
      <c r="C68" s="118"/>
      <c r="D68" s="117"/>
      <c r="E68" s="117"/>
      <c r="F68" s="119">
        <v>0</v>
      </c>
      <c r="G68" s="78"/>
      <c r="H68" s="520"/>
    </row>
    <row r="69" spans="1:8" ht="18">
      <c r="A69" s="117"/>
      <c r="B69" s="144"/>
      <c r="C69" s="118"/>
      <c r="D69" s="117"/>
      <c r="E69" s="117"/>
      <c r="F69" s="119">
        <v>0</v>
      </c>
      <c r="G69" s="144"/>
      <c r="H69" s="520"/>
    </row>
    <row r="70" spans="1:8" ht="36">
      <c r="A70" s="503" t="s">
        <v>680</v>
      </c>
      <c r="B70" s="503"/>
      <c r="C70" s="503"/>
      <c r="D70" s="503"/>
      <c r="E70" s="144" t="s">
        <v>578</v>
      </c>
      <c r="F70" s="78" t="s">
        <v>639</v>
      </c>
      <c r="G70" s="144" t="s">
        <v>640</v>
      </c>
      <c r="H70" s="520"/>
    </row>
    <row r="71" spans="1:8" ht="18">
      <c r="A71" s="503"/>
      <c r="B71" s="503"/>
      <c r="C71" s="503"/>
      <c r="D71" s="503"/>
      <c r="E71" s="145">
        <v>150000</v>
      </c>
      <c r="F71" s="145">
        <f>SUM(F66:F69)</f>
        <v>0</v>
      </c>
      <c r="G71" s="123">
        <f>E71-F71</f>
        <v>150000</v>
      </c>
      <c r="H71" s="520"/>
    </row>
    <row r="74" spans="1:8" ht="18">
      <c r="A74" s="538"/>
      <c r="B74" s="538"/>
      <c r="C74" s="538"/>
      <c r="D74" s="538"/>
      <c r="E74" s="538"/>
      <c r="F74" s="538"/>
      <c r="G74" s="538"/>
      <c r="H74" s="129"/>
    </row>
    <row r="75" spans="1:8" ht="18" customHeight="1">
      <c r="A75" s="512" t="s">
        <v>694</v>
      </c>
      <c r="B75" s="513"/>
      <c r="C75" s="513"/>
      <c r="D75" s="513"/>
      <c r="E75" s="513"/>
      <c r="F75" s="513"/>
      <c r="G75" s="513"/>
      <c r="H75" s="514"/>
    </row>
    <row r="76" spans="1:8" ht="54">
      <c r="A76" s="117">
        <v>1</v>
      </c>
      <c r="B76" s="151" t="s">
        <v>695</v>
      </c>
      <c r="C76" s="140" t="s">
        <v>696</v>
      </c>
      <c r="D76" s="141" t="s">
        <v>669</v>
      </c>
      <c r="E76" s="141" t="s">
        <v>69</v>
      </c>
      <c r="F76" s="149">
        <v>720000</v>
      </c>
      <c r="G76" s="143" t="s">
        <v>21</v>
      </c>
      <c r="H76" s="532">
        <f>F83/E83</f>
        <v>0.77837837837837842</v>
      </c>
    </row>
    <row r="77" spans="1:8" ht="18">
      <c r="A77" s="117">
        <v>2</v>
      </c>
      <c r="B77" s="144"/>
      <c r="C77" s="118"/>
      <c r="D77" s="117"/>
      <c r="E77" s="117"/>
      <c r="F77" s="119"/>
      <c r="G77" s="144"/>
      <c r="H77" s="533"/>
    </row>
    <row r="78" spans="1:8" ht="18">
      <c r="A78" s="117"/>
      <c r="B78" s="135"/>
      <c r="C78" s="118"/>
      <c r="D78" s="117"/>
      <c r="E78" s="117"/>
      <c r="F78" s="119"/>
      <c r="G78" s="78"/>
      <c r="H78" s="533"/>
    </row>
    <row r="79" spans="1:8" ht="18">
      <c r="A79" s="117"/>
      <c r="B79" s="135"/>
      <c r="C79" s="118"/>
      <c r="D79" s="117"/>
      <c r="E79" s="117"/>
      <c r="F79" s="119"/>
      <c r="G79" s="78"/>
      <c r="H79" s="533"/>
    </row>
    <row r="80" spans="1:8" ht="18">
      <c r="A80" s="117"/>
      <c r="B80" s="135"/>
      <c r="C80" s="118"/>
      <c r="D80" s="117"/>
      <c r="E80" s="117"/>
      <c r="F80" s="119"/>
      <c r="G80" s="78"/>
      <c r="H80" s="533"/>
    </row>
    <row r="81" spans="1:8" ht="18">
      <c r="A81" s="117"/>
      <c r="B81" s="144"/>
      <c r="C81" s="118"/>
      <c r="D81" s="117"/>
      <c r="E81" s="117"/>
      <c r="F81" s="119"/>
      <c r="G81" s="144"/>
      <c r="H81" s="533"/>
    </row>
    <row r="82" spans="1:8" ht="36">
      <c r="A82" s="526" t="s">
        <v>680</v>
      </c>
      <c r="B82" s="527"/>
      <c r="C82" s="527"/>
      <c r="D82" s="528"/>
      <c r="E82" s="144" t="s">
        <v>578</v>
      </c>
      <c r="F82" s="78" t="s">
        <v>639</v>
      </c>
      <c r="G82" s="144" t="s">
        <v>640</v>
      </c>
      <c r="H82" s="533"/>
    </row>
    <row r="83" spans="1:8" ht="18">
      <c r="A83" s="529"/>
      <c r="B83" s="530"/>
      <c r="C83" s="530"/>
      <c r="D83" s="531"/>
      <c r="E83" s="145">
        <v>925000</v>
      </c>
      <c r="F83" s="145">
        <f>SUM(F76:F81)</f>
        <v>720000</v>
      </c>
      <c r="G83" s="123">
        <f>E83-F83</f>
        <v>205000</v>
      </c>
      <c r="H83" s="534"/>
    </row>
    <row r="86" spans="1:8" ht="18">
      <c r="A86" s="522"/>
      <c r="B86" s="523"/>
      <c r="C86" s="523"/>
      <c r="D86" s="523"/>
      <c r="E86" s="523"/>
      <c r="F86" s="523"/>
      <c r="G86" s="523"/>
      <c r="H86" s="115"/>
    </row>
    <row r="87" spans="1:8" ht="18">
      <c r="A87" s="507" t="s">
        <v>705</v>
      </c>
      <c r="B87" s="507"/>
      <c r="C87" s="507"/>
      <c r="D87" s="507"/>
      <c r="E87" s="507"/>
      <c r="F87" s="507"/>
      <c r="G87" s="507"/>
      <c r="H87" s="507"/>
    </row>
    <row r="88" spans="1:8" ht="36">
      <c r="A88" s="117">
        <v>1</v>
      </c>
      <c r="B88" s="139" t="s">
        <v>706</v>
      </c>
      <c r="C88" s="140" t="s">
        <v>707</v>
      </c>
      <c r="D88" s="141" t="s">
        <v>708</v>
      </c>
      <c r="E88" s="141" t="s">
        <v>82</v>
      </c>
      <c r="F88" s="149">
        <v>132878.79999999999</v>
      </c>
      <c r="G88" s="150" t="s">
        <v>709</v>
      </c>
      <c r="H88" s="520">
        <f>F93/E93</f>
        <v>0.75132052980132447</v>
      </c>
    </row>
    <row r="89" spans="1:8" ht="36">
      <c r="A89" s="117">
        <v>2</v>
      </c>
      <c r="B89" s="139" t="s">
        <v>710</v>
      </c>
      <c r="C89" s="140" t="s">
        <v>711</v>
      </c>
      <c r="D89" s="141" t="s">
        <v>708</v>
      </c>
      <c r="E89" s="141" t="s">
        <v>82</v>
      </c>
      <c r="F89" s="149">
        <v>94020</v>
      </c>
      <c r="G89" s="139" t="s">
        <v>21</v>
      </c>
      <c r="H89" s="520"/>
    </row>
    <row r="90" spans="1:8" ht="18">
      <c r="A90" s="117"/>
      <c r="B90" s="144"/>
      <c r="C90" s="118"/>
      <c r="D90" s="117"/>
      <c r="E90" s="117"/>
      <c r="F90" s="119">
        <v>0</v>
      </c>
      <c r="G90" s="78"/>
      <c r="H90" s="520"/>
    </row>
    <row r="91" spans="1:8" ht="18">
      <c r="A91" s="117"/>
      <c r="B91" s="144"/>
      <c r="C91" s="118"/>
      <c r="D91" s="117"/>
      <c r="E91" s="117"/>
      <c r="F91" s="119">
        <v>0</v>
      </c>
      <c r="G91" s="144"/>
      <c r="H91" s="520"/>
    </row>
    <row r="92" spans="1:8" ht="36">
      <c r="A92" s="503" t="s">
        <v>680</v>
      </c>
      <c r="B92" s="503"/>
      <c r="C92" s="503"/>
      <c r="D92" s="503"/>
      <c r="E92" s="144" t="s">
        <v>578</v>
      </c>
      <c r="F92" s="78" t="s">
        <v>639</v>
      </c>
      <c r="G92" s="144" t="s">
        <v>640</v>
      </c>
      <c r="H92" s="520"/>
    </row>
    <row r="93" spans="1:8" ht="18">
      <c r="A93" s="503"/>
      <c r="B93" s="503"/>
      <c r="C93" s="503"/>
      <c r="D93" s="503"/>
      <c r="E93" s="145">
        <v>302000</v>
      </c>
      <c r="F93" s="145">
        <f>SUM(F88:F91)</f>
        <v>226898.8</v>
      </c>
      <c r="G93" s="123">
        <f>E93-F93</f>
        <v>75101.200000000012</v>
      </c>
      <c r="H93" s="520"/>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556"/>
      <c r="D3" s="556"/>
      <c r="E3" s="556"/>
      <c r="F3" s="556"/>
      <c r="G3" s="556"/>
      <c r="H3" s="556"/>
      <c r="I3" s="556"/>
      <c r="J3" s="556"/>
    </row>
    <row r="4" spans="2:11" ht="17.25">
      <c r="C4" s="556"/>
      <c r="D4" s="556"/>
      <c r="E4" s="556"/>
      <c r="F4" s="556"/>
      <c r="G4" s="556"/>
      <c r="H4" s="556"/>
      <c r="I4" s="556"/>
      <c r="J4" s="556"/>
    </row>
    <row r="5" spans="2:11" ht="15.75">
      <c r="B5" s="155"/>
      <c r="C5" s="557" t="s">
        <v>801</v>
      </c>
      <c r="D5" s="557"/>
      <c r="E5" s="557"/>
      <c r="F5" s="557"/>
      <c r="G5" s="557"/>
      <c r="H5" s="557"/>
      <c r="I5" s="557"/>
      <c r="J5" s="557"/>
      <c r="K5" s="155"/>
    </row>
    <row r="6" spans="2:11" ht="16.5" thickBot="1">
      <c r="B6" s="156"/>
      <c r="C6" s="156"/>
      <c r="D6" s="156"/>
      <c r="E6" s="156"/>
      <c r="F6" s="156"/>
      <c r="G6" s="156"/>
      <c r="H6" s="156"/>
      <c r="I6" s="156"/>
      <c r="J6" s="156"/>
      <c r="K6" s="156"/>
    </row>
    <row r="7" spans="2:11" ht="32.25" thickBot="1">
      <c r="B7" s="558" t="s">
        <v>802</v>
      </c>
      <c r="C7" s="559"/>
      <c r="D7" s="157"/>
      <c r="E7" s="558" t="s">
        <v>803</v>
      </c>
      <c r="F7" s="560"/>
      <c r="G7" s="559"/>
      <c r="H7" s="561" t="s">
        <v>804</v>
      </c>
      <c r="I7" s="562"/>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thickBot="1">
      <c r="B10" s="162" t="s">
        <v>813</v>
      </c>
      <c r="C10" s="163">
        <v>137673</v>
      </c>
      <c r="D10" s="164"/>
      <c r="E10" s="321">
        <v>137673</v>
      </c>
      <c r="F10" s="322" t="s">
        <v>881</v>
      </c>
      <c r="G10" s="323" t="s">
        <v>815</v>
      </c>
      <c r="H10" s="276"/>
      <c r="I10" s="277"/>
      <c r="J10" s="235" t="s">
        <v>816</v>
      </c>
      <c r="K10" s="238">
        <f>E10</f>
        <v>137673</v>
      </c>
    </row>
    <row r="11" spans="2:11" ht="31.5">
      <c r="B11" s="547" t="s">
        <v>817</v>
      </c>
      <c r="C11" s="550">
        <v>214327</v>
      </c>
      <c r="D11" s="168"/>
      <c r="E11" s="553">
        <f>214327</f>
        <v>214327</v>
      </c>
      <c r="F11" s="325" t="s">
        <v>818</v>
      </c>
      <c r="G11" s="542" t="s">
        <v>815</v>
      </c>
      <c r="H11" s="284" t="s">
        <v>819</v>
      </c>
      <c r="I11" s="285">
        <v>109695</v>
      </c>
      <c r="J11" s="544" t="s">
        <v>816</v>
      </c>
      <c r="K11" s="539">
        <f>SUM(E11)-SUM(I11:I15)</f>
        <v>77998</v>
      </c>
    </row>
    <row r="12" spans="2:11" ht="15.75">
      <c r="B12" s="548"/>
      <c r="C12" s="551"/>
      <c r="D12" s="168"/>
      <c r="E12" s="554"/>
      <c r="F12" s="169" t="s">
        <v>820</v>
      </c>
      <c r="G12" s="543"/>
      <c r="H12" s="280" t="s">
        <v>821</v>
      </c>
      <c r="I12" s="229">
        <v>19504</v>
      </c>
      <c r="J12" s="545"/>
      <c r="K12" s="540"/>
    </row>
    <row r="13" spans="2:11" ht="15.75">
      <c r="B13" s="548"/>
      <c r="C13" s="551"/>
      <c r="D13" s="168"/>
      <c r="E13" s="554"/>
      <c r="F13" s="333" t="s">
        <v>822</v>
      </c>
      <c r="G13" s="543"/>
      <c r="H13" s="280" t="s">
        <v>823</v>
      </c>
      <c r="I13" s="229">
        <v>330</v>
      </c>
      <c r="J13" s="545"/>
      <c r="K13" s="540"/>
    </row>
    <row r="14" spans="2:11" ht="16.5" thickBot="1">
      <c r="B14" s="548"/>
      <c r="C14" s="551"/>
      <c r="D14" s="168"/>
      <c r="E14" s="554"/>
      <c r="F14" s="333" t="s">
        <v>824</v>
      </c>
      <c r="G14" s="543"/>
      <c r="H14" s="280" t="s">
        <v>825</v>
      </c>
      <c r="I14" s="229">
        <v>6800</v>
      </c>
      <c r="J14" s="546"/>
      <c r="K14" s="540"/>
    </row>
    <row r="15" spans="2:11" ht="16.5" thickBot="1">
      <c r="B15" s="549"/>
      <c r="C15" s="552"/>
      <c r="D15" s="168"/>
      <c r="E15" s="555"/>
      <c r="F15" s="334"/>
      <c r="G15" s="299"/>
      <c r="H15" s="286"/>
      <c r="I15" s="287"/>
      <c r="J15" s="290"/>
      <c r="K15" s="541"/>
    </row>
    <row r="16" spans="2:11" ht="16.5" thickBot="1">
      <c r="B16" s="172" t="s">
        <v>826</v>
      </c>
      <c r="C16" s="173">
        <f>SUM(C10:C14)</f>
        <v>352000</v>
      </c>
      <c r="D16" s="174"/>
      <c r="E16" s="309">
        <f>SUM(E10:E14)</f>
        <v>352000</v>
      </c>
      <c r="F16" s="310"/>
      <c r="G16" s="311"/>
      <c r="H16" s="312"/>
      <c r="I16" s="313"/>
      <c r="J16" s="236"/>
      <c r="K16" s="239">
        <f>SUM(K10:K14)</f>
        <v>215671</v>
      </c>
    </row>
    <row r="19" spans="2:11" ht="32.25" thickBot="1">
      <c r="B19" s="342" t="s">
        <v>866</v>
      </c>
      <c r="C19" s="335">
        <f>SUM(C10:C14)</f>
        <v>352000</v>
      </c>
      <c r="D19" s="219"/>
      <c r="E19" s="219"/>
      <c r="F19" s="219"/>
      <c r="G19" s="339" t="s">
        <v>890</v>
      </c>
      <c r="H19" s="219"/>
      <c r="I19" s="219"/>
      <c r="J19" s="219"/>
      <c r="K19" s="341">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56" customWidth="1"/>
    <col min="2" max="2" width="36" style="156" customWidth="1"/>
    <col min="3" max="3" width="16.28515625" style="156" customWidth="1"/>
    <col min="4" max="4" width="3.42578125" style="156" customWidth="1"/>
    <col min="5" max="5" width="13.42578125" style="156" customWidth="1"/>
    <col min="6" max="6" width="12.7109375" style="156" customWidth="1"/>
    <col min="7" max="7" width="19.42578125" style="156" customWidth="1"/>
    <col min="8" max="8" width="15.28515625" style="156" customWidth="1"/>
    <col min="9" max="9" width="14.28515625" style="156" bestFit="1" customWidth="1"/>
    <col min="10" max="10" width="14" style="156" customWidth="1"/>
    <col min="11" max="11" width="3" style="156" customWidth="1"/>
    <col min="12" max="16384" width="9.140625" style="156"/>
  </cols>
  <sheetData>
    <row r="1" spans="1:11">
      <c r="B1" s="178" t="s">
        <v>827</v>
      </c>
    </row>
    <row r="2" spans="1:11" ht="16.5" thickBot="1"/>
    <row r="3" spans="1:11" ht="32.25" thickBot="1">
      <c r="B3" s="558" t="s">
        <v>802</v>
      </c>
      <c r="C3" s="559"/>
      <c r="D3" s="157"/>
      <c r="E3" s="558" t="s">
        <v>803</v>
      </c>
      <c r="F3" s="560"/>
      <c r="G3" s="559"/>
      <c r="H3" s="232" t="s">
        <v>804</v>
      </c>
      <c r="I3" s="262" t="s">
        <v>805</v>
      </c>
      <c r="J3" s="232" t="s">
        <v>806</v>
      </c>
    </row>
    <row r="4" spans="1:11">
      <c r="B4" s="274" t="s">
        <v>828</v>
      </c>
      <c r="C4" s="275" t="s">
        <v>807</v>
      </c>
      <c r="D4" s="160"/>
      <c r="E4" s="246" t="s">
        <v>808</v>
      </c>
      <c r="F4" s="179" t="s">
        <v>809</v>
      </c>
      <c r="G4" s="247" t="s">
        <v>829</v>
      </c>
      <c r="H4" s="253"/>
      <c r="I4" s="245"/>
      <c r="J4" s="270"/>
      <c r="K4" s="177"/>
    </row>
    <row r="5" spans="1:11" ht="16.5" thickBot="1">
      <c r="A5" s="180"/>
      <c r="B5" s="242" t="s">
        <v>830</v>
      </c>
      <c r="C5" s="243"/>
      <c r="D5" s="160"/>
      <c r="E5" s="223"/>
      <c r="F5" s="161"/>
      <c r="G5" s="224"/>
      <c r="H5" s="254"/>
      <c r="I5" s="263"/>
      <c r="J5" s="237"/>
      <c r="K5" s="161"/>
    </row>
    <row r="6" spans="1:11" ht="16.5" thickBot="1">
      <c r="B6" s="181" t="s">
        <v>831</v>
      </c>
      <c r="C6" s="182">
        <v>90000</v>
      </c>
      <c r="D6" s="164"/>
      <c r="E6" s="183"/>
      <c r="F6" s="184"/>
      <c r="G6" s="248"/>
      <c r="H6" s="255"/>
      <c r="I6" s="264"/>
      <c r="J6" s="271">
        <f>C6-E6</f>
        <v>90000</v>
      </c>
    </row>
    <row r="7" spans="1:11" ht="16.5" thickBot="1">
      <c r="B7" s="563" t="s">
        <v>872</v>
      </c>
      <c r="C7" s="571">
        <v>400000</v>
      </c>
      <c r="D7" s="168"/>
      <c r="E7" s="185">
        <v>32856.080000000002</v>
      </c>
      <c r="F7" s="186" t="s">
        <v>832</v>
      </c>
      <c r="G7" s="249" t="s">
        <v>833</v>
      </c>
      <c r="H7" s="256">
        <v>32856.080000000002</v>
      </c>
      <c r="I7" s="265">
        <f>E7-H7</f>
        <v>0</v>
      </c>
      <c r="J7" s="575">
        <f>SUM(C7)-SUM(E7:E11)</f>
        <v>-44125.06</v>
      </c>
      <c r="K7" s="187"/>
    </row>
    <row r="8" spans="1:11" ht="33" thickTop="1" thickBot="1">
      <c r="B8" s="564"/>
      <c r="C8" s="572"/>
      <c r="D8" s="168"/>
      <c r="E8" s="188">
        <v>92042.4</v>
      </c>
      <c r="F8" s="189" t="s">
        <v>834</v>
      </c>
      <c r="G8" s="289" t="s">
        <v>835</v>
      </c>
      <c r="H8" s="257">
        <v>4132.3999999999996</v>
      </c>
      <c r="I8" s="266">
        <f t="shared" ref="I8:I16" si="0">E8-H8</f>
        <v>87910</v>
      </c>
      <c r="J8" s="575"/>
      <c r="K8" s="190"/>
    </row>
    <row r="9" spans="1:11" ht="17.25" thickTop="1" thickBot="1">
      <c r="B9" s="565"/>
      <c r="C9" s="573"/>
      <c r="D9" s="168"/>
      <c r="E9" s="300">
        <v>161506.1</v>
      </c>
      <c r="F9" s="301" t="s">
        <v>836</v>
      </c>
      <c r="G9" s="306" t="s">
        <v>837</v>
      </c>
      <c r="H9" s="348">
        <v>161506.1</v>
      </c>
      <c r="I9" s="266">
        <f t="shared" si="0"/>
        <v>0</v>
      </c>
      <c r="J9" s="575"/>
      <c r="K9" s="190"/>
    </row>
    <row r="10" spans="1:11" ht="17.25" thickTop="1" thickBot="1">
      <c r="B10" s="565"/>
      <c r="C10" s="573"/>
      <c r="D10" s="168"/>
      <c r="E10" s="191">
        <v>2921.6</v>
      </c>
      <c r="F10" s="192" t="s">
        <v>838</v>
      </c>
      <c r="G10" s="251" t="s">
        <v>839</v>
      </c>
      <c r="H10" s="258">
        <v>2921.6</v>
      </c>
      <c r="I10" s="266">
        <f t="shared" si="0"/>
        <v>0</v>
      </c>
      <c r="J10" s="575"/>
      <c r="K10" s="190"/>
    </row>
    <row r="11" spans="1:11" ht="17.25" thickTop="1" thickBot="1">
      <c r="B11" s="566"/>
      <c r="C11" s="574"/>
      <c r="D11" s="168"/>
      <c r="E11" s="300">
        <v>154798.88</v>
      </c>
      <c r="F11" s="301" t="s">
        <v>840</v>
      </c>
      <c r="G11" s="302" t="s">
        <v>883</v>
      </c>
      <c r="H11" s="303">
        <v>154798.88</v>
      </c>
      <c r="I11" s="266">
        <v>0</v>
      </c>
      <c r="J11" s="575"/>
      <c r="K11" s="187"/>
    </row>
    <row r="12" spans="1:11">
      <c r="B12" s="576" t="s">
        <v>841</v>
      </c>
      <c r="C12" s="577">
        <v>173000</v>
      </c>
      <c r="D12" s="164"/>
      <c r="E12" s="193">
        <v>11274</v>
      </c>
      <c r="F12" s="194" t="s">
        <v>842</v>
      </c>
      <c r="G12" s="294" t="s">
        <v>843</v>
      </c>
      <c r="H12" s="298">
        <v>11274</v>
      </c>
      <c r="I12" s="295">
        <f t="shared" si="0"/>
        <v>0</v>
      </c>
      <c r="J12" s="578">
        <f>SUM(C12)-SUM(E12:E17)</f>
        <v>1094.8899999999849</v>
      </c>
    </row>
    <row r="13" spans="1:11">
      <c r="B13" s="576"/>
      <c r="C13" s="577"/>
      <c r="D13" s="164"/>
      <c r="E13" s="188">
        <v>20940</v>
      </c>
      <c r="F13" s="195" t="s">
        <v>844</v>
      </c>
      <c r="G13" s="343" t="s">
        <v>845</v>
      </c>
      <c r="H13" s="257">
        <v>20940</v>
      </c>
      <c r="I13" s="296">
        <f t="shared" si="0"/>
        <v>0</v>
      </c>
      <c r="J13" s="579"/>
      <c r="K13" s="190"/>
    </row>
    <row r="14" spans="1:11">
      <c r="B14" s="576"/>
      <c r="C14" s="577"/>
      <c r="D14" s="164"/>
      <c r="E14" s="188">
        <v>31787.56</v>
      </c>
      <c r="F14" s="195" t="s">
        <v>846</v>
      </c>
      <c r="G14" s="343" t="s">
        <v>847</v>
      </c>
      <c r="H14" s="257">
        <v>31787.56</v>
      </c>
      <c r="I14" s="296">
        <f t="shared" si="0"/>
        <v>0</v>
      </c>
      <c r="J14" s="579"/>
      <c r="K14" s="190"/>
    </row>
    <row r="15" spans="1:11">
      <c r="B15" s="576"/>
      <c r="C15" s="577"/>
      <c r="D15" s="164"/>
      <c r="E15" s="346">
        <v>66828.12</v>
      </c>
      <c r="F15" s="345" t="s">
        <v>848</v>
      </c>
      <c r="G15" s="347" t="s">
        <v>849</v>
      </c>
      <c r="H15" s="348">
        <v>66828.12</v>
      </c>
      <c r="I15" s="296">
        <f t="shared" si="0"/>
        <v>0</v>
      </c>
      <c r="J15" s="579"/>
      <c r="K15" s="190"/>
    </row>
    <row r="16" spans="1:11">
      <c r="B16" s="576"/>
      <c r="C16" s="577"/>
      <c r="D16" s="164"/>
      <c r="E16" s="346">
        <v>10017.42</v>
      </c>
      <c r="F16" s="345" t="s">
        <v>882</v>
      </c>
      <c r="G16" s="347"/>
      <c r="H16" s="348"/>
      <c r="I16" s="296">
        <f t="shared" si="0"/>
        <v>10017.42</v>
      </c>
      <c r="J16" s="579"/>
      <c r="K16" s="190"/>
    </row>
    <row r="17" spans="1:11" ht="16.5" thickBot="1">
      <c r="B17" s="576"/>
      <c r="C17" s="577"/>
      <c r="D17" s="164"/>
      <c r="E17" s="300">
        <v>31058.01</v>
      </c>
      <c r="F17" s="349" t="s">
        <v>921</v>
      </c>
      <c r="G17" s="350"/>
      <c r="H17" s="307"/>
      <c r="I17" s="344">
        <f t="shared" ref="I17:I24" si="1">E17-H17</f>
        <v>31058.01</v>
      </c>
      <c r="J17" s="580"/>
    </row>
    <row r="18" spans="1:11" ht="32.25" customHeight="1">
      <c r="B18" s="588" t="s">
        <v>850</v>
      </c>
      <c r="C18" s="586">
        <v>50000</v>
      </c>
      <c r="D18" s="168"/>
      <c r="E18" s="193">
        <v>12524</v>
      </c>
      <c r="F18" s="352" t="s">
        <v>851</v>
      </c>
      <c r="G18" s="355" t="s">
        <v>852</v>
      </c>
      <c r="H18" s="357">
        <v>12524</v>
      </c>
      <c r="I18" s="295">
        <f t="shared" si="1"/>
        <v>0</v>
      </c>
      <c r="J18" s="584">
        <f>SUM(C18)-SUM(E18:E19)</f>
        <v>37476</v>
      </c>
      <c r="K18" s="187"/>
    </row>
    <row r="19" spans="1:11" ht="16.5" thickBot="1">
      <c r="B19" s="589"/>
      <c r="C19" s="587"/>
      <c r="D19" s="168"/>
      <c r="E19" s="353"/>
      <c r="F19" s="354"/>
      <c r="G19" s="356"/>
      <c r="H19" s="358"/>
      <c r="I19" s="297">
        <f t="shared" si="1"/>
        <v>0</v>
      </c>
      <c r="J19" s="585"/>
      <c r="K19" s="187"/>
    </row>
    <row r="20" spans="1:11" ht="16.5" thickBot="1">
      <c r="B20" s="162" t="s">
        <v>853</v>
      </c>
      <c r="C20" s="196">
        <v>25000</v>
      </c>
      <c r="D20" s="168"/>
      <c r="E20" s="291"/>
      <c r="F20" s="292"/>
      <c r="G20" s="293"/>
      <c r="H20" s="351">
        <v>0</v>
      </c>
      <c r="I20" s="268">
        <f t="shared" si="1"/>
        <v>0</v>
      </c>
      <c r="J20" s="272">
        <f>SUM(C20)-SUM(E20)</f>
        <v>25000</v>
      </c>
      <c r="K20" s="187"/>
    </row>
    <row r="21" spans="1:11">
      <c r="B21" s="576" t="s">
        <v>854</v>
      </c>
      <c r="C21" s="577">
        <v>235000</v>
      </c>
      <c r="D21" s="168"/>
      <c r="E21" s="185">
        <v>59247.61</v>
      </c>
      <c r="F21" s="186" t="s">
        <v>855</v>
      </c>
      <c r="G21" s="249" t="s">
        <v>856</v>
      </c>
      <c r="H21" s="259">
        <v>59247.61</v>
      </c>
      <c r="I21" s="266">
        <f t="shared" si="1"/>
        <v>0</v>
      </c>
      <c r="J21" s="581">
        <f>SUM(C21)-SUM(E21:E24)</f>
        <v>87372.989999999991</v>
      </c>
      <c r="K21" s="187"/>
    </row>
    <row r="22" spans="1:11">
      <c r="B22" s="576"/>
      <c r="C22" s="577"/>
      <c r="D22" s="168"/>
      <c r="E22" s="197">
        <v>26594.799999999999</v>
      </c>
      <c r="F22" s="169" t="s">
        <v>857</v>
      </c>
      <c r="G22" s="250" t="s">
        <v>858</v>
      </c>
      <c r="H22" s="257">
        <v>26594.799999999999</v>
      </c>
      <c r="I22" s="267">
        <f t="shared" si="1"/>
        <v>0</v>
      </c>
      <c r="J22" s="582"/>
      <c r="K22" s="190"/>
    </row>
    <row r="23" spans="1:11">
      <c r="B23" s="576"/>
      <c r="C23" s="577"/>
      <c r="D23" s="168"/>
      <c r="E23" s="198">
        <v>2232</v>
      </c>
      <c r="F23" s="170" t="s">
        <v>859</v>
      </c>
      <c r="G23" s="252" t="s">
        <v>860</v>
      </c>
      <c r="H23" s="260">
        <v>720</v>
      </c>
      <c r="I23" s="267">
        <f t="shared" si="1"/>
        <v>1512</v>
      </c>
      <c r="J23" s="582"/>
      <c r="K23" s="190"/>
    </row>
    <row r="24" spans="1:11" ht="16.5" thickBot="1">
      <c r="B24" s="576"/>
      <c r="C24" s="577"/>
      <c r="D24" s="168"/>
      <c r="E24" s="304">
        <v>59552.6</v>
      </c>
      <c r="F24" s="305" t="s">
        <v>861</v>
      </c>
      <c r="G24" s="306" t="s">
        <v>862</v>
      </c>
      <c r="H24" s="307"/>
      <c r="I24" s="308">
        <f t="shared" si="1"/>
        <v>59552.6</v>
      </c>
      <c r="J24" s="583"/>
      <c r="K24" s="187"/>
    </row>
    <row r="25" spans="1:11" s="178" customFormat="1" ht="16.5" thickBot="1">
      <c r="B25" s="172" t="s">
        <v>826</v>
      </c>
      <c r="C25" s="173">
        <f>SUM(C6:C21)</f>
        <v>973000</v>
      </c>
      <c r="D25" s="174"/>
      <c r="E25" s="175">
        <f>SUM(E6:E24)</f>
        <v>776181.18</v>
      </c>
      <c r="F25" s="176"/>
      <c r="G25" s="225"/>
      <c r="H25" s="261"/>
      <c r="I25" s="269"/>
      <c r="J25" s="273">
        <f>C25-E25</f>
        <v>196818.81999999995</v>
      </c>
      <c r="K25" s="199"/>
    </row>
    <row r="26" spans="1:11" ht="16.5" thickBot="1">
      <c r="B26" s="200"/>
      <c r="C26" s="201"/>
      <c r="D26" s="202"/>
      <c r="E26" s="201"/>
      <c r="F26" s="203"/>
      <c r="G26" s="204"/>
      <c r="H26" s="204"/>
      <c r="I26" s="204"/>
      <c r="J26" s="157"/>
      <c r="K26" s="157"/>
    </row>
    <row r="27" spans="1:11">
      <c r="B27" s="205" t="s">
        <v>863</v>
      </c>
      <c r="C27" s="206"/>
      <c r="D27" s="168"/>
      <c r="E27" s="201"/>
      <c r="F27" s="207"/>
      <c r="G27" s="208"/>
      <c r="H27" s="208"/>
      <c r="I27" s="567" t="s">
        <v>864</v>
      </c>
      <c r="J27" s="568"/>
      <c r="K27" s="157"/>
    </row>
    <row r="28" spans="1:11" ht="16.5" thickBot="1">
      <c r="B28" s="209"/>
      <c r="C28" s="206"/>
      <c r="D28" s="168"/>
      <c r="E28" s="201"/>
      <c r="F28" s="207"/>
      <c r="G28" s="208"/>
      <c r="H28" s="208"/>
      <c r="I28" s="569">
        <f>J25+C30</f>
        <v>223818.81999999995</v>
      </c>
      <c r="J28" s="570"/>
      <c r="K28" s="157"/>
    </row>
    <row r="29" spans="1:11" ht="48" thickBot="1">
      <c r="B29" s="210" t="s">
        <v>865</v>
      </c>
      <c r="C29" s="196">
        <v>27000</v>
      </c>
      <c r="D29" s="168"/>
      <c r="E29" s="183">
        <v>0</v>
      </c>
      <c r="F29" s="211"/>
      <c r="G29" s="212"/>
      <c r="H29" s="208"/>
      <c r="I29" s="208"/>
      <c r="J29" s="187"/>
      <c r="K29" s="187"/>
    </row>
    <row r="30" spans="1:11" s="178" customFormat="1" ht="16.5" thickBot="1">
      <c r="B30" s="213" t="s">
        <v>826</v>
      </c>
      <c r="C30" s="214">
        <f>SUM(C29)</f>
        <v>27000</v>
      </c>
      <c r="E30" s="215">
        <f>SUM(E29)</f>
        <v>0</v>
      </c>
      <c r="F30" s="216"/>
      <c r="G30" s="214"/>
      <c r="H30" s="217"/>
      <c r="I30" s="217"/>
    </row>
    <row r="31" spans="1:11">
      <c r="A31" s="180"/>
      <c r="B31" s="180"/>
    </row>
    <row r="32" spans="1:11" s="180" customFormat="1" ht="20.25" customHeight="1" thickBot="1">
      <c r="B32" s="218" t="s">
        <v>866</v>
      </c>
      <c r="C32" s="335">
        <f>C25+C30</f>
        <v>1000000</v>
      </c>
      <c r="D32" s="219"/>
      <c r="E32" s="219"/>
      <c r="F32" s="219"/>
      <c r="G32" s="339" t="s">
        <v>890</v>
      </c>
      <c r="H32" s="219"/>
      <c r="I32" s="219"/>
      <c r="J32" s="340">
        <f>C32-SUM(E25+C30)</f>
        <v>196818.81999999995</v>
      </c>
    </row>
    <row r="33" spans="3:3" ht="16.5" thickTop="1"/>
    <row r="34" spans="3:3">
      <c r="C34" s="220"/>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556"/>
      <c r="D3" s="556"/>
      <c r="E3" s="556"/>
      <c r="F3" s="556"/>
      <c r="G3" s="556"/>
      <c r="H3" s="556"/>
      <c r="I3" s="556"/>
      <c r="J3" s="556"/>
    </row>
    <row r="4" spans="2:11">
      <c r="C4" s="154"/>
      <c r="D4" s="154"/>
      <c r="E4" s="154"/>
      <c r="F4" s="154"/>
      <c r="G4" s="154"/>
      <c r="H4" s="154"/>
      <c r="I4" s="154"/>
      <c r="J4" s="154"/>
    </row>
    <row r="5" spans="2:11" ht="15.75">
      <c r="B5" s="155"/>
      <c r="C5" s="557" t="s">
        <v>867</v>
      </c>
      <c r="D5" s="557"/>
      <c r="E5" s="557"/>
      <c r="F5" s="557"/>
      <c r="G5" s="557"/>
      <c r="H5" s="557"/>
      <c r="I5" s="557"/>
      <c r="J5" s="557"/>
      <c r="K5" s="155"/>
    </row>
    <row r="6" spans="2:11" ht="16.5" thickBot="1">
      <c r="B6" s="156"/>
      <c r="C6" s="156"/>
      <c r="D6" s="156"/>
      <c r="E6" s="156"/>
      <c r="F6" s="156"/>
      <c r="G6" s="156"/>
      <c r="H6" s="156"/>
      <c r="I6" s="156"/>
      <c r="J6" s="156"/>
      <c r="K6" s="156"/>
    </row>
    <row r="7" spans="2:11" ht="32.25" thickBot="1">
      <c r="B7" s="558" t="s">
        <v>802</v>
      </c>
      <c r="C7" s="559"/>
      <c r="D7" s="157"/>
      <c r="E7" s="558" t="s">
        <v>803</v>
      </c>
      <c r="F7" s="560"/>
      <c r="G7" s="559"/>
      <c r="H7" s="561" t="s">
        <v>804</v>
      </c>
      <c r="I7" s="562"/>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thickBot="1">
      <c r="B10" s="162" t="s">
        <v>813</v>
      </c>
      <c r="C10" s="163">
        <v>975000</v>
      </c>
      <c r="D10" s="164"/>
      <c r="E10" s="165">
        <v>975000</v>
      </c>
      <c r="F10" s="166" t="s">
        <v>875</v>
      </c>
      <c r="G10" s="167">
        <v>1571</v>
      </c>
      <c r="H10" s="288" t="s">
        <v>880</v>
      </c>
      <c r="I10" s="227">
        <v>720000</v>
      </c>
      <c r="J10" s="278" t="s">
        <v>876</v>
      </c>
      <c r="K10" s="238">
        <f>E10-I10</f>
        <v>255000</v>
      </c>
    </row>
    <row r="11" spans="2:11" ht="15.75">
      <c r="B11" s="547"/>
      <c r="C11" s="592"/>
      <c r="D11" s="168"/>
      <c r="E11" s="553"/>
      <c r="F11" s="169"/>
      <c r="G11" s="595"/>
      <c r="H11" s="281"/>
      <c r="I11" s="228"/>
      <c r="J11" s="544"/>
      <c r="K11" s="539">
        <f>SUM(E11)-SUM(I11:I14)</f>
        <v>0</v>
      </c>
    </row>
    <row r="12" spans="2:11" ht="15.75">
      <c r="B12" s="548"/>
      <c r="C12" s="593"/>
      <c r="D12" s="168"/>
      <c r="E12" s="554"/>
      <c r="F12" s="170"/>
      <c r="G12" s="596"/>
      <c r="H12" s="280"/>
      <c r="I12" s="229"/>
      <c r="J12" s="545"/>
      <c r="K12" s="590"/>
    </row>
    <row r="13" spans="2:11" ht="15.75">
      <c r="B13" s="548"/>
      <c r="C13" s="593"/>
      <c r="D13" s="168"/>
      <c r="E13" s="554"/>
      <c r="F13" s="171"/>
      <c r="G13" s="596"/>
      <c r="H13" s="280"/>
      <c r="I13" s="229"/>
      <c r="J13" s="545"/>
      <c r="K13" s="590"/>
    </row>
    <row r="14" spans="2:11" ht="16.5" thickBot="1">
      <c r="B14" s="549"/>
      <c r="C14" s="594"/>
      <c r="D14" s="168"/>
      <c r="E14" s="555"/>
      <c r="F14" s="171"/>
      <c r="G14" s="597"/>
      <c r="H14" s="282"/>
      <c r="I14" s="283"/>
      <c r="J14" s="546"/>
      <c r="K14" s="591"/>
    </row>
    <row r="15" spans="2:11" ht="16.5" thickBot="1">
      <c r="B15" s="172" t="s">
        <v>826</v>
      </c>
      <c r="C15" s="173">
        <f>SUM(C10:C14)</f>
        <v>975000</v>
      </c>
      <c r="D15" s="174"/>
      <c r="E15" s="175">
        <f>SUM(E10:E14)</f>
        <v>975000</v>
      </c>
      <c r="F15" s="176"/>
      <c r="G15" s="244"/>
      <c r="H15" s="230"/>
      <c r="I15" s="231"/>
      <c r="J15" s="279"/>
      <c r="K15" s="239">
        <f>SUM(K10:K14)</f>
        <v>255000</v>
      </c>
    </row>
    <row r="18" spans="2:11" ht="32.25" thickBot="1">
      <c r="B18" s="218" t="s">
        <v>866</v>
      </c>
      <c r="C18" s="335">
        <f>SUM(C10:C14)</f>
        <v>975000</v>
      </c>
      <c r="D18" s="219"/>
      <c r="E18" s="219"/>
      <c r="F18" s="219"/>
      <c r="G18" s="219"/>
      <c r="H18" s="332" t="s">
        <v>890</v>
      </c>
      <c r="I18" s="219"/>
      <c r="J18" s="219"/>
      <c r="K18" s="336">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556"/>
      <c r="D3" s="556"/>
      <c r="E3" s="556"/>
      <c r="F3" s="556"/>
      <c r="G3" s="556"/>
      <c r="H3" s="556"/>
      <c r="I3" s="556"/>
      <c r="J3" s="556"/>
    </row>
    <row r="4" spans="2:11">
      <c r="C4" s="154"/>
      <c r="D4" s="154"/>
      <c r="E4" s="154"/>
      <c r="F4" s="154"/>
      <c r="G4" s="154"/>
      <c r="H4" s="154"/>
      <c r="I4" s="154"/>
      <c r="J4" s="154"/>
    </row>
    <row r="5" spans="2:11" ht="15.75">
      <c r="B5" s="155"/>
      <c r="C5" s="557" t="s">
        <v>874</v>
      </c>
      <c r="D5" s="557"/>
      <c r="E5" s="557"/>
      <c r="F5" s="557"/>
      <c r="G5" s="557"/>
      <c r="H5" s="557"/>
      <c r="I5" s="557"/>
      <c r="J5" s="557"/>
      <c r="K5" s="155"/>
    </row>
    <row r="6" spans="2:11" ht="16.5" thickBot="1">
      <c r="B6" s="156"/>
      <c r="C6" s="156"/>
      <c r="D6" s="156"/>
      <c r="E6" s="156"/>
      <c r="F6" s="156"/>
      <c r="G6" s="156"/>
      <c r="H6" s="156"/>
      <c r="I6" s="156"/>
      <c r="J6" s="156"/>
      <c r="K6" s="156"/>
    </row>
    <row r="7" spans="2:11" ht="32.25" thickBot="1">
      <c r="B7" s="558" t="s">
        <v>802</v>
      </c>
      <c r="C7" s="559"/>
      <c r="D7" s="157"/>
      <c r="E7" s="558" t="s">
        <v>803</v>
      </c>
      <c r="F7" s="560"/>
      <c r="G7" s="559"/>
      <c r="H7" s="561" t="s">
        <v>804</v>
      </c>
      <c r="I7" s="562"/>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customHeight="1" thickBot="1">
      <c r="B10" s="547" t="s">
        <v>813</v>
      </c>
      <c r="C10" s="550">
        <v>228265.2</v>
      </c>
      <c r="D10" s="164"/>
      <c r="E10" s="321">
        <v>134245.20000000001</v>
      </c>
      <c r="F10" s="322" t="s">
        <v>814</v>
      </c>
      <c r="G10" s="323"/>
      <c r="H10" s="284" t="s">
        <v>886</v>
      </c>
      <c r="I10" s="319"/>
      <c r="J10" s="320" t="s">
        <v>889</v>
      </c>
      <c r="K10" s="598">
        <f>SUM(E10:E12)-SUM(I10:I12)</f>
        <v>134245.20000000001</v>
      </c>
    </row>
    <row r="11" spans="2:11" ht="15.75">
      <c r="B11" s="548"/>
      <c r="C11" s="551"/>
      <c r="D11" s="168"/>
      <c r="E11" s="324">
        <v>94020</v>
      </c>
      <c r="F11" s="325" t="s">
        <v>887</v>
      </c>
      <c r="G11" s="330" t="s">
        <v>888</v>
      </c>
      <c r="H11" s="329" t="s">
        <v>885</v>
      </c>
      <c r="I11" s="229">
        <f>87000+7020</f>
        <v>94020</v>
      </c>
      <c r="J11" s="327"/>
      <c r="K11" s="599"/>
    </row>
    <row r="12" spans="2:11" ht="16.5" thickBot="1">
      <c r="B12" s="548"/>
      <c r="C12" s="551"/>
      <c r="D12" s="168"/>
      <c r="E12" s="316"/>
      <c r="F12" s="317"/>
      <c r="G12" s="326"/>
      <c r="H12" s="318"/>
      <c r="I12" s="287"/>
      <c r="J12" s="328"/>
      <c r="K12" s="600"/>
    </row>
    <row r="13" spans="2:11" ht="16.5" thickBot="1">
      <c r="B13" s="172" t="s">
        <v>826</v>
      </c>
      <c r="C13" s="173">
        <f>SUM(C10:C12)</f>
        <v>228265.2</v>
      </c>
      <c r="D13" s="174"/>
      <c r="E13" s="309">
        <f>SUM(E10:E12)</f>
        <v>228265.2</v>
      </c>
      <c r="F13" s="310"/>
      <c r="G13" s="311"/>
      <c r="H13" s="312"/>
      <c r="I13" s="313">
        <f>SUM(I10:I12)</f>
        <v>94020</v>
      </c>
      <c r="J13" s="314"/>
      <c r="K13" s="315">
        <f>E13-I13</f>
        <v>134245.20000000001</v>
      </c>
    </row>
    <row r="15" spans="2:11">
      <c r="E15" s="331"/>
    </row>
    <row r="16" spans="2:11" ht="32.25" thickBot="1">
      <c r="B16" s="218" t="s">
        <v>866</v>
      </c>
      <c r="C16" s="335">
        <f>SUM(C10)</f>
        <v>228265.2</v>
      </c>
      <c r="D16" s="219"/>
      <c r="E16" s="219"/>
      <c r="F16" s="219"/>
      <c r="G16" s="219"/>
      <c r="H16" s="338" t="s">
        <v>890</v>
      </c>
      <c r="I16" s="219"/>
      <c r="J16" s="219"/>
      <c r="K16" s="337">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2021-11-19T20:22:09Z</cp:lastPrinted>
  <dcterms:created xsi:type="dcterms:W3CDTF">2019-05-28T16:31:00Z</dcterms:created>
  <dcterms:modified xsi:type="dcterms:W3CDTF">2021-11-30T19:35:54Z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