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mone.ferreira\Desktop\"/>
    </mc:Choice>
  </mc:AlternateContent>
  <bookViews>
    <workbookView xWindow="0" yWindow="0" windowWidth="28800" windowHeight="12435" firstSheet="3" activeTab="3"/>
  </bookViews>
  <sheets>
    <sheet name="CONTROLE COMPRAS" sheetId="23" state="hidden" r:id="rId1"/>
    <sheet name="MENU" sheetId="32" state="hidden" r:id="rId2"/>
    <sheet name="Plan2" sheetId="35" state="hidden" r:id="rId3"/>
    <sheet name="BANCO DE DADOS" sheetId="24" r:id="rId4"/>
    <sheet name="GRAFICO" sheetId="38" state="hidden" r:id="rId5"/>
    <sheet name="PROCESSOS SITUAÇÃO" sheetId="26" state="hidden" r:id="rId6"/>
    <sheet name="GDP-DAF" sheetId="37" state="hidden" r:id="rId7"/>
    <sheet name="Plan3" sheetId="36" state="hidden" r:id="rId8"/>
    <sheet name="Plan1" sheetId="34" state="hidden" r:id="rId9"/>
    <sheet name="PROCESSO NÃO EMPENHADO" sheetId="25" state="hidden" r:id="rId10"/>
    <sheet name="CONV-EMENDAS" sheetId="27" state="hidden" r:id="rId11"/>
    <sheet name="EMENDA PARLAMENTAR ZÉ RICARDO" sheetId="30" state="hidden" r:id="rId12"/>
    <sheet name="EMENDA PARLAMENTAR BOSCO" sheetId="29" state="hidden" r:id="rId13"/>
    <sheet name="EMENDA PARLAMENTAR PLINIO" sheetId="33" state="hidden" r:id="rId14"/>
    <sheet name="EMENDA PARLAMENTAR SERAFIM" sheetId="31" state="hidden" r:id="rId15"/>
  </sheets>
  <definedNames>
    <definedName name="_xlnm._FilterDatabase" localSheetId="3" hidden="1">'BANCO DE DADOS'!$A$10:$Q$47</definedName>
    <definedName name="_xlnm._FilterDatabase" localSheetId="0" hidden="1">'CONTROLE COMPRAS'!$G$2:$O$3</definedName>
    <definedName name="_xlnm._FilterDatabase" localSheetId="5" hidden="1">'PROCESSOS SITUAÇÃO'!$A$5:$K$48</definedName>
    <definedName name="_xlnm.Print_Area" localSheetId="3">'BANCO DE DADOS'!$A$1:$Q$90</definedName>
    <definedName name="_xlnm.Print_Area" localSheetId="0">'CONTROLE COMPRAS'!$A$1:$Q$59</definedName>
    <definedName name="_xlnm.Print_Area" localSheetId="6">'GDP-DAF'!$A$1:$K$59</definedName>
    <definedName name="_xlnm.Print_Area" localSheetId="4">GRAFICO!$A$1:$O$29</definedName>
    <definedName name="_xlnm.Print_Area" localSheetId="5">'PROCESSOS SITUAÇÃO'!$A$2:$K$94</definedName>
    <definedName name="_xlnm.Print_Titles" localSheetId="3">'BANCO DE DADOS'!$3:$8</definedName>
    <definedName name="_xlnm.Print_Titles" localSheetId="5">'PROCESSOS SITUAÇÃO'!$3:$3</definedName>
  </definedNames>
  <calcPr calcId="152511"/>
  <pivotCaches>
    <pivotCache cacheId="0" r:id="rId16"/>
  </pivotCaches>
</workbook>
</file>

<file path=xl/calcChain.xml><?xml version="1.0" encoding="utf-8"?>
<calcChain xmlns="http://schemas.openxmlformats.org/spreadsheetml/2006/main">
  <c r="L36" i="24" l="1"/>
  <c r="L47" i="24" l="1"/>
  <c r="L34" i="24" l="1"/>
  <c r="L33" i="24"/>
  <c r="L37" i="24"/>
  <c r="F66" i="26" l="1"/>
  <c r="F88" i="26" l="1"/>
  <c r="F48" i="26" l="1"/>
  <c r="L45" i="24" l="1"/>
  <c r="L35" i="24"/>
  <c r="L44" i="24"/>
  <c r="L43" i="24"/>
  <c r="F57" i="37" l="1"/>
  <c r="F47" i="37" l="1"/>
  <c r="G47" i="37"/>
  <c r="G57" i="37" l="1"/>
  <c r="F15" i="26" l="1"/>
  <c r="F25" i="26"/>
  <c r="F35" i="37" l="1"/>
  <c r="F28" i="37"/>
  <c r="F23" i="37"/>
  <c r="G35" i="37"/>
  <c r="G28" i="37"/>
  <c r="G23" i="37"/>
  <c r="G16" i="37"/>
  <c r="F16" i="37"/>
  <c r="G7" i="37"/>
  <c r="F7" i="37"/>
  <c r="F37" i="37" l="1"/>
  <c r="G37" i="37"/>
  <c r="I10" i="36" l="1"/>
  <c r="G10" i="36"/>
  <c r="I11" i="36" s="1"/>
  <c r="F73" i="26" l="1"/>
  <c r="G88" i="26" l="1"/>
  <c r="G25" i="26"/>
  <c r="G73" i="26" l="1"/>
  <c r="G66" i="26"/>
  <c r="G48" i="26"/>
  <c r="G15" i="26"/>
  <c r="F90" i="26" l="1"/>
  <c r="J7" i="29" l="1"/>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s="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L24" i="24"/>
  <c r="L27" i="24"/>
  <c r="L25" i="24"/>
  <c r="L22" i="24"/>
  <c r="L21" i="24"/>
  <c r="L23" i="24"/>
  <c r="L26" i="24"/>
  <c r="L20" i="24"/>
  <c r="L19" i="24"/>
  <c r="L18" i="24"/>
  <c r="L17" i="24"/>
  <c r="L28" i="24"/>
  <c r="L11" i="24"/>
  <c r="L16" i="24"/>
  <c r="L13" i="24"/>
  <c r="L12" i="24"/>
  <c r="L15" i="24"/>
  <c r="L14" i="24"/>
  <c r="L46" i="24"/>
  <c r="L55" i="24" s="1"/>
  <c r="L32" i="24"/>
  <c r="L31" i="24"/>
  <c r="L30" i="24"/>
  <c r="L29" i="24"/>
  <c r="L42" i="24"/>
  <c r="L41" i="24"/>
  <c r="L40" i="24"/>
  <c r="L39" i="24"/>
  <c r="L38" i="24"/>
  <c r="L54" i="24" s="1"/>
  <c r="I50" i="23"/>
  <c r="I49" i="23"/>
  <c r="I42" i="23"/>
  <c r="I30" i="23"/>
  <c r="I20" i="23"/>
  <c r="L49" i="24" l="1"/>
  <c r="L52" i="24"/>
  <c r="L53" i="24"/>
  <c r="H66" i="27"/>
  <c r="H88" i="27"/>
  <c r="H6" i="27"/>
  <c r="H25" i="27"/>
  <c r="H17" i="27"/>
  <c r="H35" i="27"/>
  <c r="H76" i="27"/>
  <c r="G90" i="26"/>
  <c r="L56" i="24" l="1"/>
</calcChain>
</file>

<file path=xl/comments1.xml><?xml version="1.0" encoding="utf-8"?>
<comments xmlns="http://schemas.openxmlformats.org/spreadsheetml/2006/main">
  <authors>
    <author>Adriano Plácido da Rocha Sobral</author>
  </authors>
  <commentList>
    <comment ref="Q10" authorId="0" shapeId="0">
      <text>
        <r>
          <rPr>
            <b/>
            <sz val="9"/>
            <rFont val="Segoe UI"/>
            <family val="2"/>
          </rPr>
          <t>DATA DO ENVIO PARA O FORNECEDOR</t>
        </r>
      </text>
    </comment>
  </commentList>
</comments>
</file>

<file path=xl/comments2.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<sst xmlns="http://schemas.openxmlformats.org/spreadsheetml/2006/main" count="4538" uniqueCount="1447">
  <si>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</si>
  <si>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</si>
  <si>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</si>
  <si>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</si>
  <si>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</si>
  <si>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</si>
  <si>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</si>
  <si>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</si>
  <si>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</si>
  <si>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</si>
  <si>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</si>
  <si>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</si>
  <si>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</si>
  <si>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</si>
  <si>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</si>
  <si>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</si>
  <si>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</si>
  <si>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</si>
  <si>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</si>
  <si>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</si>
  <si>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</si>
  <si>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</si>
  <si>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</si>
  <si>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</si>
  <si>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</si>
  <si>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</si>
  <si>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</si>
  <si>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</si>
  <si>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</si>
  <si>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</si>
  <si>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</si>
  <si>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</si>
  <si>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</si>
  <si>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</si>
  <si>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</si>
  <si>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</si>
  <si>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</si>
  <si>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</si>
  <si>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</si>
  <si>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</si>
  <si>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</si>
  <si>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</si>
  <si>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</si>
  <si>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</si>
  <si>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</si>
  <si>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</si>
  <si>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</si>
  <si>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</si>
  <si>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</si>
  <si>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</si>
  <si>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</si>
  <si>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</si>
  <si>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</si>
  <si>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</si>
  <si>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</si>
  <si>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</si>
  <si>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</si>
  <si>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</si>
  <si>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</si>
  <si>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</si>
  <si>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</si>
  <si>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</si>
  <si>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</si>
  <si>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</si>
  <si>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</si>
  <si>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</si>
  <si>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</si>
  <si>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</si>
  <si>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</si>
  <si>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</si>
  <si>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</si>
  <si>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</si>
  <si>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</si>
  <si>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</si>
  <si>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</si>
  <si>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</si>
  <si>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</si>
  <si>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</si>
  <si>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</si>
  <si>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</si>
  <si>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</si>
  <si>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</si>
  <si>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</si>
  <si>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</si>
  <si>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</si>
  <si>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</si>
  <si>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</si>
  <si>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</si>
  <si>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</si>
  <si>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</si>
  <si>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</si>
  <si>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</si>
  <si>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</si>
  <si>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</si>
  <si>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</si>
  <si>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</si>
  <si>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</si>
  <si>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</si>
  <si>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</si>
  <si>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</si>
  <si>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</si>
  <si>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</si>
  <si>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</si>
  <si>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</si>
  <si>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</si>
  <si>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</si>
  <si>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</si>
  <si>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</si>
  <si>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</si>
  <si>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</si>
  <si>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</si>
  <si>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</si>
  <si>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</si>
  <si>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</si>
  <si>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</si>
  <si>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</si>
  <si>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</si>
  <si>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</si>
  <si>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</si>
  <si>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</si>
  <si>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</si>
  <si>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</si>
  <si>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</si>
  <si>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</si>
  <si>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</si>
  <si>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</si>
  <si>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</si>
  <si>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</si>
  <si>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</si>
  <si>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</si>
  <si>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</si>
  <si>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</si>
  <si>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</si>
  <si>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</si>
  <si>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</si>
  <si>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</si>
  <si>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</si>
  <si>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</si>
  <si>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</si>
  <si>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</si>
  <si>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</si>
  <si>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</si>
  <si>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</si>
  <si>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</si>
  <si>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</si>
  <si>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</si>
  <si>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</si>
  <si>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</si>
  <si>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</si>
  <si>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</si>
  <si>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</si>
  <si>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</si>
  <si>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</si>
  <si>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</si>
  <si>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</si>
  <si>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</si>
  <si>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</si>
  <si>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</si>
  <si>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</si>
  <si>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</si>
  <si>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</si>
  <si>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</si>
  <si>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</si>
  <si>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</si>
  <si>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</si>
  <si>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</si>
  <si>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</si>
  <si>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</si>
  <si>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</si>
  <si>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</si>
  <si>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</si>
  <si>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</si>
  <si>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</si>
  <si>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</si>
  <si>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</si>
  <si>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</si>
  <si>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</si>
  <si>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</si>
  <si>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</si>
  <si>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</si>
  <si>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</si>
  <si>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</si>
  <si>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DEMONSTRATIVO DE AQUISIÇÕES/ CONTRATAÇÕES DO EXERCÍCIO DE 2021</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</si>
  <si>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</si>
  <si>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</si>
  <si>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</si>
  <si>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</si>
  <si>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</si>
  <si>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</si>
  <si>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</si>
  <si>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</si>
  <si>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</si>
  <si>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</si>
  <si>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</si>
  <si>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</si>
  <si>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</si>
  <si>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</si>
  <si>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</si>
  <si>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</si>
  <si>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</si>
  <si>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</si>
  <si>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</si>
  <si>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</si>
  <si>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</si>
  <si>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</si>
  <si>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</si>
  <si>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</si>
  <si>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</si>
  <si>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</si>
  <si>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</si>
  <si>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</si>
  <si>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</si>
  <si>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</si>
  <si>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</si>
  <si>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</si>
  <si>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</si>
  <si>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</si>
  <si>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</si>
  <si>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</si>
  <si>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</si>
  <si>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</si>
  <si>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</si>
  <si>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</si>
  <si>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</si>
  <si>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</si>
  <si>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</si>
  <si>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</si>
  <si>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</si>
  <si>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</si>
  <si>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</si>
  <si>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</si>
  <si>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</si>
  <si>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</si>
  <si>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</si>
  <si>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</si>
  <si>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</si>
  <si>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</si>
  <si>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</si>
  <si>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</si>
  <si>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</si>
  <si>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</si>
  <si>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</si>
  <si>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</si>
  <si>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</si>
  <si>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</si>
  <si>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</si>
  <si>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</si>
  <si>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</si>
  <si>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</si>
  <si>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</si>
  <si>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</si>
  <si>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</si>
  <si>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</si>
  <si>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</si>
  <si>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</si>
  <si>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</si>
  <si>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</si>
  <si>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</si>
  <si>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</si>
  <si>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</si>
  <si>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</si>
  <si>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</si>
  <si>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</si>
  <si>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</si>
  <si>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</si>
  <si>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</si>
  <si>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</si>
  <si>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</si>
  <si>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</si>
  <si>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</si>
  <si>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</si>
  <si>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</si>
  <si>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</si>
  <si>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</si>
  <si>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</si>
  <si>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</si>
  <si>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</si>
  <si>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</si>
  <si>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</si>
  <si>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</si>
  <si>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</si>
  <si>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</si>
  <si>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</si>
  <si>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</si>
  <si>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</si>
  <si>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</si>
  <si>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</si>
  <si>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</si>
  <si>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</si>
  <si>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</si>
  <si>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</si>
  <si>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</si>
  <si>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</si>
  <si>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</si>
  <si>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</si>
  <si>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</si>
  <si>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</si>
  <si>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</si>
  <si>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</si>
  <si>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</si>
  <si>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</si>
  <si>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</si>
  <si>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</si>
  <si>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</si>
  <si>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</si>
  <si>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</si>
  <si>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</si>
  <si>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</si>
  <si>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</si>
  <si>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</si>
  <si>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</si>
  <si>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</si>
  <si>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</si>
  <si>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</si>
  <si>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</si>
  <si>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</si>
  <si>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</si>
  <si>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</si>
  <si>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</si>
  <si>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</si>
  <si>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</si>
  <si>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</si>
  <si>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</si>
  <si>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</si>
  <si>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</si>
  <si>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</si>
  <si>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</si>
  <si>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</si>
  <si>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</si>
  <si>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</si>
  <si>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</si>
  <si>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</si>
  <si>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</si>
  <si>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</si>
  <si>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</si>
  <si>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</si>
  <si>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</si>
  <si>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</si>
  <si>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</si>
  <si>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</si>
  <si>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</si>
  <si>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</si>
  <si>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</si>
  <si>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</si>
  <si>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</si>
  <si>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</si>
  <si>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</si>
  <si>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</si>
  <si>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</si>
  <si>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</si>
  <si>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</si>
  <si>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</si>
  <si>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</si>
  <si>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</si>
  <si>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</si>
  <si>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</si>
  <si>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</si>
  <si>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</si>
  <si>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</si>
  <si>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</si>
  <si>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</si>
  <si>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</si>
  <si>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</si>
  <si>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</si>
  <si>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</si>
  <si>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</si>
  <si>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</si>
  <si>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</si>
  <si>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</si>
  <si>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</si>
  <si>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</si>
  <si>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</si>
  <si>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</si>
  <si>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</si>
  <si>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</si>
  <si>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</si>
  <si>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</si>
  <si>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</si>
  <si>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</si>
  <si>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</si>
  <si>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</si>
  <si>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</si>
  <si>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</si>
  <si>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</si>
  <si>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</si>
  <si>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</si>
  <si>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</si>
  <si>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</si>
  <si>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</si>
  <si>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</si>
  <si>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</si>
  <si>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</si>
  <si>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</si>
  <si>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</si>
  <si>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</si>
  <si>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</si>
  <si>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</si>
  <si>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</si>
  <si>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</si>
  <si>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</si>
  <si>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</si>
  <si>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</si>
  <si>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</si>
  <si>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</si>
  <si>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</si>
  <si>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</si>
  <si>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</si>
  <si>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</si>
  <si>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</si>
  <si>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</si>
  <si>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</si>
  <si>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</si>
  <si>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</si>
  <si>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</si>
  <si>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</si>
  <si>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</si>
  <si>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</si>
  <si>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</si>
  <si>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</si>
  <si>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</si>
  <si>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</si>
  <si>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</si>
  <si>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</si>
  <si>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</si>
  <si>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</si>
  <si>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</si>
  <si>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</si>
  <si>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</si>
  <si>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</si>
  <si>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</si>
  <si>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Aquisição de Produtos para Saúde</t>
  </si>
  <si>
    <t>Serviço de comunicação geral</t>
  </si>
  <si>
    <t>NE000047/2021</t>
  </si>
  <si>
    <t xml:space="preserve"> INVICTA SERVIÇOS DE APOIO A EDIFÍCIOS E FORNECIMENTO DE REFEIÇÕES LTDA</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</si>
  <si>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</si>
  <si>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</si>
  <si>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</si>
  <si>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</si>
  <si>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</si>
  <si>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</si>
  <si>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</si>
  <si>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</si>
  <si>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</si>
  <si>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</si>
  <si>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</si>
  <si>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</si>
  <si>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</si>
  <si>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</si>
  <si>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</si>
  <si>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</si>
  <si>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</si>
  <si>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</si>
  <si>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</si>
  <si>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</si>
  <si>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</si>
  <si>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</si>
  <si>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</si>
  <si>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</si>
  <si>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</si>
  <si>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</si>
  <si>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</si>
  <si>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</si>
  <si>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</si>
  <si>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</si>
  <si>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</si>
  <si>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</si>
  <si>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</si>
  <si>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</si>
  <si>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</si>
  <si>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</si>
  <si>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</si>
  <si>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</si>
  <si>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</si>
  <si>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</si>
  <si>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</si>
  <si>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</si>
  <si>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</si>
  <si>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</si>
  <si>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</si>
  <si>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</si>
  <si>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</si>
  <si>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</si>
  <si>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</si>
  <si>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</si>
  <si>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</si>
  <si>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</si>
  <si>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</si>
  <si>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</si>
  <si>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</si>
  <si>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</si>
  <si>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</si>
  <si>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</si>
  <si>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</si>
  <si>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</si>
  <si>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</si>
  <si>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</si>
  <si>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</si>
  <si>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</si>
  <si>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</si>
  <si>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</si>
  <si>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</si>
  <si>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</si>
  <si>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</si>
  <si>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</si>
  <si>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</si>
  <si>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</si>
  <si>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</si>
  <si>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</si>
  <si>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</si>
  <si>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</si>
  <si>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</si>
  <si>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</si>
  <si>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</si>
  <si>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</si>
  <si>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</si>
  <si>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</si>
  <si>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</si>
  <si>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</si>
  <si>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</si>
  <si>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</si>
  <si>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</si>
  <si>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</si>
  <si>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</si>
  <si>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</si>
  <si>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</si>
  <si>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</si>
  <si>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</si>
  <si>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</si>
  <si>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</si>
  <si>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</si>
  <si>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</si>
  <si>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</si>
  <si>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</si>
  <si>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</si>
  <si>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</si>
  <si>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</si>
  <si>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</si>
  <si>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</si>
  <si>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</si>
  <si>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</si>
  <si>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</si>
  <si>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</si>
  <si>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</si>
  <si>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</si>
  <si>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</si>
  <si>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</si>
  <si>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</si>
  <si>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</si>
  <si>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</si>
  <si>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</si>
  <si>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</si>
  <si>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</si>
  <si>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</si>
  <si>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</si>
  <si>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</si>
  <si>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</si>
  <si>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</si>
  <si>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</si>
  <si>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</si>
  <si>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</si>
  <si>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</si>
  <si>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</si>
  <si>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</si>
  <si>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</si>
  <si>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</si>
  <si>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</si>
  <si>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</si>
  <si>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</si>
  <si>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</si>
  <si>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</si>
  <si>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</si>
  <si>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</si>
  <si>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</si>
  <si>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</si>
  <si>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</si>
  <si>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</si>
  <si>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</si>
  <si>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</si>
  <si>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FORNECEDOR/SERVIÇO/CONSUMO</t>
  </si>
  <si>
    <t>ULTIMA TRAMITAÇÃO</t>
  </si>
  <si>
    <t>SITUAÇÃO PROCESSO</t>
  </si>
  <si>
    <t>FONTE - 100</t>
  </si>
  <si>
    <t>AGUARDANDO EMPENHO</t>
  </si>
  <si>
    <t>AQUISIÇÃO DE FARMACOLOGICOS</t>
  </si>
  <si>
    <t>EMENDA PARLAMENTAR JOÃO BOSCO SARAIVA</t>
  </si>
  <si>
    <t>AQUISIÇÃO DE ALIMENTO</t>
  </si>
  <si>
    <t>CERTIFICADO DIGITAL</t>
  </si>
  <si>
    <t>-</t>
  </si>
  <si>
    <t>017303.001103/2020</t>
  </si>
  <si>
    <t>EMENDA PARLAMENTAR SERAFIM CORREA</t>
  </si>
  <si>
    <t>SERVIÇO DE REFRIGERAÇÃO</t>
  </si>
  <si>
    <t xml:space="preserve"> APARELHOS E UTENSÍLIOS LABORATORIAIS</t>
  </si>
  <si>
    <t>BANHO MARIA TIPO HISTOLOGICO</t>
  </si>
  <si>
    <t>017303.000154/2021</t>
  </si>
  <si>
    <t>DIGITALIZAÇÃO</t>
  </si>
  <si>
    <t>EMENDA PARLAMENTAR PLINIO VALERIO</t>
  </si>
  <si>
    <t>017303.001130/2020</t>
  </si>
  <si>
    <t>CALIBRAÇÃO DE EQUIPAMENTOS</t>
  </si>
  <si>
    <t>MANUTENÇÃO EM EQUIPAMENTOS HOSPITALARES</t>
  </si>
  <si>
    <t>AQUISIÇÃO DE PRODUTOS QUIMICOS</t>
  </si>
  <si>
    <t>AQUISIÇÃO DE PRODUTOS PARA SAUDE</t>
  </si>
  <si>
    <t xml:space="preserve"> SERVIÇO DE AGENCIAMENTO DE VIAGENS</t>
  </si>
  <si>
    <t>PASSAGENS AREAS/TERRESTRE/FLUVIAL</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</si>
  <si>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</si>
  <si>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</si>
  <si>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</si>
  <si>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</si>
  <si>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</si>
  <si>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</si>
  <si>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</si>
  <si>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</si>
  <si>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</si>
  <si>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</si>
  <si>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</si>
  <si>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</si>
  <si>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</si>
  <si>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</si>
  <si>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</si>
  <si>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</si>
  <si>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</si>
  <si>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</si>
  <si>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</si>
  <si>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</si>
  <si>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</si>
  <si>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</si>
  <si>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</si>
  <si>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</si>
  <si>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</si>
  <si>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</si>
  <si>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</si>
  <si>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</si>
  <si>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</si>
  <si>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</si>
  <si>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</si>
  <si>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</si>
  <si>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</si>
  <si>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</si>
  <si>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</si>
  <si>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</si>
  <si>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</si>
  <si>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</si>
  <si>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</si>
  <si>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EQUIPAMENTOS DE INFORMÁTICA</t>
  </si>
  <si>
    <t>AQUISIÇÃO DE EQUIPAMENTO DE INFORMATICA</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</si>
  <si>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</si>
  <si>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</si>
  <si>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</si>
  <si>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</si>
  <si>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</si>
  <si>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</si>
  <si>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</si>
  <si>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</si>
  <si>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</si>
  <si>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</si>
  <si>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</si>
  <si>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</si>
  <si>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</si>
  <si>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</si>
  <si>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</si>
  <si>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</si>
  <si>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</si>
  <si>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</si>
  <si>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</si>
  <si>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</si>
  <si>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</si>
  <si>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</si>
  <si>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</si>
  <si>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</si>
  <si>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</si>
  <si>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</si>
  <si>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</si>
  <si>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</si>
  <si>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</si>
  <si>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</si>
  <si>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</si>
  <si>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</si>
  <si>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</si>
  <si>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</si>
  <si>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</si>
  <si>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</si>
  <si>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</si>
  <si>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</si>
  <si>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</si>
  <si>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</si>
  <si>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</si>
  <si>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</si>
  <si>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</si>
  <si>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</si>
  <si>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</si>
  <si>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</si>
  <si>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</si>
  <si>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</si>
  <si>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</si>
  <si>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</si>
  <si>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</si>
  <si>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</si>
  <si>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</si>
  <si>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</si>
  <si>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</si>
  <si>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</si>
  <si>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</si>
  <si>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</si>
  <si>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</si>
  <si>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</si>
  <si>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</si>
  <si>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</si>
  <si>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</si>
  <si>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</si>
  <si>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</si>
  <si>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</si>
  <si>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</si>
  <si>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</si>
  <si>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</si>
  <si>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</si>
  <si>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</si>
  <si>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</si>
  <si>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</si>
  <si>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</si>
  <si>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</si>
  <si>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</si>
  <si>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</si>
  <si>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</si>
  <si>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</si>
  <si>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</si>
  <si>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</si>
  <si>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</si>
  <si>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</si>
  <si>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</si>
  <si>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</si>
  <si>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</si>
  <si>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</si>
  <si>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</si>
  <si>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</si>
  <si>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</si>
  <si>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</si>
  <si>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</si>
  <si>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</si>
  <si>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</si>
  <si>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</si>
  <si>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</si>
  <si>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</si>
  <si>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Gêneros alimenticios</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</si>
  <si>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</si>
  <si>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</si>
  <si>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</si>
  <si>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</si>
  <si>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</si>
  <si>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</si>
  <si>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</si>
  <si>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</si>
  <si>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</si>
  <si>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</si>
  <si>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</si>
  <si>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</si>
  <si>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</si>
  <si>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</si>
  <si>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</si>
  <si>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</si>
  <si>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</si>
  <si>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</si>
  <si>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</si>
  <si>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</si>
  <si>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</si>
  <si>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</si>
  <si>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</si>
  <si>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</si>
  <si>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</si>
  <si>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</si>
  <si>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</si>
  <si>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</si>
  <si>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</si>
  <si>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</si>
  <si>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</si>
  <si>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</si>
  <si>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</si>
  <si>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</si>
  <si>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</si>
  <si>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</si>
  <si>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</si>
  <si>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</si>
  <si>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</si>
  <si>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</si>
  <si>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</si>
  <si>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</si>
  <si>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</si>
  <si>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</si>
  <si>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</si>
  <si>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</si>
  <si>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</si>
  <si>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</si>
  <si>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</si>
  <si>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</si>
  <si>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</si>
  <si>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</si>
  <si>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</si>
  <si>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</si>
  <si>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</si>
  <si>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</si>
  <si>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</si>
  <si>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</si>
  <si>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</si>
  <si>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</si>
  <si>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</si>
  <si>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</si>
  <si>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</si>
  <si>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</si>
  <si>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</si>
  <si>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</si>
  <si>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</si>
  <si>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</si>
  <si>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</si>
  <si>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</si>
  <si>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</si>
  <si>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</si>
  <si>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</si>
  <si>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</si>
  <si>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</si>
  <si>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</si>
  <si>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</si>
  <si>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</si>
  <si>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</si>
  <si>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DIVERSOS FORNECEDORES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</si>
  <si>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</si>
  <si>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</si>
  <si>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</si>
  <si>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</si>
  <si>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</si>
  <si>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</si>
  <si>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</si>
  <si>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</si>
  <si>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</si>
  <si>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</si>
  <si>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</si>
  <si>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</si>
  <si>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</si>
  <si>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</si>
  <si>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</si>
  <si>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</si>
  <si>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</si>
  <si>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</si>
  <si>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</si>
  <si>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</si>
  <si>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</si>
  <si>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</si>
  <si>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</si>
  <si>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</si>
  <si>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</si>
  <si>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</si>
  <si>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</si>
  <si>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</si>
  <si>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</si>
  <si>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</si>
  <si>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</si>
  <si>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</si>
  <si>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</si>
  <si>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</si>
  <si>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</si>
  <si>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</si>
  <si>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</si>
  <si>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</si>
  <si>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</si>
  <si>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</si>
  <si>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</si>
  <si>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</si>
  <si>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</si>
  <si>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</si>
  <si>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</si>
  <si>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</si>
  <si>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</si>
  <si>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</si>
  <si>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</si>
  <si>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</si>
  <si>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</si>
  <si>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</si>
  <si>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</si>
  <si>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</si>
  <si>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</si>
  <si>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</si>
  <si>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</si>
  <si>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</si>
  <si>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</si>
  <si>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</si>
  <si>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</si>
  <si>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</si>
  <si>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</si>
  <si>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</si>
  <si>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</si>
  <si>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</si>
  <si>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</si>
  <si>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</si>
  <si>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</si>
  <si>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</si>
  <si>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</si>
  <si>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</si>
  <si>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</si>
  <si>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</si>
  <si>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 xml:space="preserve"> </t>
  </si>
  <si>
    <t>PLANILHA DE MONITORAMENTO - 2021</t>
  </si>
  <si>
    <t>EMENDA PARLAMENTAR - DEP. FEDERAL PLINIO VALERIO_EXECUÇÃO</t>
  </si>
  <si>
    <t>PE 1108/19</t>
  </si>
  <si>
    <t>PE 812/20</t>
  </si>
  <si>
    <t>PE 153/20</t>
  </si>
  <si>
    <t>MATERIAL DE EXPEDIENTE</t>
  </si>
  <si>
    <t>NOVOS CONTRATOS PARA LICITAR</t>
  </si>
  <si>
    <t>AQUISIÇÃO POR ATA DE REGISTRO DE PREÇOS</t>
  </si>
  <si>
    <t>SUBTOTAL</t>
  </si>
  <si>
    <t>ADITIVOS DE CONTRATOS</t>
  </si>
  <si>
    <t>Aquisição de PPS-Produtos para Saúde</t>
  </si>
  <si>
    <t>017303.0000435/2020</t>
  </si>
  <si>
    <t>AQUISIÇÃO DE MAT. DE CONSUMO</t>
  </si>
  <si>
    <t>AQUISIÇÃO DE CALÇADOS ORTOPEDICOS</t>
  </si>
  <si>
    <t>PE 724/2020</t>
  </si>
  <si>
    <t>EMENDA PARLAMENTAR - DEP. SERAFIM CORREA</t>
  </si>
  <si>
    <t>0011/20</t>
  </si>
  <si>
    <t>SALDO -  FES</t>
  </si>
  <si>
    <t>RECURSOS ORDINÁRIOS - 100</t>
  </si>
  <si>
    <t>NE0000071/2021</t>
  </si>
  <si>
    <t>TRANSF. FUNDO DE RECURSOS DO SUS - 0431</t>
  </si>
  <si>
    <t>071/2021</t>
  </si>
  <si>
    <t>0436/20</t>
  </si>
  <si>
    <t>AQUISIÇÃO POR CEL - COMPRA ELETRONICA</t>
  </si>
  <si>
    <t>FUNDAÇÃO DE DERMATOLOGIA TROPICAL E VENEREOLOGIA "ALFREDO DA MATTA"
DIRETORIA ADMINISTRATIVA FINANCEIRA - DAF
DEPARTAMENTO DE ADMINISTRAÇÃO - DA
SUBGERÊNCIA DE COMPRAS - SUBCOMP</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</si>
  <si>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</si>
  <si>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</si>
  <si>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</si>
  <si>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</si>
  <si>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</si>
  <si>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</si>
  <si>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</si>
  <si>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</si>
  <si>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</si>
  <si>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</si>
  <si>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</si>
  <si>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</si>
  <si>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</si>
  <si>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</si>
  <si>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</si>
  <si>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</si>
  <si>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</si>
  <si>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</si>
  <si>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</si>
  <si>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</si>
  <si>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</si>
  <si>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</si>
  <si>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</si>
  <si>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</si>
  <si>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</si>
  <si>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</si>
  <si>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</si>
  <si>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</si>
  <si>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</si>
  <si>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</si>
  <si>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</si>
  <si>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</si>
  <si>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</si>
  <si>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</si>
  <si>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</si>
  <si>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</si>
  <si>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</si>
  <si>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</si>
  <si>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</si>
  <si>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AQUISIÇÃO MATERIAL QUIMICO-LABORATORIAL</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</si>
  <si>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</si>
  <si>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</si>
  <si>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</si>
  <si>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</si>
  <si>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</si>
  <si>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</si>
  <si>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</si>
  <si>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</si>
  <si>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</si>
  <si>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</si>
  <si>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</si>
  <si>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</si>
  <si>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</si>
  <si>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</si>
  <si>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</si>
  <si>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</si>
  <si>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</si>
  <si>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</si>
  <si>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</si>
  <si>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</si>
  <si>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</si>
  <si>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</si>
  <si>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</si>
  <si>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r>
      <t xml:space="preserve">1º HOMOLOGAÇÃO DAF - OK 
2º PARECER JURIDICO - OK  
3º LAUDO TÉCNICO - OK
4° SUBORC EMPENHADO - OK
</t>
    </r>
    <r>
      <rPr>
        <b/>
        <sz val="22"/>
        <color theme="1"/>
        <rFont val="Arial"/>
        <family val="2"/>
      </rPr>
      <t>5º SUBCONALIC - FINALIZADO</t>
    </r>
  </si>
  <si>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</si>
  <si>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</si>
  <si>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</si>
  <si>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</si>
  <si>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</si>
  <si>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</si>
  <si>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</si>
  <si>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</si>
  <si>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</si>
  <si>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</si>
  <si>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</si>
  <si>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</si>
  <si>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INSTITUTO TRIMONTE DE DESENVOLVIMENTO - ITD</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</si>
  <si>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</si>
  <si>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</si>
  <si>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</si>
  <si>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</si>
  <si>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</si>
  <si>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</si>
  <si>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</si>
  <si>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</si>
  <si>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</si>
  <si>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</si>
  <si>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</si>
  <si>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</si>
  <si>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</si>
  <si>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</si>
  <si>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</si>
  <si>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</si>
  <si>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</si>
  <si>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</si>
  <si>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</si>
  <si>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</si>
  <si>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</si>
  <si>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</si>
  <si>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</si>
  <si>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</si>
  <si>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</si>
  <si>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</si>
  <si>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</si>
  <si>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</si>
  <si>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</si>
  <si>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</si>
  <si>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</si>
  <si>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</si>
  <si>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</si>
  <si>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</si>
  <si>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</si>
  <si>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</si>
  <si>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</si>
  <si>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</si>
  <si>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</si>
  <si>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</si>
  <si>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</si>
  <si>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</si>
  <si>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</si>
  <si>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</si>
  <si>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</si>
  <si>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</si>
  <si>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</si>
  <si>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</si>
  <si>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 xml:space="preserve"> SERVIÇOS DE PUBLICAÇÃO
</t>
  </si>
  <si>
    <t>SERVIÇOS DE COMUNICAÇÃO EM GERAL</t>
  </si>
  <si>
    <t>017303.000279/2020</t>
  </si>
  <si>
    <t>MANUTENÇÃO VEICULAR</t>
  </si>
  <si>
    <t>SERVIÇO DE TELEFONIA</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</si>
  <si>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</si>
  <si>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</si>
  <si>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</si>
  <si>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</si>
  <si>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</si>
  <si>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</si>
  <si>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</si>
  <si>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</si>
  <si>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</si>
  <si>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</si>
  <si>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</si>
  <si>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</si>
  <si>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</si>
  <si>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</si>
  <si>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</si>
  <si>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</si>
  <si>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</si>
  <si>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r>
      <t xml:space="preserve">1º DAF PARA DELIBERAÇÃO - ok
2º ASSEJUR - PARECER JURIDICO - ok
3º ASCI - PARECER TÉCNICO - OK
4º SUBORC - NOTA DE CRÉDITO 07/04
</t>
    </r>
    <r>
      <rPr>
        <b/>
        <sz val="22"/>
        <color theme="1"/>
        <rFont val="Arial"/>
        <family val="2"/>
      </rPr>
      <t>5º SUBORC - EMPENHADO</t>
    </r>
  </si>
  <si>
    <r>
      <t xml:space="preserve">1º AGUARDANDO EMPENHO desde o dia </t>
    </r>
    <r>
      <rPr>
        <b/>
        <sz val="22"/>
        <color theme="1"/>
        <rFont val="Arial"/>
        <family val="2"/>
      </rPr>
      <t>09/03/2021
2º SUBORC - DETACONTRATO - STATUS 14/04</t>
    </r>
    <r>
      <rPr>
        <sz val="22"/>
        <color theme="1"/>
        <rFont val="Arial"/>
        <family val="2"/>
      </rPr>
      <t xml:space="preserve">
</t>
    </r>
  </si>
  <si>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</si>
  <si>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</si>
  <si>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</si>
  <si>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</si>
  <si>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</si>
  <si>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</si>
  <si>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</si>
  <si>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</si>
  <si>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</si>
  <si>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</si>
  <si>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</si>
  <si>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</si>
  <si>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</si>
  <si>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</si>
  <si>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</si>
  <si>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SERVIÇO DE VIGILANCIA</t>
  </si>
  <si>
    <t>SERVIÇO DE VIGILANCIA ARMADA</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</si>
  <si>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</si>
  <si>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</si>
  <si>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</si>
  <si>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</si>
  <si>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</si>
  <si>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</si>
  <si>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</si>
  <si>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</si>
  <si>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</si>
  <si>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</si>
  <si>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</si>
  <si>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VALOR F/B/E</t>
  </si>
  <si>
    <r>
      <t>1º DAF PARA DELIBERAÇÃO - ok
2º MINUTA ASSEJUR - ok
3º SUBORC PARA EMPENHO ok
4º PEDIDO R$ 8.000,00 ok
5º SUBORC - EMPENHADO ok
5º ASSEJUR PUBLICADO 30/03 ~ 20/04 ok</t>
    </r>
    <r>
      <rPr>
        <b/>
        <sz val="22"/>
        <color theme="1"/>
        <rFont val="Arial"/>
        <family val="2"/>
      </rPr>
      <t xml:space="preserve">
6º SUBORC -  AGUARDAR PAGAMENTO OU RECURSO desde o dia 20/04/21 </t>
    </r>
  </si>
  <si>
    <r>
      <t xml:space="preserve">1º SUBCOMP - INSTRUÇÃO 
PROCESSUAL -13/04
2º DA/SUBORC - ASS. NAD - 15/04 ok
3º SUBCOMP - FAZER INEX 14/04 ok
4º SUBCOMP - JUST ADM 22/04 ok
</t>
    </r>
    <r>
      <rPr>
        <b/>
        <sz val="22"/>
        <color theme="1"/>
        <rFont val="Arial"/>
        <family val="2"/>
      </rPr>
      <t>5º DAF - HOMOLOGAÇÂO/APROVAÇÃO - PENDENTE</t>
    </r>
  </si>
  <si>
    <r>
      <t xml:space="preserve">1º ENVIADO AO CSC 16/03/2021
2º RETORNO CSC - 16/04/2021
3º GL - REGULARIZAÇÃO  PROCESSO 21/04
</t>
    </r>
    <r>
      <rPr>
        <b/>
        <sz val="22"/>
        <color theme="1"/>
        <rFont val="Arial"/>
        <family val="2"/>
      </rPr>
      <t>4º SUBCOMP  - ENVIADO EMAIL PARA FORNECEDORES 22/04</t>
    </r>
  </si>
  <si>
    <r>
      <t xml:space="preserve">1º INSTRUÇÃO PROCESSUAL - OK
2º SUBORC ASS. NAD - OK
3º SUBCOMP - JUST ADM - OK
4º ASSEJUR - PARECER - OK
5º ASCI - LAUDO TEC. OK
6º DAF - AUTORIZADO - OK
</t>
    </r>
    <r>
      <rPr>
        <b/>
        <sz val="20"/>
        <color theme="1"/>
        <rFont val="Arial"/>
        <family val="2"/>
      </rPr>
      <t>7º SUBORC -  EMPENHADO 05/04</t>
    </r>
  </si>
  <si>
    <r>
      <rPr>
        <b/>
        <sz val="20"/>
        <color theme="1"/>
        <rFont val="Arial"/>
        <family val="2"/>
      </rPr>
      <t>AGUARDANDO DECISÃO DAF</t>
    </r>
    <r>
      <rPr>
        <sz val="20"/>
        <color theme="1"/>
        <rFont val="Arial"/>
        <family val="2"/>
      </rPr>
      <t xml:space="preserve"> - desde o 15/01/2021</t>
    </r>
  </si>
  <si>
    <r>
      <t xml:space="preserve">1º INSTRUÇÃO PROCESSUAL - OK
2º SUBORC ASS. NAD - OK
3º SUBCOMP - JUST ADM - OK
4º DAF - HOMOLOGAÇÃO - OK 07/04
4º ASSEJUR - PARECER - OK 07/04
5º GDP - AUTORIZADO - OK 08/04
6º ASCI - LAUDO TEC. OK 08/04
7º DAF - HOMOLOGADO - OK 09/04
</t>
    </r>
    <r>
      <rPr>
        <b/>
        <sz val="20"/>
        <color theme="1"/>
        <rFont val="Arial"/>
        <family val="2"/>
      </rPr>
      <t>8º SUBORC - EMPENHADO</t>
    </r>
  </si>
  <si>
    <r>
      <t xml:space="preserve">1º ASSEJUR - P. JURIDICO -OK
2º PARECER TECNICO - OK
3º AGUARDANDO DECISÃO DAF OK
4º ASSEJUR RECOMENDA ABRIR NOVO PROCESSO.
5º DA - ACATA E SOLICITA ABERTURA DE NOVO PROCESSO PARA GL
</t>
    </r>
    <r>
      <rPr>
        <b/>
        <sz val="22"/>
        <color theme="1"/>
        <rFont val="Arial"/>
        <family val="2"/>
      </rPr>
      <t>6º AGUARDANDO POSIÇÃO GL</t>
    </r>
  </si>
  <si>
    <r>
      <t xml:space="preserve">1º EMPENHADO PROCESSO - OK
2º AGUARDANDO ASS. CONTRATO 
3º FOLHA DE ROSTO DE CONTRATO OK
</t>
    </r>
    <r>
      <rPr>
        <b/>
        <sz val="22"/>
        <color theme="1"/>
        <rFont val="Arial"/>
        <family val="2"/>
      </rPr>
      <t>4º PROCESSO NO ASSEJUR DESDE 20/04</t>
    </r>
  </si>
  <si>
    <t>AQUISIÇÃO POR PREGÃO ELETRÔNICO</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</si>
  <si>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</si>
  <si>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</si>
  <si>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</si>
  <si>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</si>
  <si>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</si>
  <si>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</si>
  <si>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</si>
  <si>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</si>
  <si>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</si>
  <si>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</si>
  <si>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</si>
  <si>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</si>
  <si>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</si>
  <si>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</si>
  <si>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</si>
  <si>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</si>
  <si>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</si>
  <si>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</si>
  <si>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</si>
  <si>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</si>
  <si>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</si>
  <si>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</si>
  <si>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</si>
  <si>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</si>
  <si>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</si>
  <si>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</si>
  <si>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</si>
  <si>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</si>
  <si>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</si>
  <si>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</si>
  <si>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</si>
  <si>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</si>
  <si>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</si>
  <si>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</si>
  <si>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</si>
  <si>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</si>
  <si>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</si>
  <si>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</si>
  <si>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</si>
  <si>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</si>
  <si>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</si>
  <si>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</si>
  <si>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017303.000327/2021</t>
  </si>
  <si>
    <t>APOIO ADMINISTRATIVO</t>
  </si>
  <si>
    <t>CONTRATAÇÃO DE MAO DE OBRA APOIO ADMINISTRATIVO</t>
  </si>
  <si>
    <t>017303.000254/2021</t>
  </si>
  <si>
    <t>017303.000338/2021</t>
  </si>
  <si>
    <t>MANUTENÇÃO PREVENTIVA E CORRETIVA DE MICROSCOPIO</t>
  </si>
  <si>
    <t>PRESTAÇÃO DE SERVIÇOS DE MANUTENÇÃO E CALIBRAÇÃO DE MICROSCOPIO</t>
  </si>
  <si>
    <t>017303.000339/2021</t>
  </si>
  <si>
    <t>114417 - FORMOL (FORMALDEÍDO), Concentração: 37 a 40%, Unidade de Fornecimento: frasco com 1L.</t>
  </si>
  <si>
    <t>PRODUTO EM ATA
ADQUIRIR EM OUTRO PROCESO</t>
  </si>
  <si>
    <r>
      <rPr>
        <b/>
        <sz val="22"/>
        <color theme="1"/>
        <rFont val="Arial"/>
        <family val="2"/>
      </rPr>
      <t>AGUARDANDO EMPENHO</t>
    </r>
    <r>
      <rPr>
        <sz val="22"/>
        <color theme="1"/>
        <rFont val="Arial"/>
        <family val="2"/>
      </rPr>
      <t xml:space="preserve"> - desde o dia   17/02/2020
SUBORC - EMPENHADO 26/04</t>
    </r>
  </si>
  <si>
    <r>
      <rPr>
        <b/>
        <sz val="22"/>
        <color theme="1"/>
        <rFont val="Arial"/>
        <family val="2"/>
      </rPr>
      <t>SUBORC - AGUARDANDO BLOQUEIO</t>
    </r>
    <r>
      <rPr>
        <sz val="22"/>
        <color theme="1"/>
        <rFont val="Arial"/>
        <family val="2"/>
      </rPr>
      <t xml:space="preserve"> - desde o dia  10/03/2021</t>
    </r>
  </si>
  <si>
    <t>SERVIÇOS DE REFRIGERAÇÃO</t>
  </si>
  <si>
    <t>SERVIÇOS DE MANUTENÇÃO CORRETIVA E PREVENTIVA REFRIGERAÇÃO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</si>
  <si>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</si>
  <si>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</si>
  <si>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</si>
  <si>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</si>
  <si>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</si>
  <si>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</si>
  <si>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</si>
  <si>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</si>
  <si>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</si>
  <si>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</si>
  <si>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</si>
  <si>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</si>
  <si>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</si>
  <si>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</si>
  <si>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</si>
  <si>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</si>
  <si>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</si>
  <si>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</si>
  <si>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</si>
  <si>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</si>
  <si>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</si>
  <si>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</si>
  <si>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</si>
  <si>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</si>
  <si>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</si>
  <si>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</si>
  <si>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 xml:space="preserve">DIAGNÓSTICOS LABORATORIAIS IMUNOHISTOQUÍMICA </t>
  </si>
  <si>
    <t>LOCAÇÃO DE VEÍCULOS</t>
  </si>
  <si>
    <t>(LOCAÇÃO DE VEÍCULOS TIPO UTILITÁRIO - PICK UP)</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</si>
  <si>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</si>
  <si>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</si>
  <si>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</si>
  <si>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</si>
  <si>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</si>
  <si>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</si>
  <si>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</si>
  <si>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</si>
  <si>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</si>
  <si>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</si>
  <si>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</si>
  <si>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PRODUTO LABORATORIAL</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</si>
  <si>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</si>
  <si>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</si>
  <si>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</si>
  <si>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</si>
  <si>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</si>
  <si>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</si>
  <si>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</si>
  <si>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</si>
  <si>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</si>
  <si>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</si>
  <si>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</si>
  <si>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</si>
  <si>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</si>
  <si>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</si>
  <si>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</si>
  <si>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</si>
  <si>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</si>
  <si>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</si>
  <si>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</si>
  <si>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</si>
  <si>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(ID-102252) FIO DE SUTURA CATGUT SIMPLES, Aplicação: Aparelho digestivo; Tamanho: 70cm; Diâmetro: 5-0; Agulha: 22mm, 1/2 Círculo Cilíndrica. Apresentação: Envelope aluminizado.</t>
  </si>
  <si>
    <t>(ID-102361) FIO DE SUTURA NYLON, Aplicação: Cuticular; Tamanho: 45cm; Diâmetro: 4-0; Agulha: 17mm, 1/2 Círculo Triangular</t>
  </si>
  <si>
    <t>(ID-115938) GEL, Aplicação: para ultrasonografia e eletrocardiograma; Boa condutibilidade, inodoro, hidrossolúvel, hipoalergênico, atóxico e ph neutro; Unidade de Fornecimento: frasco com 100g</t>
  </si>
  <si>
    <t>ID-116975) LUVA CIRÚRGICA ESTÉRIL, Tamanho/Capacidade: nº 7,5; Material: látex natural; Lubrificada com pó bioabsorvível; Anatômica, punho longo; Unidade de Fornecimento: 1 par embalado em papel grau cirúrgico</t>
  </si>
  <si>
    <t>(ID-117723) MÁSCARA, Aplicação: uso hospitalar; Tipo: N95; Descartável; Com tiras ajustáveis.</t>
  </si>
  <si>
    <t>ID-114694) PUNCH DESCARTÁVEL , Tamanho/Capacidade: diâmetro 5,0mm; Aplicação: uso em biópsia dermatológica; Estéril; Embalagem individual.</t>
  </si>
  <si>
    <t>BIOTARGET INGREPRESE</t>
  </si>
  <si>
    <t>A G INDUSTRIA E COME</t>
  </si>
  <si>
    <t>906/2020</t>
  </si>
  <si>
    <t>388/2020</t>
  </si>
  <si>
    <t>341/2020</t>
  </si>
  <si>
    <t>176//2021</t>
  </si>
  <si>
    <t>050/2021</t>
  </si>
  <si>
    <t>017303.000395/2021</t>
  </si>
  <si>
    <t xml:space="preserve"> 017303.000395/2021</t>
  </si>
  <si>
    <t>SERVIÇOS GRÁFICOS</t>
  </si>
  <si>
    <t>017303.000417/2021</t>
  </si>
  <si>
    <t>SERVIÇO DE PRODUÇÃO GRÁFICA</t>
  </si>
  <si>
    <t>017303.000438/2021</t>
  </si>
  <si>
    <t>(ID - 39309) SERVIÇOS DE MANUTENÇÃO DE EQUIPAMENTOS HOSPITALARES, Descrição: contratação de empresa especializada na prestação de serviços de manutenção preventiva e/ou corretiva de equipamentos médico-hospitalares, com reposição de peças, conforme discriminação em Projeto Básico</t>
  </si>
  <si>
    <t>017303.000431/2021</t>
  </si>
  <si>
    <t xml:space="preserve">AQUISIÇÃO POR INEX </t>
  </si>
  <si>
    <t>PRODUTOS PARA SAUDE</t>
  </si>
  <si>
    <t>MANUTENÇÃO
HOSPITALAR</t>
  </si>
  <si>
    <t>CONSERTO DE AUTOCLAVES</t>
  </si>
  <si>
    <r>
      <t>1º SUBCOMP - INSTRUÇÃO 
PROCESSUAL - 26/04
2º SUBCOMP - COTAÇÃO
3º SUBCOMP - CEL - FRACASSADA 29/06</t>
    </r>
    <r>
      <rPr>
        <b/>
        <sz val="22"/>
        <color theme="1"/>
        <rFont val="Arial"/>
        <family val="2"/>
      </rPr>
      <t xml:space="preserve">
4º SUBCOMP - AGUARDANDO PARA MARCAÇÃO DE NOVA CEL. 30/04</t>
    </r>
  </si>
  <si>
    <r>
      <t xml:space="preserve">1º SUBCOMP - INSTRUÇÃO 
PROCESSUAL - 07/05
</t>
    </r>
    <r>
      <rPr>
        <b/>
        <sz val="22"/>
        <color theme="1"/>
        <rFont val="Arial"/>
        <family val="2"/>
      </rPr>
      <t>2º SUBCOMP - COTAÇÃO 13/05</t>
    </r>
  </si>
  <si>
    <r>
      <t>5º DA - ANALISE PROC 21 - 22/04
6º DAF - HOMOLOGAÇÃO/APROV - 23/04
7º ASSEJUR - PARECER JURIDICO 23 - 26/04</t>
    </r>
    <r>
      <rPr>
        <b/>
        <sz val="22"/>
        <color theme="1"/>
        <rFont val="Arial"/>
        <family val="2"/>
      </rPr>
      <t xml:space="preserve">
</t>
    </r>
    <r>
      <rPr>
        <sz val="22"/>
        <color theme="1"/>
        <rFont val="Arial"/>
        <family val="2"/>
      </rPr>
      <t>8º SUBORC - AGUARDANDO EMPENHO 29/04</t>
    </r>
    <r>
      <rPr>
        <b/>
        <sz val="22"/>
        <color theme="1"/>
        <rFont val="Arial"/>
        <family val="2"/>
      </rPr>
      <t xml:space="preserve">
9º SUBORC - EMPENHADO - 05/05
</t>
    </r>
    <r>
      <rPr>
        <sz val="22"/>
        <color theme="1"/>
        <rFont val="Arial"/>
        <family val="2"/>
      </rPr>
      <t>10 º SUBCOMP AGUARDANDO ENVIO 07/05
11º PROCESSO FINALIZADO</t>
    </r>
  </si>
  <si>
    <t>9º SUBORC - EMPENHADO
10 º ASSEJUR - ELABORAÇÃO DO CONTRATO
11º CONTRATO ASSINADO 
12º EXECUTANDO O CONTRATO</t>
  </si>
  <si>
    <t>017303.000462/2021</t>
  </si>
  <si>
    <t>017303.000478/2021</t>
  </si>
  <si>
    <t>126/2020</t>
  </si>
  <si>
    <t>(ID-15582) CARGA EXTINTOR DE INCÊNDIO, Tipo: gás carbônico (CO2), Capacidade: 06 kg, Informações Adicionais: os extintores deverão estar em conformidade com a legislação vigente, em especial ABNT e INMETRO.</t>
  </si>
  <si>
    <t>(ID-15584) CARGA EXTINTOR DE INCÊNDIO, Tipo: gás carbônico (CO2), Capacidade: 10 kg, Informações Adicionais: os extintores deverão estar em conformidade com a legislação vigente, em especial ABNT e INMETRO.</t>
  </si>
  <si>
    <t>(ID-44762) CARGA EXTINTOR DE INCÊNDIO, Tipo: pó químico seco BC (PQS), Capacidade: 12 Kg, Informações Adicionais: os extintores deverão estar em conformidade com a legislação vigente, em especial ABNT e INMETRO.</t>
  </si>
  <si>
    <t>(ID-44782) CARGA EXTINTOR DE INCÊNDIO, Tipo: pó químico seco ABC (PQS), Capacidade: 8 kg, Informações Adicionais: os extintores deverão estar em conformidade com a legislação vigente, em especial ABNT e INMETRO</t>
  </si>
  <si>
    <t>017303.000475/2021</t>
  </si>
  <si>
    <t>PALACIO DE MATERIAL DE SEGURANCA LTDA</t>
  </si>
  <si>
    <t>017303.000519/2021-07</t>
  </si>
  <si>
    <t>AQUISIÇÃO DE MATERIAL DE EXPEDIENTE PARA ESTOQUE SUBALMOX</t>
  </si>
  <si>
    <t>02.017303.000516/2021</t>
  </si>
  <si>
    <t>AQUISIÇÃO DE GÊNERO ALIMENTICIOS PARA ESTOQUE DO ALMOXARIFADO</t>
  </si>
  <si>
    <t>GÊNERO ALIMENTICIO</t>
  </si>
  <si>
    <t>017303.000518/2021</t>
  </si>
  <si>
    <t>PRODUTOS DESCARTAVEIS/HIGIENE/LIMPEZA</t>
  </si>
  <si>
    <t>02.017303.000565/2021</t>
  </si>
  <si>
    <t>MATERIAL INFORMATICA</t>
  </si>
  <si>
    <t>2º TERMO ADITIVO MICROLAB</t>
  </si>
  <si>
    <r>
      <rPr>
        <sz val="20"/>
        <color theme="1"/>
        <rFont val="Arial"/>
        <family val="2"/>
      </rPr>
      <t xml:space="preserve">
4º ASCI - LAUDO TECNICO 19/05
5°- ASCI - EMITIDO LAUDO TECNICO E SOLICITADO NUMERAÇÃO DE NAD 20/05
6° SUBORC - EMITIDA NOTA DE EMPENHO 25/05
</t>
    </r>
    <r>
      <rPr>
        <b/>
        <sz val="20"/>
        <color theme="1"/>
        <rFont val="Arial"/>
        <family val="2"/>
      </rPr>
      <t xml:space="preserve">7- ENCAMINHADA A ASSEJUR PARA EMISSÃO DO TERMO ADITIVO 25/05
8° EMITIDO TERMO ADITIVO 09/06
9º FINALIZADO SUBORC
</t>
    </r>
  </si>
  <si>
    <t>017303.000578/2021</t>
  </si>
  <si>
    <r>
      <rPr>
        <b/>
        <sz val="22"/>
        <color theme="1"/>
        <rFont val="Arial"/>
        <family val="2"/>
      </rPr>
      <t>DEPLANOF</t>
    </r>
    <r>
      <rPr>
        <sz val="22"/>
        <color theme="1"/>
        <rFont val="Arial"/>
        <family val="2"/>
      </rPr>
      <t xml:space="preserve"> - AGUARDANDO BLOQUEIO - desde o dia  19/05/2021
SUBCOMP - Atender Solicitação - CSC 11/06/2021
</t>
    </r>
  </si>
  <si>
    <r>
      <t>1º SUBCOMP - INSTRUÇÃO 
PROCESSUAL 
2º SUBCOMP - COTAÇÃO 30/04
3º GL - DEVOLVIDO PROCESSO GL - 18/05</t>
    </r>
    <r>
      <rPr>
        <b/>
        <sz val="22"/>
        <color theme="1"/>
        <rFont val="Arial"/>
        <family val="2"/>
      </rPr>
      <t xml:space="preserve">
4º FES - SECRETARIA SOLICITOU RECURSO</t>
    </r>
  </si>
  <si>
    <r>
      <t xml:space="preserve">1º SUBCOMP - INSTRUÇÃO 
PROCESSUAL 
</t>
    </r>
    <r>
      <rPr>
        <b/>
        <sz val="22"/>
        <color theme="1"/>
        <rFont val="Arial"/>
        <family val="2"/>
      </rPr>
      <t>2º SUBCOMP - COTAÇÃO
3º DA - AJUSTE PROJETO BÀSICO 07/06
4º SUBCOMP - COTAÇÃO 10/06</t>
    </r>
  </si>
  <si>
    <r>
      <t xml:space="preserve">1º SUBCOMP - INSTRUÇÃO 
PROCESSUAL 
</t>
    </r>
    <r>
      <rPr>
        <b/>
        <sz val="22"/>
        <color theme="1"/>
        <rFont val="Arial"/>
        <family val="2"/>
      </rPr>
      <t>2º SUBCOMP - COTAÇÃO 30/04
3º DEPLANOF 31/05
4º FES/GEO - Gerencia orçamento</t>
    </r>
  </si>
  <si>
    <r>
      <t>1º SUBCOMP</t>
    </r>
    <r>
      <rPr>
        <b/>
        <sz val="22"/>
        <color theme="1"/>
        <rFont val="Arial"/>
        <family val="2"/>
      </rPr>
      <t xml:space="preserve"> </t>
    </r>
    <r>
      <rPr>
        <sz val="22"/>
        <color theme="1"/>
        <rFont val="Arial"/>
        <family val="2"/>
      </rPr>
      <t xml:space="preserve">- INSTRUÇÃO 
PROCESSUAL - 11/05
2º SUBCOMP - DEFINIÇÃO PROC - 14/05
3º SUBCOMP - JUST ADM - 17/05
4º </t>
    </r>
    <r>
      <rPr>
        <b/>
        <sz val="22"/>
        <color theme="1"/>
        <rFont val="Arial"/>
        <family val="2"/>
      </rPr>
      <t>ASSEJUR</t>
    </r>
    <r>
      <rPr>
        <sz val="22"/>
        <color theme="1"/>
        <rFont val="Arial"/>
        <family val="2"/>
      </rPr>
      <t xml:space="preserve"> - PARECER JUR - 19/05
5° ASCI - LAUDO TECNICO - 21/05
6° EMITIDA NOTA DE EMPENHO 26/05
7º PROCESSO FINALIZADO</t>
    </r>
  </si>
  <si>
    <r>
      <t xml:space="preserve">1º SUBCOMP - INSTRUÇÃO 
PROCESSUAL -13/04
2º FAZER INEX - 20/04
</t>
    </r>
    <r>
      <rPr>
        <b/>
        <sz val="22"/>
        <color theme="1"/>
        <rFont val="Arial"/>
        <family val="2"/>
      </rPr>
      <t>3º DA - ENVIO DO OFICIO SOLICITANDO AUMENTO DAS VAGAS 10/06</t>
    </r>
  </si>
  <si>
    <r>
      <t>1º ASSINATURA TERMO REFERENCIA ok
2º ENVIADO AO CSC 26/03/2021
3º CSC - PREGÂO ELETRONICO 16/04 ok
4º CSC - SUSPENSÂO RECURSAL - AGUARDANDO 19/04</t>
    </r>
    <r>
      <rPr>
        <b/>
        <sz val="22"/>
        <color theme="1"/>
        <rFont val="Arial"/>
        <family val="2"/>
      </rPr>
      <t xml:space="preserve">
5º GELAB - SUBMETIDO PARA ANALISE DA GERÊNCIA
6º DA - PARA ENVIO DAF - HOMOLOGAR </t>
    </r>
  </si>
  <si>
    <t>MATERIAL DE LIMPEZA E HIGIENIZAÇÃO</t>
  </si>
  <si>
    <t>0188/2021-3</t>
  </si>
  <si>
    <t>FRAZÃO E ROCHA SERV EM TEC DA
INFORMAÇÃO E COMERCIO DE ALIMENTOS LTDA</t>
  </si>
  <si>
    <r>
      <t xml:space="preserve">2º DEPLANOF - FONTE 17/05
3° DEPLANOF - INFORMADA FONTE 20/05
4° ASSEJUR - EMITIDO PARECE JURIDICO 27/05 
5°ASCI - EMITIDO LAUDO TECNICO 27/05
</t>
    </r>
    <r>
      <rPr>
        <b/>
        <sz val="22"/>
        <color theme="1"/>
        <rFont val="Arial"/>
        <family val="2"/>
      </rPr>
      <t>6°SUBORC - AGUARDANDO EMPENHO 02/06</t>
    </r>
  </si>
  <si>
    <r>
      <rPr>
        <sz val="22"/>
        <rFont val="Arial"/>
        <family val="2"/>
      </rPr>
      <t xml:space="preserve">
3º SUBCOMP - PARA CIENCIA DOS FATOS E POSTERIOR DEVOLUÇÃO 30/04</t>
    </r>
    <r>
      <rPr>
        <sz val="22"/>
        <color rgb="FFFF0000"/>
        <rFont val="Arial"/>
        <family val="2"/>
      </rPr>
      <t xml:space="preserve">
</t>
    </r>
    <r>
      <rPr>
        <b/>
        <sz val="22"/>
        <rFont val="Arial"/>
        <family val="2"/>
      </rPr>
      <t>4º SUBCAF - PARA AJUSTE NO TERMO DE REFERÊNCIA. 07/05
5º ENVIADO CSC - 08/06</t>
    </r>
  </si>
  <si>
    <r>
      <t xml:space="preserve">1º SUBCOMP - INSTRUÇÃO 
PROCESSUAL - 18/05
</t>
    </r>
    <r>
      <rPr>
        <b/>
        <sz val="22"/>
        <color theme="1"/>
        <rFont val="Arial"/>
        <family val="2"/>
      </rPr>
      <t>2º SUBCOMP - INSTRUÇÃO 19/05
3º  SUBCOMP - COTAÇÃO 08/06</t>
    </r>
  </si>
  <si>
    <r>
      <t xml:space="preserve">1º SUBCOMP - INSTRUÇÃO 
PROCESSUAL 10/06
</t>
    </r>
    <r>
      <rPr>
        <b/>
        <sz val="22"/>
        <color theme="1"/>
        <rFont val="Arial"/>
        <family val="2"/>
      </rPr>
      <t>2º DEPLANOF - FONTE 11/06</t>
    </r>
  </si>
  <si>
    <r>
      <rPr>
        <sz val="22"/>
        <color theme="1"/>
        <rFont val="Arial"/>
        <family val="2"/>
      </rPr>
      <t>6º DEPLANOF - FONTE 14/04 OK</t>
    </r>
    <r>
      <rPr>
        <b/>
        <sz val="22"/>
        <color theme="1"/>
        <rFont val="Arial"/>
        <family val="2"/>
      </rPr>
      <t xml:space="preserve">
</t>
    </r>
    <r>
      <rPr>
        <sz val="22"/>
        <color theme="1"/>
        <rFont val="Arial"/>
        <family val="2"/>
      </rPr>
      <t xml:space="preserve">7º SUBORC - AGUARDANDO FONTE - 15/04
8º SUBORC - SOLICITAÇÂO DE FONTE AO FES 06/05 </t>
    </r>
    <r>
      <rPr>
        <b/>
        <sz val="22"/>
        <color theme="1"/>
        <rFont val="Arial"/>
        <family val="2"/>
      </rPr>
      <t xml:space="preserve">
9º FES GABINETE  - PARADO 31/05</t>
    </r>
  </si>
  <si>
    <r>
      <t>8º ASSEJUR - PARECER JURIDICO OK
9º DEPLANOF - PARA EMPENHAMENTO 30/04</t>
    </r>
    <r>
      <rPr>
        <b/>
        <sz val="22"/>
        <color theme="1"/>
        <rFont val="Arial"/>
        <family val="2"/>
      </rPr>
      <t xml:space="preserve">
10º DAF - AUTORIZA EMPENHAMENTO 04/05
11° EMITIDA NOTA DE EMPENHO 20/05
12º PROCESSO FINALIZADO</t>
    </r>
  </si>
  <si>
    <r>
      <t xml:space="preserve">5° SUBCOMP - ENCAMINHADA ATA DE CEL 28/05
6° ASSEJUR - ENCAMINHADO PARECER JURÍDICO 02/06
7° ASCI - AGUARDANDO LAUDO 02/06
</t>
    </r>
    <r>
      <rPr>
        <b/>
        <sz val="22"/>
        <color theme="1"/>
        <rFont val="Arial"/>
        <family val="2"/>
      </rPr>
      <t>8º SUBORC - PARA EMPENHAR</t>
    </r>
  </si>
  <si>
    <r>
      <t>1º SUBCOMP - INSTRUÇÃO 
PROCESSUAL - 09/06
2º SUBCOMP - COTAÇÃO 10/06</t>
    </r>
    <r>
      <rPr>
        <b/>
        <sz val="22"/>
        <rFont val="Arial"/>
        <family val="2"/>
      </rPr>
      <t xml:space="preserve">
3º DEPLANOF - COTAÇÃO 11/06</t>
    </r>
  </si>
  <si>
    <t>AGOSTO</t>
  </si>
  <si>
    <t>SETEMBRO</t>
  </si>
  <si>
    <t>OUTUBRO</t>
  </si>
  <si>
    <t>NOVEMBRO</t>
  </si>
  <si>
    <t>DEZEMBRO</t>
  </si>
  <si>
    <t>JANEIRO</t>
  </si>
  <si>
    <t>FEVEREIRO</t>
  </si>
  <si>
    <t>MARÇO</t>
  </si>
  <si>
    <t>ABRIL</t>
  </si>
  <si>
    <t>MAIO</t>
  </si>
  <si>
    <t>JUNHO</t>
  </si>
  <si>
    <t>TOTAL DESEMBOLSO: 2021 + 2022</t>
  </si>
  <si>
    <t>JULHO</t>
  </si>
  <si>
    <r>
      <t>2º SUBCOMP - COTAÇÃO
3° SUBCOMP - ENCAMINHADO AO SULBAMOX POR CONTER ITENS EM ATAS</t>
    </r>
    <r>
      <rPr>
        <b/>
        <sz val="22"/>
        <color theme="1"/>
        <rFont val="Arial"/>
        <family val="2"/>
      </rPr>
      <t xml:space="preserve">
4°SUBORC - AGUARDANDO BLOQUEIO ORÇAMENTARIO 02/06</t>
    </r>
  </si>
  <si>
    <r>
      <t>4 - ASSEJUR - PARECER JURÍDICO 27/05
5 - ASCI - LAUDO TECNICO</t>
    </r>
    <r>
      <rPr>
        <b/>
        <sz val="22"/>
        <color theme="1"/>
        <rFont val="Arial"/>
        <family val="2"/>
      </rPr>
      <t xml:space="preserve">
6 - DEPLANOF - AGUARDANDO EMPENHO (CERTIDÃO DE FORNECEDOR VENCIDA)</t>
    </r>
  </si>
  <si>
    <r>
      <t>1º SUBCOMP - INSTRUÇÃO 
PROCESSUAL - 29/04
2º SUBCOMP - COTAÇÃO 30/04</t>
    </r>
    <r>
      <rPr>
        <b/>
        <sz val="22"/>
        <color theme="1"/>
        <rFont val="Arial"/>
        <family val="2"/>
      </rPr>
      <t xml:space="preserve">
3º DEPLANOF - FONTE DE RECURSO 09/06</t>
    </r>
  </si>
  <si>
    <r>
      <t xml:space="preserve">2° SUBCOMP  - ENCAMINHADO MAPA COMPARATIVO 26/05
3°SUBCOMP - AGUARDANDO FONTE DE RECURSO
4° DEPLANOF - EMAIL ENVIADO AO "FES" PARA SOLITAÇÃO DE ORÇAMENTO 02/06
</t>
    </r>
    <r>
      <rPr>
        <b/>
        <sz val="22"/>
        <color theme="1"/>
        <rFont val="Arial"/>
        <family val="2"/>
      </rPr>
      <t>5º SUBCOMP - MARCAR CEL  - 14/06</t>
    </r>
  </si>
  <si>
    <r>
      <t xml:space="preserve">1° SUBCOMP - INSTRUÇÃO PROCESSUAL - 25/05
2°SUBCOMP - COTAÇÃO 26/05
</t>
    </r>
    <r>
      <rPr>
        <b/>
        <sz val="22"/>
        <color theme="1"/>
        <rFont val="Arial"/>
        <family val="2"/>
      </rPr>
      <t>3° DEPLANOF - AGUARDANDO FONTE DE RECURSO 02/06</t>
    </r>
  </si>
  <si>
    <r>
      <t xml:space="preserve">2°SUBCOMP - COTAÇÃO 26/05
3° DEPLANOF - AGUARDANDO FONTE DE RECURSO
</t>
    </r>
    <r>
      <rPr>
        <b/>
        <sz val="22"/>
        <color theme="1"/>
        <rFont val="Arial"/>
        <family val="2"/>
      </rPr>
      <t>4º DEFINIÇÂO DO PROCESSO 14/06</t>
    </r>
  </si>
  <si>
    <t>SERVIÇOS DE PASSAGENS</t>
  </si>
  <si>
    <t xml:space="preserve">SERVIÇOS DE PASSAGENS </t>
  </si>
  <si>
    <t>017303.000577/2021</t>
  </si>
  <si>
    <t>ROUPARIA HOSPITALAR</t>
  </si>
  <si>
    <t>FONTE - 322</t>
  </si>
  <si>
    <r>
      <t xml:space="preserve">1º SUBCOMP - INSTRUÇÃO 
PROCESSUAL - 18/05
</t>
    </r>
    <r>
      <rPr>
        <b/>
        <sz val="22"/>
        <color theme="1"/>
        <rFont val="Arial"/>
        <family val="2"/>
      </rPr>
      <t>2º SUBCOMP - INSTRUÇÃO 19/05
3º  SUBCOMP -Ajuste processual 14/06
4º ENVIO AO CSC - 16/06</t>
    </r>
  </si>
  <si>
    <r>
      <t>1º SUBCOMP - INSTRUÇÃO 
PROCESSUAL - 01/06
2</t>
    </r>
    <r>
      <rPr>
        <b/>
        <sz val="22"/>
        <color theme="1"/>
        <rFont val="Arial"/>
        <family val="2"/>
      </rPr>
      <t>º  SUBCOMP - COTAÇÃO 02/06
3º  BLOQUEIO  - 02/06</t>
    </r>
  </si>
  <si>
    <t>1° SUBCOMP - INSTRUÇÃO PROCESSUAL  14/06
2° DEPLANOF - INFORMAR FONTE 15/06</t>
  </si>
  <si>
    <t>017303.000625/2021</t>
  </si>
  <si>
    <t>4º FONTE - DEPLANOF 16/06</t>
  </si>
  <si>
    <r>
      <t>1º SUBCOMP - INSTRUÇÃO 
PROCESSUAL 
2º SUBCOMP - COTAÇÃO 30/04
3º GL - DEVOLVIDO PROCESSO GL - 18/05</t>
    </r>
    <r>
      <rPr>
        <b/>
        <sz val="22"/>
        <color theme="1"/>
        <rFont val="Arial"/>
        <family val="2"/>
      </rPr>
      <t xml:space="preserve">
4º FES - SOLICITAÇÃO RECURSO - aguardando 08/06</t>
    </r>
  </si>
  <si>
    <r>
      <t xml:space="preserve">1º SUBCOMP - INSTRUÇÃO 
PROCESSUAL 
</t>
    </r>
    <r>
      <rPr>
        <b/>
        <sz val="22"/>
        <color theme="1"/>
        <rFont val="Arial"/>
        <family val="2"/>
      </rPr>
      <t>2º SUBCOMP - COTAÇÃO 30/04
3º DEPLANOF 31/05
4º FES/GEO - GE Orçamento 08/06</t>
    </r>
  </si>
  <si>
    <t xml:space="preserve">SERVIÇOS DE PASSAGENS  CONVENIO </t>
  </si>
  <si>
    <r>
      <t xml:space="preserve">1º SUBCOMP - INSTRUÇÃO 
PROCESSUAL - 23/04
2º SUBCOMP - COTAÇÃO 24/04
3º DEPLANOF - FONTE 05/05 
</t>
    </r>
    <r>
      <rPr>
        <b/>
        <sz val="22"/>
        <color theme="1"/>
        <rFont val="Arial"/>
        <family val="2"/>
      </rPr>
      <t>4º GEOFIC - ENCAMINHADO A ASSEJUR PARA INSERÇÃO DA CONVENÇÃO COLETIVA - 06/05</t>
    </r>
    <r>
      <rPr>
        <sz val="22"/>
        <color theme="1"/>
        <rFont val="Arial"/>
        <family val="2"/>
      </rPr>
      <t xml:space="preserve">
</t>
    </r>
  </si>
  <si>
    <t>SERVICOS MED.HOSP, ODONT.E LABORATORIAIS</t>
  </si>
  <si>
    <t>(ID - 14503) ÁGUA SANITÁRIA, Composição: bactericida, hipoclorito de sódio, hidróxido de sódio, cloreto de sódio, água, com teor de cloro ativo de 2 a 2,5% e outras substâncias, Normas técnicas: registro no ministério da saúde, Unidade de Fornecimento: frasco de 1 litro</t>
  </si>
  <si>
    <t>017303.000578-2021</t>
  </si>
  <si>
    <t>017303.000606/2021</t>
  </si>
  <si>
    <r>
      <rPr>
        <sz val="22"/>
        <rFont val="Arial"/>
        <family val="2"/>
      </rPr>
      <t>3º SUBCOMP - PARA CIENCIA DOS FATOS E POSTERIOR DEVOLUÇÃO 30/04</t>
    </r>
    <r>
      <rPr>
        <sz val="22"/>
        <color rgb="FFFF0000"/>
        <rFont val="Arial"/>
        <family val="2"/>
      </rPr>
      <t xml:space="preserve">
</t>
    </r>
    <r>
      <rPr>
        <sz val="22"/>
        <rFont val="Arial"/>
        <family val="2"/>
      </rPr>
      <t>4º SUBCAF - PARA AJUSTE NO TERMO DE REFERÊNCIA. 07/05
5º ENVIADO CSC - 08/06</t>
    </r>
    <r>
      <rPr>
        <b/>
        <sz val="22"/>
        <rFont val="Arial"/>
        <family val="2"/>
      </rPr>
      <t xml:space="preserve">
6º PREGÃO MARCADO p/ dia 28/06</t>
    </r>
  </si>
  <si>
    <t>PROCESSOS ENVIADOS AO CSC - PREGÃO ELETRÔNICO</t>
  </si>
  <si>
    <t>PROCESSOS AGUARDANDO BLOQUEIO PARA SEREM ENVIADOS - CSC</t>
  </si>
  <si>
    <t>NE0000245/2021</t>
  </si>
  <si>
    <t>NE0000246/2021</t>
  </si>
  <si>
    <t>NE0000247/2021</t>
  </si>
  <si>
    <t>NE0000248/2021</t>
  </si>
  <si>
    <t>NE0000249/2021</t>
  </si>
  <si>
    <t>1° SUBCOMP - INSTRUÇÃO PROCESSUAL 18/06</t>
  </si>
  <si>
    <t>017303.000661-2021</t>
  </si>
  <si>
    <t>MANUTENÇÃO PREDIAL</t>
  </si>
  <si>
    <t>MATERIAIS DE MANUTENÇÃO PREDIAL</t>
  </si>
  <si>
    <t xml:space="preserve">1º SUBCOMP - INSTRUÇÃO 
PROCESSUAL - 19/06
2º SUBCOMP - COTAÇÃO 30/06
3º DEPLANOF - AGUARDANDO FONTE DE RECUSO 30/06 </t>
  </si>
  <si>
    <t>017303.000703-2021</t>
  </si>
  <si>
    <t>MEDICAMENTOS</t>
  </si>
  <si>
    <t>PPS</t>
  </si>
  <si>
    <t>AQUISIÇÃO DE PRODUTOS PARA SAÚDE</t>
  </si>
  <si>
    <t>1° SUBCOMP - INSTRUÇÃO PROCESSUAL  25/06
2° DEPLANOF - INFORMADO FONTE 29/06
3° SUBORC - ANALISE PROCESSUAL 29/06</t>
  </si>
  <si>
    <t>1° SUBCOMP - INSTRUÇÃO PROCESSUAL - 15/06
2°DEPLANOF - AGUARDANDO FONTE DE RECURSO 29/06</t>
  </si>
  <si>
    <t xml:space="preserve">AQUISIÇÃO DE LICENÇAS DE USO DE SOFWTARE </t>
  </si>
  <si>
    <t>1° SUBCOMP - INSTRUÇÃO PROCESSUAL - 22/06
2°DEPLANOF - AGUARDANDO FONTE DE RECURSO 25/06
3° DEPLANOF - NAD ASSINADA</t>
  </si>
  <si>
    <t>017303.000700-2022</t>
  </si>
  <si>
    <t>1° SUBCOMP - INSTRUÇÃO PROCESSUAL  23/06
2° DEPLANOF - INFORMADO FONTE 28/06
3° DEPLANOF - AGUARDANDO DISPONIBILIDADE ORÇAMENTARIA 29/06</t>
  </si>
  <si>
    <t>017303.000492/2021</t>
  </si>
  <si>
    <t xml:space="preserve">(ID-80933) COLA, Material: plástica, Apresentação: bastão, Aplicação: papel, Unidade de Fornecimento: tubo com 8 a 9 gramas </t>
  </si>
  <si>
    <t>(ID-80643) CANETA ESFEROGRÁFICA, Material Corpo: plástico transparente hexagonal com identificação da marca, Tipo Escrita: média, Cor: azul, preta ou vermelha, aracterísticas Adicionais: ponta com esfera em tungstenio, tampa ventilada, sem falhas e/</t>
  </si>
  <si>
    <t xml:space="preserve">(ID-96364) PASTA ABA ELÁSTICO, Material: plástico (POLIONDA), Tamanho: ofício, Lombo: 55mm, Cor a ser definida pelo órgão solicitante </t>
  </si>
  <si>
    <t>Leonora Comercio Internacional LTDA</t>
  </si>
  <si>
    <t>M C Comércio e Representações LTDA</t>
  </si>
  <si>
    <t xml:space="preserve">C. C. R. de Oliveira </t>
  </si>
  <si>
    <t>1064/20</t>
  </si>
  <si>
    <t>0116/20</t>
  </si>
  <si>
    <t>1000/20</t>
  </si>
  <si>
    <t>NE0000252/2021</t>
  </si>
  <si>
    <t>NE0000253/2021</t>
  </si>
  <si>
    <t>NE0000254/2021</t>
  </si>
  <si>
    <t>NE0000255/2021</t>
  </si>
  <si>
    <t>NE0000278/2021</t>
  </si>
  <si>
    <t>NE0000279/2021</t>
  </si>
  <si>
    <t>NE0000284/2021</t>
  </si>
  <si>
    <t>NE0000283/2021</t>
  </si>
  <si>
    <t>NE0000290/2021</t>
  </si>
  <si>
    <t>NE0000291/2021</t>
  </si>
  <si>
    <t>ID - 92884 SERVIÇOS DE LIMPEZA E CONSERVAÇÃO, Descrição: SERVIÇOS DE LIMPEZA ÁREA SEMICRÍTICA</t>
  </si>
  <si>
    <t>ID - 113650 SERVIÇOS DE LIMPEZA E CONSERVAÇÃO, Descrição: SERVIÇOS DE LIMPEZA FACE EXTERNA, SEM EXPOSIÇÃO À SITUAÇÃO DE RISCO,</t>
  </si>
  <si>
    <t>ID - 92886 SERVIÇOS DE LIMPEZA E CONSERVAÇÃO, Descrição: SERVIÇOS DE LIMPEZA  ÁREA EXTERNA</t>
  </si>
  <si>
    <t>ID - 92885  SERVIÇOS DE LIMPEZA E CONSERVAÇÃO, Descrição: SERVIÇOS DE LIMPEZA  ÁREA NÃO-CRÍTICA / ADMINISTRATIVA</t>
  </si>
  <si>
    <t xml:space="preserve">ID - 92883 SERVIÇOS DE LIMPEZA E CONSERVAÇÃO, Descrição: SERVIÇOS DE LIMPEZA ÁREA CRÍTICA </t>
  </si>
  <si>
    <t>017303.000481/2021</t>
  </si>
  <si>
    <t>(ID-92809) PAPEL TOALHA, Material: 100% fibra celulósica vegetal virgem, Cor: branca, Dimensões: rolo de 20 cm x 100 m. Rolo com folha simples, gofrado, alta qualidade, não reciclado.</t>
  </si>
  <si>
    <t>(ID-101421) LIXEIRA, Material confeccionado em polipropileno de alta resistência, Capacidade: 50 L, Características: tampa com acionamento por pedal.</t>
  </si>
  <si>
    <t>812/20</t>
  </si>
  <si>
    <t>180/21</t>
  </si>
  <si>
    <t>153/20</t>
  </si>
  <si>
    <t>MATERIAL HIGIENE E LIMPEZA</t>
  </si>
  <si>
    <t>Cartuzinho Comércio</t>
  </si>
  <si>
    <t>T da S Lustosa Comercio e Serviços</t>
  </si>
  <si>
    <t>M C Comércio e Representaçõe LTDA</t>
  </si>
  <si>
    <t>(ID-131632) LIXEIRA, Tipo: Balde retangular; Material: polipropileno de alta resistência; Com tampa acionada por pedal através de haste metálica; Medidas Internas (aprox.): 77x51x31cm (AxLxP);
Capacidade: 100L.Capacidade: 25 L.</t>
  </si>
  <si>
    <t>NE0000294/2021</t>
  </si>
  <si>
    <t>017303.000737-2021</t>
  </si>
  <si>
    <t>017303.000745-2021</t>
  </si>
  <si>
    <t xml:space="preserve">2º SUBCOMP - INSTRUÇÃO 
PROCESSUAL - 08/07
2º SUBCOMP - COTAÇÃO 08/07
3º DEPLANOF - AGUARDANDO FONTE DE RECUSO </t>
  </si>
  <si>
    <t>017303.000751-2021</t>
  </si>
  <si>
    <t>1° SUBCOMP - INSTRUÇÃO PROCESSUAL  08/07</t>
  </si>
  <si>
    <t>017303.000718-2021</t>
  </si>
  <si>
    <t>MANUTENÇÃO</t>
  </si>
  <si>
    <t>MATERIAL DE MANUTENÇÃO</t>
  </si>
  <si>
    <t>1° SUBCOMP - INSTRUÇÃO PROCESSUAL  07/08
2°DEPLANOF - ORÇAMENTO LIBERADO
3° DEFINIÇÃO DO PROCESSO 08/07
4°DEPLANOF - EMITIDA NAD</t>
  </si>
  <si>
    <t>017303.000736-2021</t>
  </si>
  <si>
    <t>3º SUBCOMP - INSTRUÇÃO 
PROCESSUAL - 07/07
2º SUBCOMP - COTAÇÃO 08/07
3º DEPLANOF - AGUARDANDO FONTE DE RECUSO 08/07</t>
  </si>
  <si>
    <t>017303.000467-2021</t>
  </si>
  <si>
    <t>1° SUBCOMP - INSTRUÇÃO PROCESSUAL  21/05
2°DEPLANOF - ORÇAMENTO LIBERADO 01/07
3° EMITIDO LAUDO TECNICO 06/07
4°ATENTIDO LAUDO TECNICO 07/07</t>
  </si>
  <si>
    <t>017303.000695-2021</t>
  </si>
  <si>
    <t>MATERIAL PERMANENTE</t>
  </si>
  <si>
    <t>MATERIAL DE MANUTEÇÃO</t>
  </si>
  <si>
    <t>4º SUBCOMP - INSTRUÇÃO 
PROCESSUAL - 05/07
3º DEPLANOF - AGUARDANDO FONTE DE RECUSO 08/07</t>
  </si>
  <si>
    <t>INSTRUMENTAIS</t>
  </si>
  <si>
    <t>017303.000649-2021</t>
  </si>
  <si>
    <t>AQUISIÇÃO DE INSTRUMENTAIS CIRURGICOS</t>
  </si>
  <si>
    <t>1° SUBCOMP - INSTRUÇÃO PROCESSUAL 08/07</t>
  </si>
  <si>
    <t>017303.000724-2021</t>
  </si>
  <si>
    <t>PPS PARA ESTOQUE SUBCAF</t>
  </si>
  <si>
    <t>3º SUBCOMP - INSTRUÇÃO 
PROCESSUAL - 02/07
2º SUBCOMP - 13/07 PROCESSO ARQUIVADO</t>
  </si>
  <si>
    <t>MEDICAMENOS PARA ESTOQUE SUBCAF</t>
  </si>
  <si>
    <t>2º SUBCOMP - INSTRUÇÃO 
PROCESSUAL - 08/07
3º DEPLANOF - AGUARDANDO FONTE DE RECUSO 09/07</t>
  </si>
  <si>
    <t>017303.000364-2021</t>
  </si>
  <si>
    <t>MP ASSISTENCIA TECNICA EM EQUIPAMENTOS ODONTO MEDICOS HOSPITALAR</t>
  </si>
  <si>
    <t>17/072021</t>
  </si>
  <si>
    <t xml:space="preserve">Manutencao E Conservacao De Maquinas E Equipamentos
</t>
  </si>
  <si>
    <t>004/2021</t>
  </si>
  <si>
    <t>NE0000260/2021</t>
  </si>
  <si>
    <t xml:space="preserve">NE0000261/2021
</t>
  </si>
  <si>
    <t xml:space="preserve">NE0000262/2021
</t>
  </si>
  <si>
    <t xml:space="preserve">NE0000263/2021
</t>
  </si>
  <si>
    <t xml:space="preserve">NE0000264/2021
</t>
  </si>
  <si>
    <t>NE0000292/2021</t>
  </si>
  <si>
    <t>NE0000293/2021</t>
  </si>
  <si>
    <t>PE 170/18</t>
  </si>
  <si>
    <t xml:space="preserve">0322 - Apoio Financeiro aos Estados - Complemento FPE
</t>
  </si>
  <si>
    <t xml:space="preserve">
FUNDAÇÃO DE DERMATOLOGIA TROPICAL E VENEREOLOGIA "ALFREDO DA MATTA"
</t>
  </si>
  <si>
    <t>DIRETORIA ADMINISTRATIVA FINANCEIRA - DAF</t>
  </si>
  <si>
    <t>DEPARTAMENTO DE ADMINISTRAÇÃO - DA</t>
  </si>
  <si>
    <t>SUBGERÊNCIA DE COMPRAS - SUBCOMP</t>
  </si>
  <si>
    <t>REFERÊNCIA:JUNHO/2021</t>
  </si>
  <si>
    <r>
      <t xml:space="preserve">113680 - SERVIÇOS DE INFORMÁTICA, Descrição: SERVIÇOS DE INFORMÁTICA, Descrição: contratação de empresa especializada na prestação de serviço de hospedagem para Website,
</t>
    </r>
    <r>
      <rPr>
        <b/>
        <sz val="16"/>
        <rFont val="Arial"/>
        <family val="2"/>
      </rPr>
      <t>REFORÇO DA NE Nº 0019/2021 - REFERENTE AO TERMO DE CONTRATO Nº 007/2019-FUAM</t>
    </r>
  </si>
  <si>
    <t>35288 - SERVIÇOS DE INSTALAÇÃO E PROGRAMAÇÃO DE CENTRAL TELEFÔNICA, Descrição: 1 SERVIÇOS DE INSTALAÇÃO E PROGRAMAÇÃO DE CENTRAL TELEFÔNICA, Descrição: contratação de empresa especializada na prestação de serviços de instalação e programação de Central Telefônica MARCA: null</t>
  </si>
  <si>
    <t>100315 - LINHAS INDIVIDUAIS MANAUS, Tipo: LINHAS INDIVIDUAIS MANAUS, Tipo: Assinatura básica 1 mensal, Descrição: Valor fixo mensal devido pelo usuário por ter ao seu dispor o Serviço de Telefonia Fixa Comutada (STFC) conforme o Plano de Serviço contratado, Observação: Serviço detalhado no Projeto Básico anexo do edital de licitação MARCA: null</t>
  </si>
  <si>
    <t>RECONHECIMENTO DE DÍVIDA: RD nº 003/2021-FUAM. - SERVIÇOS DE APOIO ADMINISTRATIVO NO 1 PERÍODO DE 01 A 31 DE JANEIRO/2019. - Nota Fiscal nº 140/2019, emitida em 04/02/2019. - Fundamento Legal: Decreto nº 25648 de 21 de fevereiro de 2006 e Instrução Normativa/GSEFAZ nº 001/2006, de 1º de março de 2006.</t>
  </si>
  <si>
    <r>
      <t xml:space="preserve">118718 - (ID-118718) SERVIÇOS DE ACESSO À INTERNET, Descrição: Contratação de empresa para prestação, de forma dedicada, de serviço de acesso à internet por fibra óptica com garantia de 100% em download e upload </t>
    </r>
    <r>
      <rPr>
        <b/>
        <sz val="16"/>
        <rFont val="Arial"/>
        <family val="2"/>
      </rPr>
      <t>REFORÇO DA NE Nº 0032/2021 - REFERENTE AO TERMO DE CONTRATO Nº 013/2020-FUAM</t>
    </r>
  </si>
  <si>
    <r>
      <t xml:space="preserve">117979 - (ID-117979) SERVIÇOS DE MANUTENÇÃO EM EQUIPAMENTOS DE INFORMÁTICA: </t>
    </r>
    <r>
      <rPr>
        <b/>
        <sz val="16"/>
        <color theme="1"/>
        <rFont val="Arial"/>
        <family val="2"/>
      </rPr>
      <t>REFORÇO DA NE Nº 0033/2021 - REFERENTE AO TERMO DE CONTRATO Nº 012/2020-FUAM</t>
    </r>
  </si>
  <si>
    <t>TRIVALE ADMINISTRAÇÃO LTDA</t>
  </si>
  <si>
    <t>Vale Alimentação</t>
  </si>
  <si>
    <t xml:space="preserve">NE0000244/2021
</t>
  </si>
  <si>
    <t>GERENCIAMENTO, EMISSÃO E FORNECIMENTO DE "AUXÍLIO ALIMENTAÇÃO" NA FORMA DE CARTÃO ELETRÔNICO COM "CHIP" DE SEGURANÇA DESTINADO À BENEFÍCIO DOS SERVIDORES DA FUAM</t>
  </si>
  <si>
    <t>135/2020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</si>
</sst>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00"/>
    <numFmt numFmtId="165" formatCode="[$-F800]dddd\,\ mmmm\ dd\,\ yyyy"/>
    <numFmt numFmtId="166" formatCode="0.0000000"/>
  </numFmts>
  <fonts count="72">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b/>
      <sz val="9"/>
      <name val="Segoe UI"/>
      <family val="2"/>
    </font>
    <font>
      <sz val="11"/>
      <color theme="1"/>
      <name val="Calibri"/>
      <family val="2"/>
      <scheme val="minor"/>
    </font>
    <font>
      <sz val="12"/>
      <name val="Arial"/>
      <family val="2"/>
    </font>
    <font>
      <sz val="12"/>
      <color theme="1"/>
      <name val="Arial"/>
      <family val="2"/>
    </font>
    <font>
      <b/>
      <sz val="12"/>
      <color theme="1"/>
      <name val="Arial"/>
      <family val="2"/>
    </font>
    <font>
      <b/>
      <sz val="20"/>
      <name val="Arial"/>
      <family val="2"/>
    </font>
    <font>
      <sz val="20"/>
      <color theme="1"/>
      <name val="Arial"/>
      <family val="2"/>
    </font>
    <font>
      <sz val="20"/>
      <name val="Arial"/>
      <family val="2"/>
    </font>
    <font>
      <sz val="20"/>
      <color indexed="8"/>
      <name val="Arial"/>
      <family val="2"/>
    </font>
    <font>
      <b/>
      <sz val="20"/>
      <color theme="1"/>
      <name val="Arial"/>
      <family val="2"/>
    </font>
    <font>
      <sz val="20"/>
      <color rgb="FF000000"/>
      <name val="Verdana"/>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6"/>
      <color theme="1"/>
      <name val="Calibri"/>
      <family val="2"/>
      <scheme val="minor"/>
    </font>
    <font>
      <b/>
      <u/>
      <sz val="20"/>
      <color theme="3"/>
      <name val="Calibri"/>
      <family val="2"/>
      <scheme val="minor"/>
    </font>
    <font>
      <sz val="22"/>
      <color theme="1"/>
      <name val="Arial"/>
      <family val="2"/>
    </font>
    <font>
      <sz val="22"/>
      <name val="Arial"/>
      <family val="2"/>
    </font>
    <font>
      <sz val="22"/>
      <color indexed="8"/>
      <name val="Arial"/>
      <family val="2"/>
    </font>
    <font>
      <b/>
      <sz val="22"/>
      <color theme="1"/>
      <name val="Arial"/>
      <family val="2"/>
    </font>
    <font>
      <b/>
      <sz val="22"/>
      <name val="Arial"/>
      <family val="2"/>
    </font>
    <font>
      <sz val="22"/>
      <color theme="1"/>
      <name val="Verdana"/>
      <family val="2"/>
    </font>
    <font>
      <sz val="22"/>
      <color rgb="FF000000"/>
      <name val="Arial"/>
      <family val="2"/>
    </font>
    <font>
      <b/>
      <sz val="22"/>
      <color indexed="8"/>
      <name val="Arial"/>
      <family val="2"/>
    </font>
    <font>
      <b/>
      <sz val="12"/>
      <color rgb="FFFF0000"/>
      <name val="Arial Narrow"/>
      <family val="2"/>
    </font>
    <font>
      <sz val="20"/>
      <color rgb="FFFF0000"/>
      <name val="Arial"/>
      <family val="2"/>
    </font>
    <font>
      <sz val="22"/>
      <color rgb="FFFF0000"/>
      <name val="Arial"/>
      <family val="2"/>
    </font>
    <font>
      <b/>
      <sz val="24"/>
      <color theme="1"/>
      <name val="Arial"/>
      <family val="2"/>
    </font>
    <font>
      <sz val="20"/>
      <color rgb="FF0B380D"/>
      <name val="Arial"/>
      <family val="2"/>
    </font>
    <font>
      <sz val="24"/>
      <color theme="1"/>
      <name val="Arial"/>
      <family val="2"/>
    </font>
    <font>
      <b/>
      <sz val="22"/>
      <color theme="1"/>
      <name val="Calibri"/>
      <family val="2"/>
      <scheme val="minor"/>
    </font>
    <font>
      <sz val="11"/>
      <color theme="1"/>
      <name val="Arial"/>
      <family val="2"/>
    </font>
    <font>
      <sz val="12"/>
      <color theme="0"/>
      <name val="Arial"/>
      <family val="2"/>
    </font>
    <font>
      <b/>
      <sz val="12"/>
      <color theme="0"/>
      <name val="Arial"/>
      <family val="2"/>
    </font>
    <font>
      <b/>
      <sz val="16"/>
      <name val="Arial"/>
      <family val="2"/>
    </font>
    <font>
      <sz val="16"/>
      <color theme="1"/>
      <name val="Arial"/>
      <family val="2"/>
    </font>
    <font>
      <sz val="16"/>
      <name val="Arial"/>
      <family val="2"/>
    </font>
    <font>
      <sz val="16"/>
      <color rgb="FF3333FF"/>
      <name val="Arial"/>
      <family val="2"/>
    </font>
    <font>
      <sz val="16"/>
      <color theme="10"/>
      <name val="Arial"/>
      <family val="2"/>
    </font>
    <font>
      <sz val="16"/>
      <color rgb="FF000000"/>
      <name val="Arial"/>
      <family val="2"/>
    </font>
    <font>
      <sz val="16"/>
      <color indexed="8"/>
      <name val="Arial"/>
      <family val="2"/>
    </font>
    <font>
      <b/>
      <sz val="18"/>
      <color theme="1"/>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20" fillId="0" borderId="0" applyFont="0" applyFill="0" applyBorder="0" applyAlignment="0" applyProtection="0"/>
    <xf numFmtId="44" fontId="20"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30"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77">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49" fontId="23" fillId="0" borderId="0" xfId="0" applyNumberFormat="1" applyFont="1" applyBorder="1" applyAlignment="1">
      <alignment horizontal="justify" vertical="center" wrapText="1"/>
    </xf>
    <xf numFmtId="49" fontId="23" fillId="0" borderId="4" xfId="0" applyNumberFormat="1" applyFont="1" applyBorder="1" applyAlignment="1">
      <alignment horizontal="justify" vertical="center" wrapText="1"/>
    </xf>
    <xf numFmtId="49" fontId="22" fillId="0" borderId="0" xfId="0" applyNumberFormat="1" applyFont="1" applyAlignment="1">
      <alignment horizontal="justify" vertical="center"/>
    </xf>
    <xf numFmtId="0" fontId="23" fillId="0" borderId="0" xfId="0" applyFont="1" applyBorder="1" applyAlignment="1">
      <alignment vertical="center" wrapText="1"/>
    </xf>
    <xf numFmtId="0" fontId="23" fillId="0" borderId="0" xfId="0" applyNumberFormat="1" applyFont="1" applyBorder="1" applyAlignment="1">
      <alignment vertical="center" wrapText="1"/>
    </xf>
    <xf numFmtId="0" fontId="22" fillId="0" borderId="0" xfId="0" applyFont="1" applyAlignment="1">
      <alignment horizontal="center" vertical="center"/>
    </xf>
    <xf numFmtId="0" fontId="23" fillId="0" borderId="4" xfId="0" applyFont="1" applyBorder="1" applyAlignment="1">
      <alignment vertical="center" wrapText="1"/>
    </xf>
    <xf numFmtId="0" fontId="23" fillId="0" borderId="4" xfId="0" applyNumberFormat="1" applyFont="1" applyBorder="1" applyAlignment="1">
      <alignment vertical="center" wrapText="1"/>
    </xf>
    <xf numFmtId="0" fontId="22" fillId="0" borderId="0" xfId="0" applyNumberFormat="1" applyFont="1" applyAlignment="1">
      <alignment horizontal="center" vertical="center"/>
    </xf>
    <xf numFmtId="0" fontId="23" fillId="0" borderId="0" xfId="0" applyFont="1" applyBorder="1" applyAlignment="1">
      <alignment horizontal="center" vertical="center" wrapText="1"/>
    </xf>
    <xf numFmtId="0" fontId="23" fillId="0" borderId="4" xfId="0" applyFont="1" applyBorder="1" applyAlignment="1">
      <alignment horizontal="center" vertical="center" wrapText="1"/>
    </xf>
    <xf numFmtId="0" fontId="24" fillId="0" borderId="1" xfId="0" applyFont="1" applyFill="1" applyBorder="1" applyAlignment="1">
      <alignment horizontal="center" vertical="center" wrapText="1"/>
    </xf>
    <xf numFmtId="0" fontId="26" fillId="0" borderId="1" xfId="3" applyFont="1" applyFill="1" applyBorder="1" applyAlignment="1">
      <alignment horizontal="center" vertical="center"/>
    </xf>
    <xf numFmtId="0" fontId="26" fillId="0" borderId="1" xfId="0" applyFont="1" applyFill="1" applyBorder="1" applyAlignment="1">
      <alignment horizontal="center" vertical="center"/>
    </xf>
    <xf numFmtId="44" fontId="24" fillId="0" borderId="1" xfId="2" applyNumberFormat="1" applyFont="1" applyFill="1" applyBorder="1" applyAlignment="1">
      <alignment horizontal="center" vertical="center"/>
    </xf>
    <xf numFmtId="44" fontId="25" fillId="0" borderId="1" xfId="2"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NumberFormat="1" applyFont="1" applyFill="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center" vertical="center" wrapText="1"/>
    </xf>
    <xf numFmtId="0" fontId="25" fillId="0" borderId="0" xfId="0" applyFont="1" applyAlignment="1">
      <alignment horizontal="center" vertical="center"/>
    </xf>
    <xf numFmtId="44" fontId="27" fillId="0" borderId="1" xfId="2" applyFont="1" applyFill="1" applyBorder="1" applyAlignment="1">
      <alignment horizontal="center" vertical="center"/>
    </xf>
    <xf numFmtId="14" fontId="27" fillId="0" borderId="1" xfId="0" applyNumberFormat="1" applyFont="1" applyFill="1" applyBorder="1" applyAlignment="1">
      <alignment horizontal="center" vertical="center" wrapText="1"/>
    </xf>
    <xf numFmtId="44" fontId="27" fillId="0" borderId="1" xfId="2" applyFont="1" applyFill="1" applyBorder="1" applyAlignment="1">
      <alignment horizontal="center" vertical="center" wrapText="1"/>
    </xf>
    <xf numFmtId="0" fontId="25" fillId="0" borderId="1" xfId="0" applyFont="1" applyFill="1" applyBorder="1" applyAlignment="1">
      <alignment horizontal="left" vertical="center" wrapText="1"/>
    </xf>
    <xf numFmtId="44" fontId="25" fillId="0" borderId="1" xfId="2" applyNumberFormat="1" applyFont="1" applyFill="1" applyBorder="1" applyAlignment="1">
      <alignment horizontal="center" vertical="center" wrapText="1"/>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31" fillId="0" borderId="1" xfId="0" applyFont="1" applyBorder="1" applyAlignment="1">
      <alignment horizontal="center" vertical="center" wrapText="1"/>
    </xf>
    <xf numFmtId="43" fontId="31" fillId="0" borderId="1" xfId="1" applyFont="1" applyBorder="1" applyAlignment="1">
      <alignment horizontal="center" vertical="center" wrapText="1"/>
    </xf>
    <xf numFmtId="0" fontId="32" fillId="5" borderId="1" xfId="0" applyFont="1" applyFill="1" applyBorder="1" applyAlignment="1">
      <alignment horizontal="center" vertical="center"/>
    </xf>
    <xf numFmtId="0" fontId="32" fillId="5" borderId="1" xfId="0" applyFont="1" applyFill="1" applyBorder="1" applyAlignment="1">
      <alignment vertical="center" wrapText="1"/>
    </xf>
    <xf numFmtId="43" fontId="31" fillId="5" borderId="1" xfId="1" applyFont="1" applyFill="1" applyBorder="1" applyAlignment="1">
      <alignment vertical="center"/>
    </xf>
    <xf numFmtId="0" fontId="31" fillId="5" borderId="1" xfId="0" applyFont="1" applyFill="1" applyBorder="1" applyAlignment="1">
      <alignment horizontal="center" vertical="center" wrapText="1"/>
    </xf>
    <xf numFmtId="9" fontId="0" fillId="0" borderId="0" xfId="6" applyFont="1" applyBorder="1" applyAlignment="1">
      <alignment vertical="center"/>
    </xf>
    <xf numFmtId="43" fontId="31" fillId="5" borderId="1" xfId="1" applyFont="1" applyFill="1" applyBorder="1" applyAlignment="1">
      <alignment horizontal="center" vertical="center"/>
    </xf>
    <xf numFmtId="0" fontId="32" fillId="2" borderId="1" xfId="0" applyFont="1" applyFill="1" applyBorder="1" applyAlignment="1">
      <alignment horizontal="center" vertical="center"/>
    </xf>
    <xf numFmtId="0" fontId="32" fillId="2" borderId="1" xfId="0" applyFont="1" applyFill="1" applyBorder="1" applyAlignment="1">
      <alignment vertical="center" wrapText="1"/>
    </xf>
    <xf numFmtId="43" fontId="33" fillId="2" borderId="1" xfId="1" applyFont="1" applyFill="1" applyBorder="1" applyAlignment="1">
      <alignment horizontal="center" vertical="center"/>
    </xf>
    <xf numFmtId="0" fontId="31" fillId="2" borderId="1" xfId="0" applyFont="1" applyFill="1" applyBorder="1" applyAlignment="1">
      <alignment horizontal="center" vertical="center" wrapText="1"/>
    </xf>
    <xf numFmtId="0" fontId="33" fillId="0" borderId="0" xfId="0" applyFont="1" applyBorder="1" applyAlignment="1">
      <alignment horizontal="center" vertical="center"/>
    </xf>
    <xf numFmtId="44" fontId="33" fillId="0" borderId="0" xfId="2" applyFont="1" applyBorder="1" applyAlignment="1">
      <alignment horizontal="center" vertical="center"/>
    </xf>
    <xf numFmtId="0" fontId="34" fillId="0" borderId="0" xfId="0" applyFont="1" applyBorder="1" applyAlignment="1">
      <alignment vertical="center"/>
    </xf>
    <xf numFmtId="44" fontId="34" fillId="0" borderId="0" xfId="2" applyFont="1" applyBorder="1" applyAlignment="1">
      <alignment vertical="center"/>
    </xf>
    <xf numFmtId="44" fontId="0" fillId="0" borderId="0" xfId="2" applyFont="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wrapText="1"/>
    </xf>
    <xf numFmtId="43" fontId="31" fillId="0" borderId="1" xfId="1" applyFont="1" applyFill="1" applyBorder="1" applyAlignment="1">
      <alignment horizontal="center" vertical="center"/>
    </xf>
    <xf numFmtId="0" fontId="31" fillId="0" borderId="1" xfId="0" applyFont="1" applyFill="1" applyBorder="1" applyAlignment="1">
      <alignment horizontal="center" vertical="center" wrapText="1"/>
    </xf>
    <xf numFmtId="44" fontId="31" fillId="0" borderId="1" xfId="2" applyFont="1" applyFill="1" applyBorder="1" applyAlignment="1">
      <alignment horizontal="center" vertical="center" wrapText="1"/>
    </xf>
    <xf numFmtId="9" fontId="31" fillId="6" borderId="3" xfId="0" applyNumberFormat="1" applyFont="1" applyFill="1" applyBorder="1" applyAlignment="1">
      <alignment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35" fillId="0" borderId="0" xfId="0" applyFont="1" applyBorder="1" applyAlignment="1">
      <alignment vertical="center"/>
    </xf>
    <xf numFmtId="44" fontId="35" fillId="0" borderId="0" xfId="2" applyFont="1" applyBorder="1" applyAlignment="1">
      <alignment vertical="center"/>
    </xf>
    <xf numFmtId="44" fontId="35" fillId="0" borderId="0" xfId="0" applyNumberFormat="1" applyFont="1" applyBorder="1" applyAlignment="1">
      <alignment vertical="center"/>
    </xf>
    <xf numFmtId="0" fontId="31" fillId="0" borderId="0" xfId="0" applyFont="1" applyFill="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wrapText="1"/>
    </xf>
    <xf numFmtId="43" fontId="23" fillId="0" borderId="0" xfId="1"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31" fillId="6" borderId="3" xfId="0" applyFont="1" applyFill="1" applyBorder="1" applyAlignment="1">
      <alignment vertical="center"/>
    </xf>
    <xf numFmtId="0" fontId="23" fillId="7"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left" vertical="center" wrapText="1"/>
    </xf>
    <xf numFmtId="43" fontId="31" fillId="0" borderId="1" xfId="1" applyFont="1" applyBorder="1" applyAlignment="1">
      <alignment horizontal="center" vertical="center"/>
    </xf>
    <xf numFmtId="0" fontId="31" fillId="0" borderId="1" xfId="0" applyFont="1" applyBorder="1" applyAlignment="1">
      <alignment horizontal="justify" vertical="center" wrapText="1"/>
    </xf>
    <xf numFmtId="0" fontId="31" fillId="0" borderId="1" xfId="0" applyFont="1" applyBorder="1" applyAlignment="1">
      <alignment horizontal="left" vertical="center" wrapText="1"/>
    </xf>
    <xf numFmtId="9" fontId="31" fillId="0" borderId="1" xfId="0" applyNumberFormat="1" applyFont="1" applyBorder="1" applyAlignment="1">
      <alignment vertical="center"/>
    </xf>
    <xf numFmtId="44" fontId="31" fillId="0" borderId="1" xfId="2" applyFont="1" applyBorder="1" applyAlignment="1">
      <alignment horizontal="center" vertical="center" wrapText="1"/>
    </xf>
    <xf numFmtId="0" fontId="31" fillId="0" borderId="2" xfId="0" applyFont="1" applyBorder="1" applyAlignment="1">
      <alignment horizontal="center" vertical="center"/>
    </xf>
    <xf numFmtId="0" fontId="31" fillId="0" borderId="14" xfId="0" applyFont="1" applyBorder="1" applyAlignment="1">
      <alignment horizontal="center" vertical="center"/>
    </xf>
    <xf numFmtId="44" fontId="31" fillId="0" borderId="14" xfId="2" applyFont="1" applyBorder="1" applyAlignment="1">
      <alignment horizontal="center" vertical="center"/>
    </xf>
    <xf numFmtId="44" fontId="31" fillId="0" borderId="14" xfId="2" applyFont="1" applyBorder="1" applyAlignment="1">
      <alignment horizontal="center" vertical="center" wrapText="1"/>
    </xf>
    <xf numFmtId="9" fontId="31" fillId="0" borderId="3" xfId="0" applyNumberFormat="1" applyFont="1" applyBorder="1" applyAlignment="1">
      <alignment vertical="center"/>
    </xf>
    <xf numFmtId="0" fontId="31" fillId="6" borderId="1" xfId="0" applyFont="1" applyFill="1" applyBorder="1" applyAlignment="1">
      <alignment vertical="center"/>
    </xf>
    <xf numFmtId="0" fontId="31" fillId="0" borderId="1" xfId="0" applyFont="1" applyBorder="1" applyAlignment="1">
      <alignment vertical="center"/>
    </xf>
    <xf numFmtId="0" fontId="31" fillId="0" borderId="0" xfId="0" applyFont="1" applyBorder="1" applyAlignment="1">
      <alignment horizontal="center" vertical="center"/>
    </xf>
    <xf numFmtId="44" fontId="31" fillId="0" borderId="0" xfId="2" applyFont="1" applyBorder="1" applyAlignment="1">
      <alignment horizontal="center" vertical="center"/>
    </xf>
    <xf numFmtId="44" fontId="31" fillId="0" borderId="0" xfId="2" applyFont="1" applyBorder="1" applyAlignment="1">
      <alignment horizontal="center" vertical="center" wrapText="1"/>
    </xf>
    <xf numFmtId="9" fontId="31" fillId="0" borderId="0" xfId="0" applyNumberFormat="1" applyFont="1" applyBorder="1" applyAlignment="1">
      <alignment horizontal="center" vertical="center"/>
    </xf>
    <xf numFmtId="0" fontId="23"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31" fillId="8" borderId="1" xfId="0" applyFont="1" applyFill="1" applyBorder="1" applyAlignment="1">
      <alignment horizontal="center" vertical="center"/>
    </xf>
    <xf numFmtId="0" fontId="32" fillId="8" borderId="1" xfId="0" applyFont="1" applyFill="1" applyBorder="1" applyAlignment="1">
      <alignment horizontal="left" vertical="center" wrapText="1"/>
    </xf>
    <xf numFmtId="0" fontId="32" fillId="8" borderId="1" xfId="0" applyFont="1" applyFill="1" applyBorder="1" applyAlignment="1">
      <alignment horizontal="center" vertical="center"/>
    </xf>
    <xf numFmtId="44" fontId="31" fillId="8" borderId="1" xfId="2" applyFont="1" applyFill="1" applyBorder="1" applyAlignment="1">
      <alignment horizontal="center" vertical="center"/>
    </xf>
    <xf numFmtId="0" fontId="31" fillId="8" borderId="1" xfId="0" applyFont="1" applyFill="1" applyBorder="1" applyAlignment="1">
      <alignment horizontal="center" vertical="center" wrapText="1"/>
    </xf>
    <xf numFmtId="0" fontId="31" fillId="0" borderId="1" xfId="0" applyFont="1" applyBorder="1" applyAlignment="1">
      <alignment horizontal="center" vertical="center"/>
    </xf>
    <xf numFmtId="44" fontId="31" fillId="0" borderId="1" xfId="2" applyFont="1" applyBorder="1" applyAlignment="1">
      <alignment horizontal="center" vertical="center"/>
    </xf>
    <xf numFmtId="0" fontId="31" fillId="0" borderId="1" xfId="0" applyFont="1" applyFill="1" applyBorder="1" applyAlignment="1">
      <alignment horizontal="center" vertical="center"/>
    </xf>
    <xf numFmtId="44" fontId="31" fillId="0" borderId="1" xfId="2" applyFont="1" applyFill="1" applyBorder="1" applyAlignment="1">
      <alignment horizontal="center" vertical="center"/>
    </xf>
    <xf numFmtId="9" fontId="31" fillId="0" borderId="1" xfId="6" applyFont="1" applyBorder="1" applyAlignment="1">
      <alignment horizontal="center" vertical="center"/>
    </xf>
    <xf numFmtId="43" fontId="31" fillId="8" borderId="1" xfId="1" applyFont="1" applyFill="1" applyBorder="1" applyAlignment="1">
      <alignment horizontal="center" vertical="center"/>
    </xf>
    <xf numFmtId="0" fontId="31" fillId="8" borderId="1" xfId="0" applyFont="1" applyFill="1" applyBorder="1" applyAlignment="1">
      <alignment horizontal="justify" vertical="center" wrapText="1"/>
    </xf>
    <xf numFmtId="0" fontId="33" fillId="8" borderId="1" xfId="0" applyFont="1" applyFill="1" applyBorder="1" applyAlignment="1">
      <alignment horizontal="center" vertical="center"/>
    </xf>
    <xf numFmtId="44" fontId="37" fillId="8" borderId="1" xfId="2"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39" fillId="0" borderId="0" xfId="0" applyFont="1" applyAlignment="1"/>
    <xf numFmtId="0" fontId="40" fillId="0" borderId="0" xfId="0" applyFont="1"/>
    <xf numFmtId="0" fontId="40" fillId="0" borderId="0" xfId="0" applyFont="1" applyFill="1" applyBorder="1"/>
    <xf numFmtId="0" fontId="39" fillId="0" borderId="0" xfId="0" applyFont="1" applyBorder="1" applyAlignment="1">
      <alignment horizontal="center" vertical="center" wrapText="1"/>
    </xf>
    <xf numFmtId="0" fontId="39" fillId="0" borderId="6" xfId="0" applyFont="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40" fillId="0" borderId="20" xfId="0" applyFont="1" applyBorder="1" applyAlignment="1">
      <alignment horizontal="left" vertical="top" wrapText="1"/>
    </xf>
    <xf numFmtId="8" fontId="39" fillId="0" borderId="21" xfId="0" applyNumberFormat="1" applyFont="1" applyBorder="1" applyAlignment="1">
      <alignment vertical="center" wrapText="1"/>
    </xf>
    <xf numFmtId="4" fontId="40" fillId="0" borderId="0" xfId="0" applyNumberFormat="1" applyFont="1" applyBorder="1" applyAlignment="1">
      <alignment horizontal="center" vertical="top" wrapText="1"/>
    </xf>
    <xf numFmtId="43" fontId="42" fillId="0" borderId="20" xfId="1" applyFont="1" applyFill="1" applyBorder="1" applyAlignment="1">
      <alignment horizontal="center" vertical="center" wrapText="1"/>
    </xf>
    <xf numFmtId="0" fontId="40" fillId="0" borderId="19" xfId="0" applyFont="1" applyBorder="1" applyAlignment="1">
      <alignment horizontal="center" vertical="center"/>
    </xf>
    <xf numFmtId="0" fontId="40" fillId="0" borderId="22" xfId="1" applyNumberFormat="1" applyFont="1" applyBorder="1" applyAlignment="1">
      <alignment horizontal="center" vertical="center"/>
    </xf>
    <xf numFmtId="4" fontId="40" fillId="0" borderId="0" xfId="0" applyNumberFormat="1" applyFont="1" applyFill="1" applyBorder="1" applyAlignment="1">
      <alignment horizontal="center" vertical="top" wrapText="1"/>
    </xf>
    <xf numFmtId="49" fontId="42" fillId="0" borderId="1" xfId="0" applyNumberFormat="1" applyFont="1" applyFill="1" applyBorder="1" applyAlignment="1">
      <alignment horizontal="center" vertical="center" wrapText="1"/>
    </xf>
    <xf numFmtId="49" fontId="42" fillId="0" borderId="5" xfId="0" applyNumberFormat="1" applyFont="1" applyFill="1" applyBorder="1" applyAlignment="1">
      <alignment horizontal="center" vertical="center" wrapText="1"/>
    </xf>
    <xf numFmtId="49" fontId="42" fillId="0" borderId="5" xfId="0" applyNumberFormat="1" applyFont="1" applyBorder="1" applyAlignment="1">
      <alignment horizontal="center" vertical="center" wrapText="1"/>
    </xf>
    <xf numFmtId="0" fontId="41" fillId="0" borderId="20" xfId="0" applyFont="1" applyFill="1" applyBorder="1" applyAlignment="1">
      <alignment horizontal="left" vertical="top" wrapText="1"/>
    </xf>
    <xf numFmtId="8" fontId="41" fillId="0" borderId="21" xfId="1" applyNumberFormat="1" applyFont="1" applyFill="1" applyBorder="1" applyAlignment="1">
      <alignment horizontal="right" vertical="top" wrapText="1"/>
    </xf>
    <xf numFmtId="4" fontId="41" fillId="0" borderId="0" xfId="0" applyNumberFormat="1" applyFont="1" applyFill="1" applyBorder="1" applyAlignment="1">
      <alignment horizontal="center" vertical="top" wrapText="1"/>
    </xf>
    <xf numFmtId="43" fontId="41" fillId="0" borderId="20" xfId="1" applyNumberFormat="1" applyFont="1" applyFill="1" applyBorder="1" applyAlignment="1">
      <alignment horizontal="right" vertical="top" wrapText="1"/>
    </xf>
    <xf numFmtId="0" fontId="41" fillId="0" borderId="19" xfId="0" applyFont="1" applyFill="1" applyBorder="1" applyAlignment="1">
      <alignment horizontal="center"/>
    </xf>
    <xf numFmtId="0" fontId="39" fillId="0" borderId="0" xfId="0" applyFont="1" applyAlignment="1">
      <alignment horizontal="center"/>
    </xf>
    <xf numFmtId="0" fontId="39" fillId="0" borderId="0" xfId="0" applyFont="1"/>
    <xf numFmtId="0" fontId="39" fillId="0" borderId="6" xfId="0" applyFont="1" applyBorder="1" applyAlignment="1">
      <alignment horizontal="center"/>
    </xf>
    <xf numFmtId="0" fontId="40" fillId="0" borderId="0" xfId="0" applyFont="1" applyBorder="1"/>
    <xf numFmtId="0" fontId="40" fillId="0" borderId="23" xfId="0" applyFont="1" applyBorder="1" applyAlignment="1">
      <alignment horizontal="left" vertical="top" wrapText="1"/>
    </xf>
    <xf numFmtId="8" fontId="40" fillId="0" borderId="24" xfId="0" applyNumberFormat="1" applyFont="1" applyBorder="1" applyAlignment="1">
      <alignment vertical="center" wrapText="1"/>
    </xf>
    <xf numFmtId="43" fontId="42" fillId="0" borderId="20" xfId="1" applyFont="1" applyFill="1" applyBorder="1" applyAlignment="1">
      <alignment horizontal="center" vertical="top" wrapText="1"/>
    </xf>
    <xf numFmtId="0" fontId="40" fillId="0" borderId="19" xfId="0" applyFont="1" applyBorder="1" applyAlignment="1">
      <alignment horizontal="center"/>
    </xf>
    <xf numFmtId="43" fontId="42" fillId="0" borderId="32" xfId="1" applyFont="1" applyFill="1" applyBorder="1" applyAlignment="1">
      <alignment horizontal="center" vertical="center" wrapText="1"/>
    </xf>
    <xf numFmtId="0" fontId="40" fillId="0" borderId="6" xfId="0" applyFont="1" applyFill="1" applyBorder="1" applyAlignment="1">
      <alignment horizontal="center" vertical="center"/>
    </xf>
    <xf numFmtId="0" fontId="40" fillId="0" borderId="0" xfId="0" applyFont="1" applyFill="1"/>
    <xf numFmtId="43" fontId="42" fillId="0" borderId="36" xfId="1" applyFont="1" applyFill="1" applyBorder="1" applyAlignment="1">
      <alignment horizontal="center" vertical="center" wrapText="1"/>
    </xf>
    <xf numFmtId="0" fontId="42" fillId="0" borderId="1" xfId="0" applyFont="1" applyFill="1" applyBorder="1" applyAlignment="1">
      <alignment horizontal="center" vertical="center"/>
    </xf>
    <xf numFmtId="0" fontId="43" fillId="0" borderId="0" xfId="0" applyFont="1" applyFill="1"/>
    <xf numFmtId="43" fontId="42" fillId="0" borderId="39" xfId="1" applyFont="1" applyFill="1" applyBorder="1" applyAlignment="1">
      <alignment horizontal="center" vertical="center" wrapText="1"/>
    </xf>
    <xf numFmtId="0" fontId="42" fillId="0" borderId="5" xfId="0" applyFont="1" applyFill="1" applyBorder="1" applyAlignment="1">
      <alignment horizontal="center" vertical="center"/>
    </xf>
    <xf numFmtId="43" fontId="42" fillId="0" borderId="42" xfId="1" applyFont="1" applyFill="1" applyBorder="1" applyAlignment="1">
      <alignment horizontal="center" vertical="center" wrapText="1"/>
    </xf>
    <xf numFmtId="0" fontId="42" fillId="0" borderId="43" xfId="0" applyFont="1" applyBorder="1" applyAlignment="1">
      <alignment horizontal="center" vertical="center"/>
    </xf>
    <xf numFmtId="0" fontId="42" fillId="0" borderId="1" xfId="0" applyFont="1" applyBorder="1" applyAlignment="1">
      <alignment horizontal="center" vertical="center"/>
    </xf>
    <xf numFmtId="8" fontId="40" fillId="0" borderId="21" xfId="0" applyNumberFormat="1" applyFont="1" applyBorder="1" applyAlignment="1">
      <alignment vertical="center" wrapText="1"/>
    </xf>
    <xf numFmtId="4" fontId="42" fillId="0" borderId="36" xfId="0" applyNumberFormat="1" applyFont="1" applyFill="1" applyBorder="1" applyAlignment="1">
      <alignment horizontal="right" vertical="center" wrapText="1"/>
    </xf>
    <xf numFmtId="4" fontId="42" fillId="0" borderId="39" xfId="0" applyNumberFormat="1" applyFont="1" applyFill="1" applyBorder="1" applyAlignment="1">
      <alignment horizontal="right" vertical="center" wrapText="1"/>
    </xf>
    <xf numFmtId="0" fontId="39" fillId="0" borderId="0" xfId="0" applyFont="1" applyFill="1"/>
    <xf numFmtId="0" fontId="42" fillId="0" borderId="0" xfId="0" applyFont="1" applyFill="1" applyBorder="1" applyAlignment="1">
      <alignment vertical="top" wrapText="1"/>
    </xf>
    <xf numFmtId="43" fontId="42" fillId="0" borderId="0" xfId="1" applyFont="1" applyFill="1" applyBorder="1" applyAlignment="1">
      <alignment horizontal="center" vertical="top" wrapText="1"/>
    </xf>
    <xf numFmtId="4" fontId="42" fillId="0" borderId="0" xfId="0" applyNumberFormat="1" applyFont="1" applyFill="1" applyBorder="1" applyAlignment="1">
      <alignment horizontal="center" vertical="top" wrapText="1"/>
    </xf>
    <xf numFmtId="0" fontId="42" fillId="0" borderId="0" xfId="0" applyFont="1" applyFill="1" applyBorder="1" applyAlignment="1">
      <alignment horizontal="center"/>
    </xf>
    <xf numFmtId="0" fontId="42" fillId="0" borderId="0" xfId="1" applyNumberFormat="1" applyFont="1" applyFill="1" applyBorder="1" applyAlignment="1">
      <alignment horizontal="center"/>
    </xf>
    <xf numFmtId="0" fontId="39" fillId="0" borderId="0" xfId="0" applyFont="1" applyBorder="1"/>
    <xf numFmtId="43" fontId="40" fillId="0" borderId="0" xfId="1" applyFont="1" applyFill="1" applyBorder="1" applyAlignment="1">
      <alignment horizontal="center" vertical="top" wrapText="1"/>
    </xf>
    <xf numFmtId="0" fontId="40" fillId="0" borderId="0" xfId="0" applyFont="1" applyFill="1" applyBorder="1" applyAlignment="1">
      <alignment horizontal="center"/>
    </xf>
    <xf numFmtId="0" fontId="40" fillId="0" borderId="0" xfId="1" applyNumberFormat="1" applyFont="1" applyFill="1" applyBorder="1" applyAlignment="1">
      <alignment horizontal="center"/>
    </xf>
    <xf numFmtId="0" fontId="40" fillId="0" borderId="0" xfId="0" applyFont="1" applyFill="1" applyBorder="1" applyAlignment="1">
      <alignment vertical="top" wrapText="1"/>
    </xf>
    <xf numFmtId="0" fontId="40" fillId="0" borderId="20" xfId="0" applyFont="1" applyBorder="1" applyAlignment="1">
      <alignment horizontal="left" wrapText="1"/>
    </xf>
    <xf numFmtId="0" fontId="40" fillId="0" borderId="19" xfId="0" applyFont="1" applyFill="1" applyBorder="1" applyAlignment="1">
      <alignment horizontal="center"/>
    </xf>
    <xf numFmtId="0" fontId="40" fillId="0" borderId="21" xfId="1" applyNumberFormat="1" applyFont="1" applyFill="1" applyBorder="1" applyAlignment="1">
      <alignment horizontal="center"/>
    </xf>
    <xf numFmtId="0" fontId="41" fillId="0" borderId="27" xfId="0" applyFont="1" applyFill="1" applyBorder="1" applyAlignment="1">
      <alignment horizontal="left" vertical="top" wrapText="1"/>
    </xf>
    <xf numFmtId="8" fontId="41" fillId="0" borderId="28" xfId="1" applyNumberFormat="1" applyFont="1" applyFill="1" applyBorder="1" applyAlignment="1">
      <alignment horizontal="center" vertical="top" wrapText="1"/>
    </xf>
    <xf numFmtId="8" fontId="41" fillId="0" borderId="27" xfId="1" applyNumberFormat="1" applyFont="1" applyFill="1" applyBorder="1" applyAlignment="1">
      <alignment horizontal="center" vertical="top" wrapText="1"/>
    </xf>
    <xf numFmtId="8" fontId="41" fillId="0" borderId="29" xfId="1" applyNumberFormat="1" applyFont="1" applyFill="1" applyBorder="1" applyAlignment="1">
      <alignment horizontal="center" vertical="top" wrapText="1"/>
    </xf>
    <xf numFmtId="8" fontId="41" fillId="0" borderId="0" xfId="1" applyNumberFormat="1" applyFont="1" applyFill="1" applyBorder="1" applyAlignment="1">
      <alignment horizontal="center" vertical="top" wrapText="1"/>
    </xf>
    <xf numFmtId="0" fontId="41" fillId="0" borderId="44" xfId="0" applyFont="1" applyFill="1" applyBorder="1" applyAlignment="1">
      <alignment horizontal="left" vertical="top" wrapText="1"/>
    </xf>
    <xf numFmtId="0" fontId="40" fillId="0" borderId="44" xfId="0" applyFont="1" applyBorder="1"/>
    <xf numFmtId="8" fontId="40" fillId="0" borderId="0" xfId="0" applyNumberFormat="1" applyFont="1"/>
    <xf numFmtId="43" fontId="39" fillId="0" borderId="32" xfId="1" applyFont="1" applyBorder="1" applyAlignment="1">
      <alignment horizontal="center" vertical="center"/>
    </xf>
    <xf numFmtId="43" fontId="39" fillId="0" borderId="46" xfId="1" applyFont="1" applyBorder="1" applyAlignment="1">
      <alignment horizontal="center" vertical="center"/>
    </xf>
    <xf numFmtId="43" fontId="39" fillId="0" borderId="47" xfId="1" applyFont="1" applyBorder="1" applyAlignment="1">
      <alignment horizontal="center"/>
    </xf>
    <xf numFmtId="43" fontId="39" fillId="0" borderId="33" xfId="1" applyFont="1" applyBorder="1" applyAlignment="1">
      <alignment horizontal="center"/>
    </xf>
    <xf numFmtId="0" fontId="41" fillId="0" borderId="21" xfId="1" applyNumberFormat="1" applyFont="1" applyFill="1" applyBorder="1" applyAlignment="1">
      <alignment horizontal="center"/>
    </xf>
    <xf numFmtId="43" fontId="39" fillId="0" borderId="48" xfId="1" applyFont="1" applyBorder="1" applyAlignment="1">
      <alignment horizontal="center" vertical="center"/>
    </xf>
    <xf numFmtId="43" fontId="42" fillId="0" borderId="21" xfId="1" applyNumberFormat="1" applyFont="1" applyBorder="1" applyAlignment="1">
      <alignment horizontal="center" vertical="center" wrapText="1"/>
    </xf>
    <xf numFmtId="43" fontId="42" fillId="0" borderId="46" xfId="1" applyNumberFormat="1" applyFont="1" applyFill="1" applyBorder="1" applyAlignment="1">
      <alignment horizontal="center" vertical="center"/>
    </xf>
    <xf numFmtId="43" fontId="42" fillId="0" borderId="50" xfId="1" applyNumberFormat="1" applyFont="1" applyFill="1" applyBorder="1" applyAlignment="1">
      <alignment horizontal="center" vertical="center"/>
    </xf>
    <xf numFmtId="43" fontId="41" fillId="0" borderId="20" xfId="1" applyNumberFormat="1" applyFont="1" applyFill="1" applyBorder="1" applyAlignment="1">
      <alignment horizontal="center"/>
    </xf>
    <xf numFmtId="43" fontId="41" fillId="0" borderId="21" xfId="1" applyNumberFormat="1" applyFont="1" applyFill="1" applyBorder="1" applyAlignment="1">
      <alignment horizontal="center"/>
    </xf>
    <xf numFmtId="0" fontId="41" fillId="9" borderId="45" xfId="0" applyFont="1" applyFill="1" applyBorder="1" applyAlignment="1">
      <alignment horizontal="center" vertical="center" wrapText="1"/>
    </xf>
    <xf numFmtId="43" fontId="39" fillId="0" borderId="51" xfId="1" applyFont="1" applyBorder="1" applyAlignment="1">
      <alignment horizontal="center" vertical="center"/>
    </xf>
    <xf numFmtId="43" fontId="39" fillId="0" borderId="52" xfId="1" applyFont="1" applyBorder="1" applyAlignment="1">
      <alignment horizontal="center"/>
    </xf>
    <xf numFmtId="43" fontId="42" fillId="0" borderId="45" xfId="1" applyNumberFormat="1" applyFont="1" applyBorder="1" applyAlignment="1">
      <alignment horizontal="center" vertical="center" wrapText="1"/>
    </xf>
    <xf numFmtId="0" fontId="41" fillId="0" borderId="45" xfId="1" applyNumberFormat="1" applyFont="1" applyFill="1" applyBorder="1" applyAlignment="1">
      <alignment horizontal="center"/>
    </xf>
    <xf numFmtId="0" fontId="39" fillId="0" borderId="52" xfId="0" applyFont="1" applyBorder="1" applyAlignment="1">
      <alignment horizontal="center"/>
    </xf>
    <xf numFmtId="43" fontId="40" fillId="0" borderId="45" xfId="0" applyNumberFormat="1" applyFont="1" applyBorder="1" applyAlignment="1">
      <alignment vertical="center"/>
    </xf>
    <xf numFmtId="43" fontId="39" fillId="0" borderId="45" xfId="0" applyNumberFormat="1" applyFont="1" applyBorder="1"/>
    <xf numFmtId="0" fontId="39" fillId="0" borderId="48" xfId="0" applyFont="1" applyBorder="1" applyAlignment="1">
      <alignment horizontal="center" vertical="center"/>
    </xf>
    <xf numFmtId="43" fontId="39" fillId="0" borderId="46" xfId="1" applyFont="1" applyBorder="1" applyAlignment="1">
      <alignment horizontal="center" vertical="center" wrapText="1"/>
    </xf>
    <xf numFmtId="0" fontId="39" fillId="0" borderId="49" xfId="0" applyFont="1" applyBorder="1"/>
    <xf numFmtId="43" fontId="39" fillId="0" borderId="33" xfId="1" applyFont="1" applyBorder="1" applyAlignment="1">
      <alignment horizontal="center" wrapText="1"/>
    </xf>
    <xf numFmtId="0" fontId="41" fillId="0" borderId="22" xfId="1" applyNumberFormat="1" applyFont="1" applyFill="1" applyBorder="1" applyAlignment="1">
      <alignment horizontal="center"/>
    </xf>
    <xf numFmtId="43" fontId="39" fillId="0" borderId="4" xfId="1" applyFont="1" applyBorder="1" applyAlignment="1">
      <alignment horizontal="center"/>
    </xf>
    <xf numFmtId="43" fontId="39" fillId="0" borderId="32" xfId="1" applyFont="1" applyBorder="1" applyAlignment="1">
      <alignment horizontal="center"/>
    </xf>
    <xf numFmtId="43" fontId="39" fillId="0" borderId="46" xfId="1" applyFont="1" applyBorder="1" applyAlignment="1">
      <alignment horizontal="center"/>
    </xf>
    <xf numFmtId="0" fontId="40" fillId="0" borderId="21" xfId="1" applyNumberFormat="1" applyFont="1" applyBorder="1" applyAlignment="1">
      <alignment horizontal="center"/>
    </xf>
    <xf numFmtId="0" fontId="42" fillId="0" borderId="46" xfId="1" applyNumberFormat="1" applyFont="1" applyBorder="1" applyAlignment="1">
      <alignment horizontal="center" vertical="center"/>
    </xf>
    <xf numFmtId="0" fontId="42" fillId="0" borderId="50" xfId="1" applyNumberFormat="1" applyFont="1" applyFill="1" applyBorder="1" applyAlignment="1">
      <alignment horizontal="center" vertical="center"/>
    </xf>
    <xf numFmtId="0" fontId="42" fillId="0" borderId="58" xfId="1" applyNumberFormat="1" applyFont="1" applyBorder="1" applyAlignment="1">
      <alignment horizontal="center" vertical="center"/>
    </xf>
    <xf numFmtId="0" fontId="42" fillId="0" borderId="58" xfId="1" applyNumberFormat="1" applyFont="1" applyFill="1" applyBorder="1" applyAlignment="1">
      <alignment horizontal="center" vertical="center"/>
    </xf>
    <xf numFmtId="43" fontId="39" fillId="0" borderId="51" xfId="1" applyFont="1" applyBorder="1" applyAlignment="1">
      <alignment horizontal="center"/>
    </xf>
    <xf numFmtId="43" fontId="39" fillId="0" borderId="54" xfId="1" applyFont="1" applyBorder="1" applyAlignment="1">
      <alignment horizontal="center"/>
    </xf>
    <xf numFmtId="0" fontId="40" fillId="0" borderId="45" xfId="1" applyNumberFormat="1" applyFont="1" applyBorder="1" applyAlignment="1">
      <alignment horizontal="center"/>
    </xf>
    <xf numFmtId="43" fontId="42" fillId="0" borderId="53" xfId="1" applyNumberFormat="1" applyFont="1" applyBorder="1" applyAlignment="1">
      <alignment horizontal="center" vertical="center"/>
    </xf>
    <xf numFmtId="43" fontId="42" fillId="0" borderId="60" xfId="1" applyNumberFormat="1" applyFont="1" applyFill="1" applyBorder="1" applyAlignment="1">
      <alignment horizontal="center" vertical="center"/>
    </xf>
    <xf numFmtId="43" fontId="42" fillId="0" borderId="60" xfId="1" applyNumberFormat="1" applyFont="1" applyBorder="1" applyAlignment="1">
      <alignment horizontal="center" vertical="center"/>
    </xf>
    <xf numFmtId="43" fontId="42" fillId="0" borderId="51" xfId="1" applyNumberFormat="1" applyFont="1" applyBorder="1" applyAlignment="1">
      <alignment horizontal="center" vertical="center"/>
    </xf>
    <xf numFmtId="43" fontId="42" fillId="0" borderId="52" xfId="1" applyNumberFormat="1" applyFont="1" applyFill="1" applyBorder="1" applyAlignment="1">
      <alignment horizontal="center" vertical="center"/>
    </xf>
    <xf numFmtId="43" fontId="41" fillId="0" borderId="45" xfId="1" applyNumberFormat="1" applyFont="1" applyFill="1" applyBorder="1" applyAlignment="1">
      <alignment horizontal="center"/>
    </xf>
    <xf numFmtId="0" fontId="41" fillId="9" borderId="18" xfId="0" applyFont="1" applyFill="1" applyBorder="1" applyAlignment="1">
      <alignment horizontal="center" vertical="center" wrapText="1"/>
    </xf>
    <xf numFmtId="43" fontId="39" fillId="0" borderId="8" xfId="1" applyFont="1" applyBorder="1" applyAlignment="1">
      <alignment horizontal="center"/>
    </xf>
    <xf numFmtId="8" fontId="40" fillId="0" borderId="18" xfId="1" applyNumberFormat="1" applyFont="1" applyBorder="1" applyAlignment="1">
      <alignment horizontal="center"/>
    </xf>
    <xf numFmtId="43" fontId="42" fillId="0" borderId="0" xfId="1" applyNumberFormat="1" applyFont="1" applyFill="1" applyBorder="1" applyAlignment="1">
      <alignment vertical="center"/>
    </xf>
    <xf numFmtId="43" fontId="42" fillId="0" borderId="8" xfId="1" applyNumberFormat="1" applyFont="1" applyFill="1" applyBorder="1" applyAlignment="1">
      <alignment vertical="center"/>
    </xf>
    <xf numFmtId="43" fontId="42" fillId="0" borderId="14" xfId="1" applyNumberFormat="1" applyFont="1" applyFill="1" applyBorder="1" applyAlignment="1">
      <alignment vertical="center"/>
    </xf>
    <xf numFmtId="43" fontId="42" fillId="0" borderId="62" xfId="1" applyNumberFormat="1" applyFont="1" applyFill="1" applyBorder="1" applyAlignment="1">
      <alignment vertical="center"/>
    </xf>
    <xf numFmtId="0" fontId="41" fillId="0" borderId="18" xfId="1" applyNumberFormat="1" applyFont="1" applyFill="1" applyBorder="1" applyAlignment="1">
      <alignment horizontal="center"/>
    </xf>
    <xf numFmtId="0" fontId="39" fillId="0" borderId="51" xfId="0" applyFont="1" applyBorder="1" applyAlignment="1">
      <alignment horizontal="center"/>
    </xf>
    <xf numFmtId="8" fontId="40" fillId="0" borderId="45" xfId="0" applyNumberFormat="1" applyFont="1" applyBorder="1"/>
    <xf numFmtId="8" fontId="40" fillId="0" borderId="54" xfId="0" applyNumberFormat="1" applyFont="1" applyFill="1" applyBorder="1" applyAlignment="1">
      <alignment vertical="center"/>
    </xf>
    <xf numFmtId="8" fontId="39" fillId="0" borderId="45" xfId="0" applyNumberFormat="1" applyFont="1" applyBorder="1"/>
    <xf numFmtId="0" fontId="39" fillId="0" borderId="48" xfId="0" applyFont="1" applyBorder="1" applyAlignment="1">
      <alignment horizontal="center"/>
    </xf>
    <xf numFmtId="43" fontId="39" fillId="0" borderId="46" xfId="1" applyFont="1" applyBorder="1" applyAlignment="1">
      <alignment horizontal="center" wrapText="1"/>
    </xf>
    <xf numFmtId="0" fontId="1" fillId="0" borderId="0" xfId="7"/>
    <xf numFmtId="0" fontId="1" fillId="10" borderId="0" xfId="7" applyFill="1"/>
    <xf numFmtId="0" fontId="0" fillId="10" borderId="0" xfId="0" applyFill="1"/>
    <xf numFmtId="0" fontId="1" fillId="10" borderId="0" xfId="7" applyFill="1" applyAlignment="1"/>
    <xf numFmtId="43" fontId="42" fillId="0" borderId="23" xfId="1" applyNumberFormat="1" applyFont="1" applyBorder="1" applyAlignment="1">
      <alignment horizontal="center" vertical="center" wrapText="1"/>
    </xf>
    <xf numFmtId="43" fontId="42" fillId="0" borderId="24" xfId="1" applyNumberFormat="1" applyFont="1" applyBorder="1" applyAlignment="1">
      <alignment horizontal="center" vertical="center" wrapText="1"/>
    </xf>
    <xf numFmtId="43" fontId="42" fillId="0" borderId="17" xfId="1" applyNumberFormat="1" applyFont="1" applyBorder="1" applyAlignment="1">
      <alignment horizontal="center" vertical="center" wrapText="1"/>
    </xf>
    <xf numFmtId="0" fontId="41" fillId="0" borderId="17" xfId="1" applyNumberFormat="1" applyFont="1" applyFill="1" applyBorder="1" applyAlignment="1">
      <alignment horizontal="center"/>
    </xf>
    <xf numFmtId="49" fontId="42" fillId="0" borderId="36" xfId="1" applyNumberFormat="1" applyFont="1" applyFill="1" applyBorder="1" applyAlignment="1">
      <alignment horizontal="center" vertical="center"/>
    </xf>
    <xf numFmtId="43" fontId="42" fillId="0" borderId="32" xfId="1" applyNumberFormat="1" applyFont="1" applyBorder="1" applyAlignment="1">
      <alignment horizontal="center" vertical="center" wrapText="1"/>
    </xf>
    <xf numFmtId="49" fontId="42" fillId="0" borderId="39" xfId="1" applyNumberFormat="1" applyFont="1" applyFill="1" applyBorder="1" applyAlignment="1">
      <alignment horizontal="center" vertical="center"/>
    </xf>
    <xf numFmtId="43" fontId="42" fillId="0" borderId="58" xfId="1" applyNumberFormat="1" applyFont="1" applyFill="1" applyBorder="1" applyAlignment="1">
      <alignment horizontal="center" vertical="center"/>
    </xf>
    <xf numFmtId="43" fontId="42" fillId="0" borderId="42" xfId="1" applyNumberFormat="1" applyFont="1" applyBorder="1" applyAlignment="1">
      <alignment horizontal="center" vertical="center" wrapText="1"/>
    </xf>
    <xf numFmtId="43" fontId="42" fillId="0" borderId="59" xfId="1" applyNumberFormat="1" applyFont="1" applyFill="1" applyBorder="1" applyAlignment="1">
      <alignment horizontal="center" vertical="center"/>
    </xf>
    <xf numFmtId="49" fontId="42" fillId="0" borderId="68" xfId="1" applyNumberFormat="1" applyFont="1" applyFill="1" applyBorder="1" applyAlignment="1">
      <alignment horizontal="center" vertical="center"/>
    </xf>
    <xf numFmtId="43" fontId="42" fillId="0" borderId="67" xfId="1" applyNumberFormat="1" applyFont="1" applyFill="1" applyBorder="1" applyAlignment="1">
      <alignment horizontal="center" vertical="center"/>
    </xf>
    <xf numFmtId="0" fontId="42" fillId="0" borderId="20" xfId="1" applyNumberFormat="1" applyFont="1" applyBorder="1" applyAlignment="1">
      <alignment horizontal="center" vertical="center" wrapText="1"/>
    </xf>
    <xf numFmtId="0" fontId="42" fillId="0" borderId="50" xfId="1" applyNumberFormat="1" applyFont="1" applyFill="1" applyBorder="1" applyAlignment="1">
      <alignment horizontal="center" vertical="center" wrapText="1"/>
    </xf>
    <xf numFmtId="0" fontId="47" fillId="0" borderId="1" xfId="3" applyFont="1" applyFill="1" applyBorder="1" applyAlignment="1">
      <alignment horizontal="center" vertical="center"/>
    </xf>
    <xf numFmtId="14" fontId="47"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44" fontId="46" fillId="0" borderId="1" xfId="2" applyNumberFormat="1" applyFont="1" applyFill="1" applyBorder="1" applyAlignment="1">
      <alignment horizontal="center" vertical="center"/>
    </xf>
    <xf numFmtId="44" fontId="48" fillId="0" borderId="1" xfId="2" applyFont="1" applyFill="1" applyBorder="1" applyAlignment="1">
      <alignment horizontal="center" vertical="center"/>
    </xf>
    <xf numFmtId="14" fontId="48" fillId="0" borderId="1" xfId="0"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47"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4" fontId="48" fillId="0" borderId="1" xfId="0" applyNumberFormat="1" applyFont="1" applyFill="1" applyBorder="1" applyAlignment="1">
      <alignment horizontal="center" vertical="center"/>
    </xf>
    <xf numFmtId="44" fontId="47" fillId="0" borderId="1" xfId="2" applyNumberFormat="1" applyFont="1" applyFill="1" applyBorder="1" applyAlignment="1">
      <alignment horizontal="center" vertical="center"/>
    </xf>
    <xf numFmtId="44" fontId="50" fillId="0" borderId="1" xfId="2" applyNumberFormat="1" applyFont="1" applyFill="1" applyBorder="1" applyAlignment="1">
      <alignment horizontal="center" vertical="center"/>
    </xf>
    <xf numFmtId="0" fontId="46" fillId="0" borderId="1" xfId="0" applyFont="1" applyFill="1" applyBorder="1" applyAlignment="1">
      <alignment horizontal="center" vertical="center" wrapText="1"/>
    </xf>
    <xf numFmtId="44" fontId="46" fillId="0" borderId="1" xfId="2"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2"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44" fontId="49" fillId="0" borderId="1" xfId="2" applyNumberFormat="1" applyFont="1" applyFill="1" applyBorder="1" applyAlignment="1">
      <alignment horizontal="center" vertical="center"/>
    </xf>
    <xf numFmtId="44" fontId="49" fillId="0" borderId="1" xfId="2" applyNumberFormat="1"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49" fillId="0" borderId="1" xfId="0" applyFont="1" applyFill="1" applyBorder="1" applyAlignment="1">
      <alignment horizontal="left" vertical="center"/>
    </xf>
    <xf numFmtId="43" fontId="42" fillId="0" borderId="66" xfId="1" applyNumberFormat="1" applyFont="1" applyFill="1" applyBorder="1" applyAlignment="1">
      <alignment horizontal="center" vertical="center" wrapText="1"/>
    </xf>
    <xf numFmtId="43" fontId="42" fillId="0" borderId="27" xfId="1" applyFont="1" applyFill="1" applyBorder="1" applyAlignment="1">
      <alignment horizontal="center" vertical="center" wrapText="1"/>
    </xf>
    <xf numFmtId="0" fontId="40" fillId="0" borderId="29" xfId="0" applyFont="1" applyFill="1" applyBorder="1" applyAlignment="1">
      <alignment horizontal="center" vertical="center"/>
    </xf>
    <xf numFmtId="0" fontId="40" fillId="0" borderId="28" xfId="1" applyNumberFormat="1" applyFont="1" applyFill="1" applyBorder="1" applyAlignment="1">
      <alignment horizontal="center" vertical="center"/>
    </xf>
    <xf numFmtId="0" fontId="42" fillId="0" borderId="70" xfId="1" applyNumberFormat="1" applyFont="1" applyBorder="1" applyAlignment="1">
      <alignment horizontal="center" vertical="center"/>
    </xf>
    <xf numFmtId="43" fontId="42" fillId="0" borderId="72" xfId="1" applyNumberFormat="1" applyFont="1" applyFill="1" applyBorder="1" applyAlignment="1">
      <alignment vertical="center"/>
    </xf>
    <xf numFmtId="43" fontId="42" fillId="0" borderId="73" xfId="1" applyNumberFormat="1" applyFont="1" applyFill="1" applyBorder="1" applyAlignment="1">
      <alignment vertical="center"/>
    </xf>
    <xf numFmtId="43" fontId="42" fillId="0" borderId="74" xfId="1" applyNumberFormat="1" applyFont="1" applyFill="1" applyBorder="1" applyAlignment="1">
      <alignment vertical="center"/>
    </xf>
    <xf numFmtId="43" fontId="42" fillId="0" borderId="75" xfId="1" applyNumberFormat="1" applyFont="1" applyBorder="1" applyAlignment="1">
      <alignment horizontal="center" vertical="center"/>
    </xf>
    <xf numFmtId="0" fontId="42" fillId="0" borderId="71" xfId="1" applyNumberFormat="1" applyFont="1" applyFill="1" applyBorder="1" applyAlignment="1">
      <alignment horizontal="center" vertical="center"/>
    </xf>
    <xf numFmtId="43" fontId="54" fillId="0" borderId="39" xfId="1" applyFont="1" applyFill="1" applyBorder="1" applyAlignment="1">
      <alignment horizontal="center" vertical="center" wrapText="1"/>
    </xf>
    <xf numFmtId="0" fontId="54" fillId="0" borderId="5" xfId="0" applyFont="1" applyFill="1" applyBorder="1" applyAlignment="1">
      <alignment horizontal="center" vertical="center"/>
    </xf>
    <xf numFmtId="0" fontId="54" fillId="0" borderId="58" xfId="1" applyNumberFormat="1" applyFont="1" applyBorder="1" applyAlignment="1">
      <alignment horizontal="center" vertical="center"/>
    </xf>
    <xf numFmtId="43" fontId="54" fillId="0" borderId="54" xfId="1" applyNumberFormat="1" applyFont="1" applyBorder="1" applyAlignment="1">
      <alignment horizontal="center" vertical="center"/>
    </xf>
    <xf numFmtId="4" fontId="54" fillId="0" borderId="39" xfId="0" applyNumberFormat="1" applyFont="1" applyBorder="1" applyAlignment="1">
      <alignment horizontal="right" vertical="center" wrapText="1"/>
    </xf>
    <xf numFmtId="49" fontId="54" fillId="0" borderId="5" xfId="0" applyNumberFormat="1" applyFont="1" applyBorder="1" applyAlignment="1">
      <alignment horizontal="center" vertical="center" wrapText="1"/>
    </xf>
    <xf numFmtId="0" fontId="54" fillId="0" borderId="58" xfId="1" applyNumberFormat="1" applyFont="1" applyFill="1" applyBorder="1" applyAlignment="1">
      <alignment horizontal="center" vertical="center"/>
    </xf>
    <xf numFmtId="43" fontId="54" fillId="0" borderId="52" xfId="1" applyNumberFormat="1" applyFont="1" applyFill="1" applyBorder="1" applyAlignment="1">
      <alignment horizontal="center" vertical="center"/>
    </xf>
    <xf numFmtId="43" fontId="54" fillId="0" borderId="0" xfId="1" applyNumberFormat="1" applyFont="1" applyFill="1" applyBorder="1" applyAlignment="1">
      <alignment vertical="center"/>
    </xf>
    <xf numFmtId="43" fontId="41" fillId="0" borderId="27" xfId="1" applyNumberFormat="1" applyFont="1" applyFill="1" applyBorder="1" applyAlignment="1">
      <alignment horizontal="right" vertical="top" wrapText="1"/>
    </xf>
    <xf numFmtId="0" fontId="41" fillId="0" borderId="29" xfId="0" applyFont="1" applyFill="1" applyBorder="1" applyAlignment="1">
      <alignment horizontal="center"/>
    </xf>
    <xf numFmtId="0" fontId="41" fillId="0" borderId="28" xfId="1" applyNumberFormat="1" applyFont="1" applyFill="1" applyBorder="1" applyAlignment="1">
      <alignment horizontal="center"/>
    </xf>
    <xf numFmtId="43" fontId="41" fillId="0" borderId="27" xfId="1" applyNumberFormat="1" applyFont="1" applyFill="1" applyBorder="1" applyAlignment="1">
      <alignment horizontal="center"/>
    </xf>
    <xf numFmtId="43" fontId="41" fillId="0" borderId="28" xfId="1" applyNumberFormat="1" applyFont="1" applyFill="1" applyBorder="1" applyAlignment="1">
      <alignment horizontal="center"/>
    </xf>
    <xf numFmtId="0" fontId="41" fillId="0" borderId="55" xfId="1" applyNumberFormat="1" applyFont="1" applyFill="1" applyBorder="1" applyAlignment="1">
      <alignment horizontal="center"/>
    </xf>
    <xf numFmtId="43" fontId="39" fillId="0" borderId="55" xfId="0" applyNumberFormat="1" applyFont="1" applyBorder="1"/>
    <xf numFmtId="4" fontId="42" fillId="0" borderId="68" xfId="0" applyNumberFormat="1" applyFont="1" applyFill="1" applyBorder="1" applyAlignment="1">
      <alignment vertical="center" wrapText="1"/>
    </xf>
    <xf numFmtId="49" fontId="42" fillId="0" borderId="69" xfId="0" applyNumberFormat="1" applyFont="1" applyFill="1" applyBorder="1" applyAlignment="1">
      <alignment horizontal="center" vertical="center" wrapText="1"/>
    </xf>
    <xf numFmtId="49" fontId="42" fillId="0" borderId="76" xfId="1" applyNumberFormat="1" applyFont="1" applyFill="1" applyBorder="1" applyAlignment="1">
      <alignment horizontal="center" vertical="center"/>
    </xf>
    <xf numFmtId="43" fontId="42" fillId="0" borderId="59" xfId="1" applyNumberFormat="1" applyFont="1" applyBorder="1" applyAlignment="1">
      <alignment horizontal="center" vertical="center" wrapText="1"/>
    </xf>
    <xf numFmtId="43" fontId="42" fillId="0" borderId="75" xfId="1" applyNumberFormat="1" applyFont="1" applyBorder="1" applyAlignment="1">
      <alignment horizontal="center" vertical="center" wrapText="1"/>
    </xf>
    <xf numFmtId="43" fontId="42" fillId="0" borderId="23" xfId="1" applyFont="1" applyFill="1" applyBorder="1" applyAlignment="1">
      <alignment horizontal="center" vertical="center" wrapText="1"/>
    </xf>
    <xf numFmtId="0" fontId="40" fillId="0" borderId="77" xfId="0" applyFont="1" applyBorder="1" applyAlignment="1">
      <alignment horizontal="center" vertical="center"/>
    </xf>
    <xf numFmtId="0" fontId="40" fillId="0" borderId="24" xfId="1" applyNumberFormat="1" applyFont="1" applyBorder="1" applyAlignment="1">
      <alignment horizontal="center" vertical="center"/>
    </xf>
    <xf numFmtId="4" fontId="42" fillId="0" borderId="42" xfId="0" applyNumberFormat="1" applyFont="1" applyFill="1" applyBorder="1" applyAlignment="1">
      <alignment vertical="center" wrapText="1"/>
    </xf>
    <xf numFmtId="49" fontId="42" fillId="0" borderId="43" xfId="0" applyNumberFormat="1" applyFont="1" applyFill="1" applyBorder="1" applyAlignment="1">
      <alignment horizontal="center" vertical="center" wrapText="1"/>
    </xf>
    <xf numFmtId="0" fontId="42" fillId="0" borderId="67" xfId="1" applyNumberFormat="1" applyFont="1" applyFill="1" applyBorder="1" applyAlignment="1">
      <alignment vertical="center"/>
    </xf>
    <xf numFmtId="43" fontId="42" fillId="0" borderId="60" xfId="1" applyNumberFormat="1" applyFont="1" applyFill="1" applyBorder="1" applyAlignment="1">
      <alignment vertical="center" wrapText="1"/>
    </xf>
    <xf numFmtId="43" fontId="42" fillId="0" borderId="61" xfId="1" applyNumberFormat="1" applyFont="1" applyFill="1" applyBorder="1" applyAlignment="1">
      <alignment vertical="center" wrapText="1"/>
    </xf>
    <xf numFmtId="0" fontId="42" fillId="0" borderId="3" xfId="1" applyNumberFormat="1" applyFont="1" applyBorder="1" applyAlignment="1">
      <alignment horizontal="center" vertical="center" wrapText="1"/>
    </xf>
    <xf numFmtId="0" fontId="42" fillId="0" borderId="59" xfId="1" applyNumberFormat="1" applyFont="1" applyFill="1" applyBorder="1" applyAlignment="1">
      <alignment horizontal="center" vertical="center"/>
    </xf>
    <xf numFmtId="43" fontId="0" fillId="0" borderId="0" xfId="0" applyNumberFormat="1"/>
    <xf numFmtId="0" fontId="39" fillId="0" borderId="44" xfId="0" applyFont="1" applyBorder="1" applyAlignment="1">
      <alignment wrapText="1"/>
    </xf>
    <xf numFmtId="49" fontId="42" fillId="0" borderId="1" xfId="0" applyNumberFormat="1" applyFont="1" applyBorder="1" applyAlignment="1">
      <alignment horizontal="center" vertical="center" wrapText="1"/>
    </xf>
    <xf numFmtId="49" fontId="42" fillId="0" borderId="69" xfId="0" applyNumberFormat="1" applyFont="1" applyBorder="1" applyAlignment="1">
      <alignment horizontal="center" vertical="center" wrapText="1"/>
    </xf>
    <xf numFmtId="8" fontId="41" fillId="0" borderId="44" xfId="1" applyNumberFormat="1" applyFont="1" applyFill="1" applyBorder="1" applyAlignment="1">
      <alignment horizontal="center" vertical="center" wrapText="1"/>
    </xf>
    <xf numFmtId="43" fontId="39" fillId="0" borderId="44" xfId="0" applyNumberFormat="1" applyFont="1" applyBorder="1" applyAlignment="1">
      <alignment vertical="center"/>
    </xf>
    <xf numFmtId="43" fontId="39" fillId="0" borderId="44" xfId="0" applyNumberFormat="1" applyFont="1" applyBorder="1" applyAlignment="1">
      <alignment horizontal="center" vertical="center"/>
    </xf>
    <xf numFmtId="0" fontId="39" fillId="0" borderId="44" xfId="0" applyFont="1" applyBorder="1" applyAlignment="1">
      <alignment vertical="center" wrapText="1"/>
    </xf>
    <xf numFmtId="0" fontId="39" fillId="0" borderId="44" xfId="0" applyFont="1" applyBorder="1" applyAlignment="1">
      <alignment horizontal="center" vertical="center" wrapText="1"/>
    </xf>
    <xf numFmtId="8" fontId="39" fillId="0" borderId="44" xfId="0" applyNumberFormat="1" applyFont="1" applyBorder="1"/>
    <xf numFmtId="8" fontId="39" fillId="0" borderId="44" xfId="0" applyNumberFormat="1" applyFont="1" applyBorder="1" applyAlignment="1">
      <alignment horizontal="center" vertical="center"/>
    </xf>
    <xf numFmtId="0" fontId="41" fillId="0" borderId="44" xfId="0" applyFont="1" applyFill="1" applyBorder="1" applyAlignment="1">
      <alignment horizontal="center" vertical="center" wrapText="1"/>
    </xf>
    <xf numFmtId="0" fontId="42" fillId="0" borderId="2" xfId="1" applyNumberFormat="1" applyFont="1" applyFill="1" applyBorder="1" applyAlignment="1">
      <alignment horizontal="center" vertical="center"/>
    </xf>
    <xf numFmtId="43" fontId="42" fillId="0" borderId="78" xfId="1" applyNumberFormat="1" applyFont="1" applyFill="1" applyBorder="1" applyAlignment="1">
      <alignment vertical="center"/>
    </xf>
    <xf numFmtId="0" fontId="54" fillId="0" borderId="1" xfId="0" applyFont="1" applyBorder="1" applyAlignment="1">
      <alignment horizontal="center" vertical="center"/>
    </xf>
    <xf numFmtId="43" fontId="54" fillId="0" borderId="36" xfId="1" applyFont="1" applyFill="1" applyBorder="1" applyAlignment="1">
      <alignment horizontal="center" vertical="center" wrapText="1"/>
    </xf>
    <xf numFmtId="0" fontId="54" fillId="0" borderId="2" xfId="1" applyNumberFormat="1" applyFont="1" applyFill="1" applyBorder="1" applyAlignment="1">
      <alignment horizontal="center" vertical="center"/>
    </xf>
    <xf numFmtId="43" fontId="54" fillId="0" borderId="60" xfId="1" applyNumberFormat="1" applyFont="1" applyFill="1" applyBorder="1" applyAlignment="1">
      <alignment horizontal="center" vertical="center"/>
    </xf>
    <xf numFmtId="0" fontId="54" fillId="0" borderId="5" xfId="0" applyFont="1" applyBorder="1" applyAlignment="1">
      <alignment horizontal="center" vertical="center"/>
    </xf>
    <xf numFmtId="0" fontId="54" fillId="0" borderId="7" xfId="1" applyNumberFormat="1" applyFont="1" applyFill="1" applyBorder="1" applyAlignment="1">
      <alignment horizontal="center" vertical="center"/>
    </xf>
    <xf numFmtId="43" fontId="40" fillId="0" borderId="55" xfId="1" applyNumberFormat="1" applyFont="1" applyFill="1" applyBorder="1" applyAlignment="1">
      <alignment horizontal="center" vertical="center"/>
    </xf>
    <xf numFmtId="0" fontId="40" fillId="0" borderId="43" xfId="0" applyFont="1" applyFill="1" applyBorder="1" applyAlignment="1">
      <alignment horizontal="center" vertical="center"/>
    </xf>
    <xf numFmtId="43" fontId="42" fillId="0" borderId="68" xfId="1" applyFont="1" applyFill="1" applyBorder="1" applyAlignment="1">
      <alignment horizontal="center" vertical="center" wrapText="1"/>
    </xf>
    <xf numFmtId="0" fontId="40" fillId="0" borderId="69" xfId="0" applyFont="1" applyFill="1" applyBorder="1" applyAlignment="1">
      <alignment horizontal="center" vertical="center"/>
    </xf>
    <xf numFmtId="0" fontId="40" fillId="0" borderId="70" xfId="1" applyNumberFormat="1" applyFont="1" applyFill="1" applyBorder="1" applyAlignment="1">
      <alignment horizontal="center" vertical="center"/>
    </xf>
    <xf numFmtId="0" fontId="40" fillId="0" borderId="71" xfId="1" applyNumberFormat="1" applyFont="1" applyFill="1" applyBorder="1" applyAlignment="1">
      <alignment horizontal="center" vertical="center"/>
    </xf>
    <xf numFmtId="43" fontId="40" fillId="0" borderId="75" xfId="1" applyNumberFormat="1" applyFont="1" applyFill="1" applyBorder="1" applyAlignment="1">
      <alignment horizontal="center" vertical="center"/>
    </xf>
    <xf numFmtId="43" fontId="40" fillId="0" borderId="61" xfId="1"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xf>
    <xf numFmtId="9" fontId="25" fillId="0" borderId="0" xfId="6" applyFont="1" applyAlignment="1">
      <alignment horizontal="center" vertical="center"/>
    </xf>
    <xf numFmtId="166" fontId="25" fillId="0" borderId="0" xfId="0" applyNumberFormat="1" applyFont="1" applyAlignment="1">
      <alignment horizontal="center" vertical="center"/>
    </xf>
    <xf numFmtId="44" fontId="49" fillId="0" borderId="0" xfId="2" applyNumberFormat="1" applyFont="1" applyFill="1" applyBorder="1" applyAlignment="1">
      <alignment horizontal="center" vertical="center"/>
    </xf>
    <xf numFmtId="44" fontId="49" fillId="0" borderId="0" xfId="2" applyNumberFormat="1" applyFont="1" applyFill="1" applyBorder="1" applyAlignment="1">
      <alignment horizontal="center" vertical="center" wrapText="1"/>
    </xf>
    <xf numFmtId="14" fontId="53" fillId="0" borderId="0" xfId="0" applyNumberFormat="1" applyFont="1" applyFill="1" applyBorder="1" applyAlignment="1">
      <alignment horizontal="center" vertical="center" wrapText="1"/>
    </xf>
    <xf numFmtId="0" fontId="49" fillId="0" borderId="0" xfId="0" applyFont="1" applyFill="1" applyBorder="1" applyAlignment="1">
      <alignment horizontal="left" vertical="center"/>
    </xf>
    <xf numFmtId="0" fontId="29"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14" fontId="56"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xf>
    <xf numFmtId="44" fontId="56" fillId="0" borderId="1" xfId="2" applyNumberFormat="1" applyFont="1" applyFill="1" applyBorder="1" applyAlignment="1">
      <alignment horizontal="center" vertical="center"/>
    </xf>
    <xf numFmtId="44" fontId="56" fillId="0" borderId="1" xfId="2" applyNumberFormat="1" applyFont="1" applyFill="1" applyBorder="1" applyAlignment="1">
      <alignment horizontal="center" vertical="center" wrapText="1"/>
    </xf>
    <xf numFmtId="0" fontId="49" fillId="0" borderId="1" xfId="0" applyFont="1" applyFill="1" applyBorder="1" applyAlignment="1">
      <alignment horizontal="left" vertical="center" wrapText="1"/>
    </xf>
    <xf numFmtId="0" fontId="49"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47" fillId="0" borderId="1" xfId="0" applyFont="1" applyFill="1" applyBorder="1" applyAlignment="1">
      <alignment horizontal="center" vertical="center"/>
    </xf>
    <xf numFmtId="0" fontId="48" fillId="0" borderId="1" xfId="0" applyFont="1" applyFill="1" applyBorder="1" applyAlignment="1">
      <alignment horizontal="center" vertical="center"/>
    </xf>
    <xf numFmtId="14" fontId="48" fillId="0" borderId="1" xfId="2" applyNumberFormat="1" applyFont="1" applyFill="1" applyBorder="1" applyAlignment="1">
      <alignment horizontal="center" vertical="center"/>
    </xf>
    <xf numFmtId="4" fontId="48"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44" fontId="49" fillId="0" borderId="1" xfId="2" quotePrefix="1" applyNumberFormat="1" applyFont="1" applyFill="1" applyBorder="1" applyAlignment="1">
      <alignment horizontal="center" vertical="center"/>
    </xf>
    <xf numFmtId="0" fontId="56" fillId="0" borderId="1" xfId="0" applyFont="1" applyFill="1" applyBorder="1" applyAlignment="1">
      <alignment horizontal="left" vertical="center" wrapText="1"/>
    </xf>
    <xf numFmtId="4" fontId="47" fillId="0" borderId="1" xfId="0" applyNumberFormat="1" applyFont="1" applyFill="1" applyBorder="1" applyAlignment="1">
      <alignment horizontal="center" vertical="center"/>
    </xf>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58" fillId="0" borderId="0" xfId="0" applyFont="1" applyAlignment="1">
      <alignment horizontal="center" vertical="center"/>
    </xf>
    <xf numFmtId="0" fontId="58" fillId="0" borderId="1" xfId="0" applyFont="1" applyBorder="1" applyAlignment="1">
      <alignment horizontal="center" vertical="center"/>
    </xf>
    <xf numFmtId="0" fontId="59" fillId="0" borderId="0" xfId="0" applyFont="1" applyAlignment="1">
      <alignment horizontal="center" vertical="center" wrapText="1"/>
    </xf>
    <xf numFmtId="8" fontId="56" fillId="0" borderId="0" xfId="0" applyNumberFormat="1" applyFont="1" applyAlignment="1">
      <alignment horizontal="center" vertical="center"/>
    </xf>
    <xf numFmtId="8" fontId="56" fillId="0" borderId="1" xfId="0" applyNumberFormat="1" applyFont="1" applyBorder="1" applyAlignment="1">
      <alignment horizontal="center" vertical="center"/>
    </xf>
    <xf numFmtId="0" fontId="25" fillId="0" borderId="0" xfId="0" applyFont="1" applyFill="1" applyAlignment="1">
      <alignment horizontal="left" vertical="top"/>
    </xf>
    <xf numFmtId="0" fontId="28" fillId="0" borderId="1" xfId="0" applyFont="1" applyFill="1" applyBorder="1" applyAlignment="1">
      <alignment horizontal="left" wrapText="1"/>
    </xf>
    <xf numFmtId="0" fontId="46" fillId="0" borderId="5" xfId="0" applyFont="1" applyFill="1" applyBorder="1" applyAlignment="1">
      <alignment horizontal="center" vertical="center" wrapText="1"/>
    </xf>
    <xf numFmtId="8" fontId="56" fillId="0" borderId="5" xfId="0" applyNumberFormat="1" applyFont="1" applyBorder="1" applyAlignment="1">
      <alignment horizontal="center" vertical="center"/>
    </xf>
    <xf numFmtId="14" fontId="48" fillId="2" borderId="1" xfId="0"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34" fillId="0" borderId="1" xfId="0" applyFont="1" applyBorder="1"/>
    <xf numFmtId="44" fontId="34" fillId="0" borderId="1" xfId="2" applyFont="1" applyBorder="1"/>
    <xf numFmtId="44" fontId="33" fillId="0" borderId="1" xfId="2" applyFont="1" applyBorder="1"/>
    <xf numFmtId="0" fontId="33" fillId="0" borderId="1" xfId="0" applyFont="1" applyBorder="1"/>
    <xf numFmtId="0" fontId="34" fillId="0" borderId="0" xfId="0" applyFont="1" applyBorder="1"/>
    <xf numFmtId="44" fontId="34" fillId="0" borderId="0" xfId="2" applyFont="1" applyBorder="1"/>
    <xf numFmtId="0" fontId="60" fillId="0" borderId="0" xfId="0" applyFont="1" applyAlignment="1">
      <alignment horizontal="center" vertical="center"/>
    </xf>
    <xf numFmtId="0" fontId="61" fillId="0" borderId="0" xfId="0" applyFont="1" applyAlignment="1">
      <alignment horizontal="center" vertical="center"/>
    </xf>
    <xf numFmtId="44" fontId="56" fillId="0" borderId="1" xfId="2" applyFont="1" applyFill="1" applyBorder="1" applyAlignment="1">
      <alignment horizontal="center" vertical="center"/>
    </xf>
    <xf numFmtId="44" fontId="56" fillId="0" borderId="0" xfId="2" applyFont="1" applyAlignment="1">
      <alignment horizontal="center" vertical="center"/>
    </xf>
    <xf numFmtId="8" fontId="56" fillId="0" borderId="1" xfId="2" applyNumberFormat="1" applyFont="1" applyFill="1" applyBorder="1" applyAlignment="1">
      <alignment horizontal="center" vertical="center"/>
    </xf>
    <xf numFmtId="44" fontId="23" fillId="0" borderId="0" xfId="2" applyFont="1" applyBorder="1" applyAlignment="1">
      <alignment vertical="center" wrapText="1"/>
    </xf>
    <xf numFmtId="44" fontId="23" fillId="0" borderId="4" xfId="2" applyFont="1" applyBorder="1" applyAlignment="1">
      <alignment vertical="center" wrapText="1"/>
    </xf>
    <xf numFmtId="44" fontId="22" fillId="0" borderId="0" xfId="2" applyFont="1" applyAlignment="1">
      <alignment horizontal="center" vertical="center"/>
    </xf>
    <xf numFmtId="8" fontId="46" fillId="0" borderId="1" xfId="2" applyNumberFormat="1" applyFont="1" applyFill="1" applyBorder="1" applyAlignment="1">
      <alignment horizontal="center" vertical="center"/>
    </xf>
    <xf numFmtId="0" fontId="22" fillId="11" borderId="0" xfId="0" applyFont="1" applyFill="1" applyAlignment="1">
      <alignment horizontal="center" vertical="center"/>
    </xf>
    <xf numFmtId="0" fontId="62" fillId="0" borderId="0" xfId="0" applyFont="1" applyBorder="1" applyAlignment="1">
      <alignment horizontal="center" vertical="center"/>
    </xf>
    <xf numFmtId="44" fontId="62" fillId="0" borderId="0" xfId="2" applyFont="1" applyBorder="1" applyAlignment="1">
      <alignment horizontal="center" vertical="center"/>
    </xf>
    <xf numFmtId="0" fontId="63" fillId="0" borderId="0" xfId="0" applyFont="1" applyBorder="1" applyAlignment="1">
      <alignment horizontal="center" vertical="center"/>
    </xf>
    <xf numFmtId="44" fontId="63" fillId="0" borderId="0" xfId="0" applyNumberFormat="1" applyFont="1" applyBorder="1" applyAlignment="1">
      <alignment horizontal="center" vertical="center"/>
    </xf>
    <xf numFmtId="0" fontId="23" fillId="0" borderId="0"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3" fillId="0" borderId="4" xfId="0" applyFont="1" applyFill="1" applyBorder="1" applyAlignment="1">
      <alignment vertical="center" wrapText="1"/>
    </xf>
    <xf numFmtId="0" fontId="64" fillId="0" borderId="1" xfId="0" applyFont="1" applyFill="1" applyBorder="1" applyAlignment="1">
      <alignment horizontal="center" vertical="center" wrapText="1"/>
    </xf>
    <xf numFmtId="0" fontId="64" fillId="0" borderId="1" xfId="0" applyNumberFormat="1" applyFont="1" applyFill="1" applyBorder="1" applyAlignment="1">
      <alignment horizontal="center" vertical="center" wrapText="1"/>
    </xf>
    <xf numFmtId="49" fontId="64" fillId="0" borderId="1" xfId="0" applyNumberFormat="1" applyFont="1" applyFill="1" applyBorder="1" applyAlignment="1">
      <alignment horizontal="center" vertical="center" wrapText="1"/>
    </xf>
    <xf numFmtId="44" fontId="64" fillId="0" borderId="1" xfId="2" applyFont="1" applyFill="1" applyBorder="1" applyAlignment="1">
      <alignment horizontal="center" vertical="center" wrapText="1"/>
    </xf>
    <xf numFmtId="44" fontId="64" fillId="0" borderId="1" xfId="2" applyNumberFormat="1" applyFont="1" applyFill="1" applyBorder="1" applyAlignment="1">
      <alignment horizontal="center" vertical="center"/>
    </xf>
    <xf numFmtId="49" fontId="64" fillId="0" borderId="1"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65" fillId="0" borderId="1" xfId="0" applyFont="1" applyBorder="1" applyAlignment="1">
      <alignment horizontal="center" vertical="center"/>
    </xf>
    <xf numFmtId="0" fontId="66" fillId="0" borderId="1" xfId="3" applyFont="1" applyFill="1" applyBorder="1" applyAlignment="1">
      <alignment horizontal="center" vertical="center"/>
    </xf>
    <xf numFmtId="0" fontId="66" fillId="0" borderId="1" xfId="0" applyFont="1" applyFill="1" applyBorder="1" applyAlignment="1">
      <alignment horizontal="center" vertical="center"/>
    </xf>
    <xf numFmtId="0" fontId="65" fillId="0" borderId="1" xfId="0" applyNumberFormat="1" applyFont="1" applyBorder="1" applyAlignment="1">
      <alignment horizontal="center" vertical="center"/>
    </xf>
    <xf numFmtId="0" fontId="65" fillId="0" borderId="1" xfId="0" applyFont="1" applyFill="1" applyBorder="1" applyAlignment="1">
      <alignment horizontal="center" vertical="center"/>
    </xf>
    <xf numFmtId="49" fontId="65" fillId="0" borderId="1" xfId="0" applyNumberFormat="1" applyFont="1" applyBorder="1" applyAlignment="1">
      <alignment horizontal="justify" vertical="center" wrapText="1"/>
    </xf>
    <xf numFmtId="0" fontId="65" fillId="0" borderId="1" xfId="0" applyFont="1" applyFill="1" applyBorder="1" applyAlignment="1">
      <alignment horizontal="center" vertical="center" wrapText="1"/>
    </xf>
    <xf numFmtId="14" fontId="66" fillId="0" borderId="1" xfId="0" applyNumberFormat="1" applyFont="1" applyFill="1" applyBorder="1" applyAlignment="1">
      <alignment horizontal="center" vertical="center" wrapText="1"/>
    </xf>
    <xf numFmtId="1" fontId="66" fillId="0" borderId="1" xfId="0" applyNumberFormat="1" applyFont="1" applyFill="1" applyBorder="1" applyAlignment="1">
      <alignment horizontal="center" vertical="center" wrapText="1"/>
    </xf>
    <xf numFmtId="44" fontId="65" fillId="0" borderId="1" xfId="2" applyFont="1" applyFill="1" applyBorder="1" applyAlignment="1">
      <alignment horizontal="center" vertical="center"/>
    </xf>
    <xf numFmtId="44" fontId="65" fillId="0" borderId="1" xfId="2" applyNumberFormat="1" applyFont="1" applyFill="1" applyBorder="1" applyAlignment="1">
      <alignment horizontal="center" vertical="center"/>
    </xf>
    <xf numFmtId="44" fontId="66" fillId="0" borderId="1" xfId="0" applyNumberFormat="1" applyFont="1" applyFill="1" applyBorder="1" applyAlignment="1">
      <alignment horizontal="center" vertical="center" wrapText="1"/>
    </xf>
    <xf numFmtId="14" fontId="65" fillId="0" borderId="1" xfId="0" applyNumberFormat="1" applyFont="1" applyFill="1" applyBorder="1" applyAlignment="1">
      <alignment horizontal="center" vertical="center"/>
    </xf>
    <xf numFmtId="0" fontId="67" fillId="11"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5" fillId="0" borderId="1" xfId="0" applyNumberFormat="1" applyFont="1" applyFill="1" applyBorder="1" applyAlignment="1">
      <alignment horizontal="center" vertical="center" wrapText="1"/>
    </xf>
    <xf numFmtId="49" fontId="66" fillId="0" borderId="1" xfId="0" applyNumberFormat="1" applyFont="1" applyFill="1" applyBorder="1" applyAlignment="1">
      <alignment horizontal="justify" vertical="center" wrapText="1"/>
    </xf>
    <xf numFmtId="44" fontId="66" fillId="0" borderId="1" xfId="2" applyFont="1" applyFill="1" applyBorder="1" applyAlignment="1">
      <alignment horizontal="center" vertical="center" wrapText="1"/>
    </xf>
    <xf numFmtId="0" fontId="66" fillId="0" borderId="1" xfId="0" applyNumberFormat="1" applyFont="1" applyFill="1" applyBorder="1" applyAlignment="1">
      <alignment horizontal="center" vertical="center"/>
    </xf>
    <xf numFmtId="14" fontId="66" fillId="0" borderId="1" xfId="0" applyNumberFormat="1" applyFont="1" applyFill="1" applyBorder="1" applyAlignment="1">
      <alignment horizontal="center" vertical="center"/>
    </xf>
    <xf numFmtId="1" fontId="65" fillId="0" borderId="1" xfId="0" applyNumberFormat="1" applyFont="1" applyFill="1" applyBorder="1" applyAlignment="1">
      <alignment horizontal="center" vertical="center" wrapText="1"/>
    </xf>
    <xf numFmtId="44" fontId="65" fillId="0" borderId="1" xfId="2" applyFont="1" applyFill="1" applyBorder="1" applyAlignment="1">
      <alignment horizontal="center" vertical="center" wrapText="1"/>
    </xf>
    <xf numFmtId="44" fontId="65" fillId="0" borderId="1" xfId="0" applyNumberFormat="1" applyFont="1" applyFill="1" applyBorder="1" applyAlignment="1">
      <alignment horizontal="center" vertical="center" wrapText="1"/>
    </xf>
    <xf numFmtId="14" fontId="65" fillId="0" borderId="1" xfId="0" applyNumberFormat="1" applyFont="1" applyFill="1" applyBorder="1" applyAlignment="1">
      <alignment horizontal="center" vertical="center" wrapText="1"/>
    </xf>
    <xf numFmtId="0" fontId="68" fillId="0" borderId="1" xfId="3" applyFont="1" applyFill="1" applyBorder="1" applyAlignment="1">
      <alignment horizontal="center" vertical="center" wrapText="1"/>
    </xf>
    <xf numFmtId="14" fontId="65" fillId="0" borderId="1" xfId="0" applyNumberFormat="1" applyFont="1" applyBorder="1" applyAlignment="1">
      <alignment horizontal="center" vertical="center"/>
    </xf>
    <xf numFmtId="0" fontId="65" fillId="0" borderId="1" xfId="0" applyNumberFormat="1" applyFont="1" applyFill="1" applyBorder="1" applyAlignment="1">
      <alignment horizontal="center" vertical="center"/>
    </xf>
    <xf numFmtId="49" fontId="66" fillId="0" borderId="1" xfId="0" applyNumberFormat="1" applyFont="1" applyFill="1" applyBorder="1" applyAlignment="1">
      <alignment horizontal="center" vertical="center" wrapText="1"/>
    </xf>
    <xf numFmtId="49" fontId="67" fillId="0" borderId="1" xfId="0" applyNumberFormat="1" applyFont="1" applyFill="1" applyBorder="1" applyAlignment="1">
      <alignment horizontal="center" vertical="center" wrapText="1"/>
    </xf>
    <xf numFmtId="14" fontId="67" fillId="0" borderId="1" xfId="0" applyNumberFormat="1" applyFont="1" applyFill="1" applyBorder="1" applyAlignment="1">
      <alignment horizontal="center" vertical="center" wrapText="1"/>
    </xf>
    <xf numFmtId="0" fontId="69" fillId="0" borderId="1" xfId="0" applyFont="1" applyBorder="1" applyAlignment="1">
      <alignment horizontal="center" vertical="center"/>
    </xf>
    <xf numFmtId="49" fontId="66" fillId="0" borderId="1" xfId="0" applyNumberFormat="1" applyFont="1" applyFill="1" applyBorder="1" applyAlignment="1">
      <alignment vertical="center" wrapText="1"/>
    </xf>
    <xf numFmtId="49" fontId="68" fillId="0" borderId="1" xfId="3" applyNumberFormat="1" applyFont="1" applyFill="1" applyBorder="1" applyAlignment="1">
      <alignment horizontal="center" vertical="center" wrapText="1"/>
    </xf>
    <xf numFmtId="44" fontId="70" fillId="0" borderId="1" xfId="2" applyFont="1" applyFill="1" applyBorder="1" applyAlignment="1">
      <alignment horizontal="center" vertical="center"/>
    </xf>
    <xf numFmtId="0" fontId="69" fillId="0" borderId="1" xfId="0" applyFont="1" applyBorder="1" applyAlignment="1">
      <alignment horizontal="center" vertical="center" wrapText="1"/>
    </xf>
    <xf numFmtId="17" fontId="66" fillId="0" borderId="1" xfId="0" applyNumberFormat="1" applyFont="1" applyFill="1" applyBorder="1" applyAlignment="1">
      <alignment horizontal="center" vertical="center" wrapText="1"/>
    </xf>
    <xf numFmtId="0" fontId="70" fillId="0" borderId="1" xfId="0" applyFont="1" applyFill="1" applyBorder="1" applyAlignment="1">
      <alignment horizontal="center" vertical="center" wrapText="1"/>
    </xf>
    <xf numFmtId="44" fontId="66" fillId="0" borderId="1" xfId="2" applyNumberFormat="1" applyFont="1" applyFill="1" applyBorder="1" applyAlignment="1">
      <alignment horizontal="center" vertical="center"/>
    </xf>
    <xf numFmtId="0" fontId="67" fillId="0" borderId="1" xfId="0" applyFont="1" applyFill="1" applyBorder="1" applyAlignment="1">
      <alignment horizontal="center" vertical="center" wrapText="1"/>
    </xf>
    <xf numFmtId="0" fontId="65" fillId="0" borderId="1" xfId="2" applyNumberFormat="1" applyFont="1" applyFill="1" applyBorder="1" applyAlignment="1">
      <alignment horizontal="center" vertical="center" wrapText="1"/>
    </xf>
    <xf numFmtId="1" fontId="65" fillId="0" borderId="1" xfId="2" applyNumberFormat="1" applyFont="1" applyFill="1" applyBorder="1" applyAlignment="1">
      <alignment horizontal="center" vertical="center" wrapText="1"/>
    </xf>
    <xf numFmtId="4" fontId="70" fillId="0" borderId="1" xfId="0" applyNumberFormat="1" applyFont="1" applyFill="1" applyBorder="1" applyAlignment="1">
      <alignment horizontal="center" vertical="center"/>
    </xf>
    <xf numFmtId="0" fontId="69" fillId="0" borderId="1" xfId="0" applyFont="1" applyFill="1" applyBorder="1" applyAlignment="1">
      <alignment horizontal="center" vertical="center" wrapText="1"/>
    </xf>
    <xf numFmtId="1" fontId="70" fillId="0" borderId="1" xfId="1" applyNumberFormat="1" applyFont="1" applyFill="1" applyBorder="1" applyAlignment="1">
      <alignment horizontal="center" vertical="center"/>
    </xf>
    <xf numFmtId="44" fontId="70" fillId="0" borderId="1" xfId="2" applyNumberFormat="1" applyFont="1" applyFill="1" applyBorder="1" applyAlignment="1">
      <alignment horizontal="center" vertical="center"/>
    </xf>
    <xf numFmtId="0" fontId="68" fillId="0" borderId="1" xfId="3" applyFont="1" applyFill="1" applyBorder="1" applyAlignment="1">
      <alignment horizontal="center" vertical="center"/>
    </xf>
    <xf numFmtId="0" fontId="66" fillId="0" borderId="1" xfId="0" applyNumberFormat="1" applyFont="1" applyFill="1" applyBorder="1" applyAlignment="1">
      <alignment horizontal="center" vertical="center" wrapText="1"/>
    </xf>
    <xf numFmtId="0" fontId="65" fillId="0" borderId="1" xfId="2" applyNumberFormat="1" applyFont="1" applyFill="1" applyBorder="1" applyAlignment="1">
      <alignment horizontal="left" vertical="center" wrapText="1"/>
    </xf>
    <xf numFmtId="0" fontId="68" fillId="0" borderId="1" xfId="3" applyFont="1" applyBorder="1" applyAlignment="1">
      <alignment horizontal="center" vertical="center"/>
    </xf>
    <xf numFmtId="14" fontId="65" fillId="0" borderId="1" xfId="0" applyNumberFormat="1" applyFont="1" applyFill="1" applyBorder="1" applyAlignment="1">
      <alignment vertical="center"/>
    </xf>
    <xf numFmtId="1" fontId="70" fillId="0" borderId="1" xfId="0" applyNumberFormat="1" applyFont="1" applyFill="1" applyBorder="1" applyAlignment="1">
      <alignment horizontal="center" vertical="center"/>
    </xf>
    <xf numFmtId="49" fontId="66" fillId="0" borderId="1" xfId="0" applyNumberFormat="1" applyFont="1" applyBorder="1" applyAlignment="1">
      <alignment horizontal="justify" vertical="center" wrapText="1"/>
    </xf>
    <xf numFmtId="0" fontId="65" fillId="0" borderId="1" xfId="0" applyFont="1" applyBorder="1" applyAlignment="1">
      <alignment horizontal="center" vertical="center" wrapText="1"/>
    </xf>
    <xf numFmtId="165" fontId="66" fillId="0" borderId="1" xfId="0" applyNumberFormat="1" applyFont="1" applyFill="1" applyBorder="1" applyAlignment="1">
      <alignment horizontal="center" vertical="center" wrapText="1"/>
    </xf>
    <xf numFmtId="1" fontId="66" fillId="11" borderId="1" xfId="0" applyNumberFormat="1" applyFont="1" applyFill="1" applyBorder="1" applyAlignment="1">
      <alignment horizontal="center" vertical="center"/>
    </xf>
    <xf numFmtId="44" fontId="65" fillId="0" borderId="1" xfId="0" applyNumberFormat="1" applyFont="1" applyBorder="1" applyAlignment="1">
      <alignment vertical="center"/>
    </xf>
    <xf numFmtId="0" fontId="65" fillId="11" borderId="1" xfId="0" applyFont="1" applyFill="1" applyBorder="1" applyAlignment="1">
      <alignment horizontal="center" vertical="center"/>
    </xf>
    <xf numFmtId="49" fontId="71" fillId="0" borderId="0" xfId="0" applyNumberFormat="1" applyFont="1" applyAlignment="1">
      <alignment horizontal="justify" vertical="center"/>
    </xf>
    <xf numFmtId="44" fontId="71" fillId="0" borderId="0" xfId="0" applyNumberFormat="1" applyFont="1" applyAlignment="1">
      <alignment horizontal="center" vertical="center"/>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44" fillId="10" borderId="0" xfId="7" applyFont="1" applyFill="1" applyAlignment="1">
      <alignment horizontal="center"/>
    </xf>
    <xf numFmtId="0" fontId="45" fillId="0" borderId="0" xfId="7" applyFont="1" applyAlignment="1">
      <alignment horizontal="center" vertical="center"/>
    </xf>
    <xf numFmtId="0" fontId="28" fillId="0" borderId="0" xfId="7" applyFont="1" applyBorder="1" applyAlignment="1">
      <alignment horizontal="center" vertical="center" wrapText="1"/>
    </xf>
    <xf numFmtId="0" fontId="31" fillId="0" borderId="0" xfId="7" applyFont="1" applyBorder="1" applyAlignment="1">
      <alignment horizontal="center" vertical="center" wrapText="1"/>
    </xf>
    <xf numFmtId="0" fontId="60" fillId="0" borderId="0" xfId="0" applyFont="1" applyAlignment="1">
      <alignment horizontal="center" vertical="center"/>
    </xf>
    <xf numFmtId="0" fontId="49" fillId="0" borderId="1" xfId="0" applyFont="1" applyFill="1" applyBorder="1" applyAlignment="1">
      <alignment horizontal="center" vertical="center"/>
    </xf>
    <xf numFmtId="0" fontId="49" fillId="0" borderId="4"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3" xfId="0" applyFont="1" applyFill="1" applyBorder="1" applyAlignment="1">
      <alignment horizontal="center" vertical="center"/>
    </xf>
    <xf numFmtId="0" fontId="57" fillId="0" borderId="1" xfId="0" applyFont="1" applyFill="1" applyBorder="1" applyAlignment="1">
      <alignment horizontal="center" vertical="center"/>
    </xf>
    <xf numFmtId="0" fontId="33" fillId="0" borderId="1" xfId="0" applyFont="1" applyBorder="1" applyAlignment="1">
      <alignment horizontal="center"/>
    </xf>
    <xf numFmtId="9"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6" borderId="1" xfId="0" applyFont="1" applyFill="1" applyBorder="1" applyAlignment="1">
      <alignment horizontal="center" vertical="center"/>
    </xf>
    <xf numFmtId="0" fontId="31" fillId="7" borderId="2" xfId="0" applyFont="1" applyFill="1" applyBorder="1" applyAlignment="1">
      <alignment horizontal="center" vertical="center" wrapText="1"/>
    </xf>
    <xf numFmtId="0" fontId="31" fillId="7" borderId="14" xfId="0" applyFont="1" applyFill="1" applyBorder="1" applyAlignment="1">
      <alignment horizontal="center" vertical="center" wrapText="1"/>
    </xf>
    <xf numFmtId="0" fontId="31" fillId="7" borderId="3" xfId="0" applyFont="1" applyFill="1" applyBorder="1" applyAlignment="1">
      <alignment horizontal="center" vertical="center" wrapText="1"/>
    </xf>
    <xf numFmtId="9" fontId="31" fillId="0" borderId="5" xfId="0" applyNumberFormat="1" applyFont="1" applyBorder="1" applyAlignment="1">
      <alignment horizontal="center" vertical="center"/>
    </xf>
    <xf numFmtId="9" fontId="31" fillId="0" borderId="15" xfId="0" applyNumberFormat="1" applyFont="1" applyBorder="1" applyAlignment="1">
      <alignment horizontal="center" vertical="center"/>
    </xf>
    <xf numFmtId="9" fontId="31" fillId="0" borderId="6" xfId="0" applyNumberFormat="1"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2" xfId="0" applyFont="1" applyBorder="1" applyAlignment="1">
      <alignment horizontal="center" vertical="center"/>
    </xf>
    <xf numFmtId="0" fontId="31" fillId="0" borderId="4" xfId="0" applyFont="1" applyBorder="1" applyAlignment="1">
      <alignment horizontal="center" vertical="center"/>
    </xf>
    <xf numFmtId="0" fontId="31" fillId="0" borderId="13" xfId="0" applyFont="1" applyBorder="1" applyAlignment="1">
      <alignment horizontal="center" vertical="center"/>
    </xf>
    <xf numFmtId="0" fontId="31" fillId="6" borderId="2" xfId="0" applyFont="1" applyFill="1" applyBorder="1" applyAlignment="1">
      <alignment horizontal="center" vertical="center"/>
    </xf>
    <xf numFmtId="0" fontId="31" fillId="6" borderId="14" xfId="0" applyFont="1" applyFill="1" applyBorder="1" applyAlignment="1">
      <alignment horizontal="center" vertical="center"/>
    </xf>
    <xf numFmtId="0" fontId="31" fillId="7" borderId="1"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14" xfId="0" applyFont="1" applyBorder="1" applyAlignment="1">
      <alignment horizontal="center" vertical="center"/>
    </xf>
    <xf numFmtId="0" fontId="31" fillId="0" borderId="3" xfId="0" applyFont="1" applyBorder="1" applyAlignment="1">
      <alignment horizontal="center" vertical="center"/>
    </xf>
    <xf numFmtId="0" fontId="32" fillId="6" borderId="2" xfId="0" applyFont="1" applyFill="1" applyBorder="1" applyAlignment="1">
      <alignment horizontal="center" vertical="center"/>
    </xf>
    <xf numFmtId="0" fontId="32"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31" fillId="0" borderId="1" xfId="2" applyFont="1" applyBorder="1" applyAlignment="1">
      <alignment horizontal="center" vertical="center"/>
    </xf>
    <xf numFmtId="0" fontId="32" fillId="0" borderId="0" xfId="0" applyFont="1" applyFill="1" applyBorder="1" applyAlignment="1">
      <alignment horizontal="center" vertical="center"/>
    </xf>
    <xf numFmtId="0" fontId="2" fillId="7" borderId="1" xfId="0" applyFont="1" applyFill="1" applyBorder="1" applyAlignment="1">
      <alignment horizontal="center" vertical="center" wrapText="1"/>
    </xf>
    <xf numFmtId="0" fontId="31" fillId="6" borderId="3" xfId="0" applyFont="1" applyFill="1" applyBorder="1" applyAlignment="1">
      <alignment horizontal="center" vertical="center"/>
    </xf>
    <xf numFmtId="0" fontId="31" fillId="0" borderId="1" xfId="0" applyFont="1" applyBorder="1" applyAlignment="1">
      <alignment horizontal="left" vertical="center"/>
    </xf>
    <xf numFmtId="0" fontId="21" fillId="6" borderId="1" xfId="0" applyFont="1" applyFill="1" applyBorder="1" applyAlignment="1">
      <alignment horizontal="center" vertical="center"/>
    </xf>
    <xf numFmtId="9" fontId="31" fillId="0" borderId="1" xfId="6" applyFont="1" applyFill="1" applyBorder="1" applyAlignment="1">
      <alignment horizontal="center" vertical="center"/>
    </xf>
    <xf numFmtId="0" fontId="31" fillId="0" borderId="1" xfId="0" applyFont="1" applyFill="1" applyBorder="1" applyAlignment="1">
      <alignment horizontal="center" vertical="center"/>
    </xf>
    <xf numFmtId="44" fontId="31" fillId="0" borderId="1" xfId="2" applyFont="1" applyFill="1" applyBorder="1" applyAlignment="1">
      <alignment horizontal="center" vertical="center"/>
    </xf>
    <xf numFmtId="0" fontId="31" fillId="0" borderId="1"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3" fillId="0" borderId="1" xfId="0" applyFont="1" applyBorder="1" applyAlignment="1">
      <alignment horizontal="center" vertical="center" wrapText="1"/>
    </xf>
    <xf numFmtId="9" fontId="31" fillId="0" borderId="1" xfId="6"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center"/>
    </xf>
    <xf numFmtId="0" fontId="41" fillId="9" borderId="16" xfId="0" applyFont="1" applyFill="1" applyBorder="1" applyAlignment="1">
      <alignment horizontal="center" vertical="center"/>
    </xf>
    <xf numFmtId="0" fontId="41" fillId="9" borderId="17" xfId="0" applyFont="1" applyFill="1" applyBorder="1" applyAlignment="1">
      <alignment horizontal="center" vertical="center"/>
    </xf>
    <xf numFmtId="0" fontId="41" fillId="9" borderId="18" xfId="0" applyFont="1" applyFill="1" applyBorder="1" applyAlignment="1">
      <alignment horizontal="center" vertical="center"/>
    </xf>
    <xf numFmtId="0" fontId="41" fillId="9" borderId="16" xfId="0" applyFont="1" applyFill="1" applyBorder="1" applyAlignment="1">
      <alignment horizontal="center" vertical="center" wrapText="1"/>
    </xf>
    <xf numFmtId="0" fontId="41" fillId="9" borderId="17" xfId="0" applyFont="1" applyFill="1" applyBorder="1" applyAlignment="1">
      <alignment horizontal="center" vertical="center" wrapText="1"/>
    </xf>
    <xf numFmtId="43" fontId="40" fillId="0" borderId="53" xfId="0" applyNumberFormat="1" applyFont="1" applyFill="1" applyBorder="1" applyAlignment="1">
      <alignment horizontal="center" vertical="center"/>
    </xf>
    <xf numFmtId="43" fontId="40" fillId="0" borderId="54" xfId="0" applyNumberFormat="1" applyFont="1" applyFill="1" applyBorder="1" applyAlignment="1">
      <alignment horizontal="center" vertical="center"/>
    </xf>
    <xf numFmtId="43" fontId="40" fillId="0" borderId="55" xfId="0" applyNumberFormat="1" applyFont="1" applyFill="1" applyBorder="1" applyAlignment="1">
      <alignment horizontal="center" vertical="center"/>
    </xf>
    <xf numFmtId="0" fontId="42" fillId="0" borderId="70" xfId="1" applyNumberFormat="1" applyFont="1" applyFill="1" applyBorder="1" applyAlignment="1">
      <alignment horizontal="center" vertical="center"/>
    </xf>
    <xf numFmtId="0" fontId="42" fillId="0" borderId="2" xfId="1" applyNumberFormat="1" applyFont="1" applyFill="1" applyBorder="1" applyAlignment="1">
      <alignment horizontal="center" vertical="center"/>
    </xf>
    <xf numFmtId="43" fontId="42" fillId="0" borderId="64" xfId="1" applyNumberFormat="1" applyFont="1" applyFill="1" applyBorder="1" applyAlignment="1">
      <alignment horizontal="center" vertical="center" wrapText="1"/>
    </xf>
    <xf numFmtId="43" fontId="42" fillId="0" borderId="33" xfId="1" applyNumberFormat="1" applyFont="1" applyFill="1" applyBorder="1" applyAlignment="1">
      <alignment horizontal="center" vertical="center" wrapText="1"/>
    </xf>
    <xf numFmtId="43" fontId="42" fillId="0" borderId="66" xfId="1" applyNumberFormat="1" applyFont="1" applyFill="1" applyBorder="1" applyAlignment="1">
      <alignment horizontal="center" vertical="center" wrapText="1"/>
    </xf>
    <xf numFmtId="0" fontId="40" fillId="0" borderId="23"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7" xfId="0" applyFont="1" applyBorder="1" applyAlignment="1">
      <alignment horizontal="center" vertical="center" wrapText="1"/>
    </xf>
    <xf numFmtId="8" fontId="39" fillId="0" borderId="24" xfId="0" applyNumberFormat="1" applyFont="1" applyBorder="1" applyAlignment="1">
      <alignment horizontal="center" vertical="center" wrapText="1"/>
    </xf>
    <xf numFmtId="8" fontId="39" fillId="0" borderId="26" xfId="0" applyNumberFormat="1" applyFont="1" applyBorder="1" applyAlignment="1">
      <alignment horizontal="center" vertical="center" wrapText="1"/>
    </xf>
    <xf numFmtId="8" fontId="39" fillId="0" borderId="28" xfId="0" applyNumberFormat="1" applyFont="1" applyBorder="1" applyAlignment="1">
      <alignment horizontal="center" vertical="center" wrapText="1"/>
    </xf>
    <xf numFmtId="4" fontId="42" fillId="0" borderId="23" xfId="0" applyNumberFormat="1" applyFont="1" applyFill="1" applyBorder="1" applyAlignment="1">
      <alignment horizontal="center" vertical="center" wrapText="1"/>
    </xf>
    <xf numFmtId="4" fontId="42" fillId="0" borderId="25" xfId="0" applyNumberFormat="1" applyFont="1" applyFill="1" applyBorder="1" applyAlignment="1">
      <alignment horizontal="center" vertical="center" wrapText="1"/>
    </xf>
    <xf numFmtId="4" fontId="42" fillId="0" borderId="27" xfId="0" applyNumberFormat="1" applyFont="1" applyFill="1" applyBorder="1" applyAlignment="1">
      <alignment horizontal="center" vertical="center" wrapText="1"/>
    </xf>
    <xf numFmtId="0" fontId="40" fillId="0" borderId="30" xfId="0" applyFont="1" applyFill="1" applyBorder="1" applyAlignment="1">
      <alignment horizontal="left" vertical="center" wrapText="1"/>
    </xf>
    <xf numFmtId="0" fontId="40" fillId="0" borderId="34" xfId="0" applyFont="1" applyFill="1" applyBorder="1" applyAlignment="1">
      <alignment horizontal="left" vertical="center" wrapText="1"/>
    </xf>
    <xf numFmtId="0" fontId="40" fillId="0" borderId="37"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39" fillId="0" borderId="63" xfId="1" applyNumberFormat="1" applyFont="1" applyFill="1" applyBorder="1" applyAlignment="1">
      <alignment horizontal="center"/>
    </xf>
    <xf numFmtId="0" fontId="39" fillId="0" borderId="64" xfId="1" applyNumberFormat="1" applyFont="1" applyFill="1" applyBorder="1" applyAlignment="1">
      <alignment horizontal="center"/>
    </xf>
    <xf numFmtId="8" fontId="39" fillId="0" borderId="65" xfId="1" applyNumberFormat="1" applyFont="1" applyFill="1" applyBorder="1" applyAlignment="1">
      <alignment horizontal="center"/>
    </xf>
    <xf numFmtId="8" fontId="39" fillId="0" borderId="66" xfId="1" applyNumberFormat="1" applyFont="1" applyFill="1" applyBorder="1" applyAlignment="1">
      <alignment horizontal="center"/>
    </xf>
    <xf numFmtId="8" fontId="40" fillId="0" borderId="31" xfId="0" applyNumberFormat="1" applyFont="1" applyFill="1" applyBorder="1" applyAlignment="1">
      <alignment horizontal="right" vertical="center" wrapText="1"/>
    </xf>
    <xf numFmtId="8" fontId="40" fillId="0" borderId="35" xfId="0" applyNumberFormat="1" applyFont="1" applyFill="1" applyBorder="1" applyAlignment="1">
      <alignment horizontal="right" vertical="center" wrapText="1"/>
    </xf>
    <xf numFmtId="8" fontId="40" fillId="0" borderId="38" xfId="0" applyNumberFormat="1" applyFont="1" applyFill="1" applyBorder="1" applyAlignment="1">
      <alignment horizontal="right" vertical="center" wrapText="1"/>
    </xf>
    <xf numFmtId="0" fontId="40" fillId="0" borderId="41" xfId="0" applyFont="1" applyFill="1" applyBorder="1" applyAlignment="1">
      <alignment horizontal="right"/>
    </xf>
    <xf numFmtId="8" fontId="40" fillId="0" borderId="54" xfId="0" applyNumberFormat="1" applyFont="1" applyFill="1" applyBorder="1" applyAlignment="1">
      <alignment horizontal="right" vertical="center"/>
    </xf>
    <xf numFmtId="0" fontId="40" fillId="0" borderId="25" xfId="0" applyFont="1" applyBorder="1" applyAlignment="1">
      <alignment horizontal="left" vertical="center" wrapText="1"/>
    </xf>
    <xf numFmtId="8" fontId="40" fillId="0" borderId="26" xfId="0" applyNumberFormat="1" applyFont="1" applyBorder="1" applyAlignment="1">
      <alignment horizontal="right" vertical="center" wrapText="1"/>
    </xf>
    <xf numFmtId="8" fontId="40" fillId="0" borderId="64" xfId="0" applyNumberFormat="1" applyFont="1" applyFill="1" applyBorder="1" applyAlignment="1">
      <alignment horizontal="right" vertical="center"/>
    </xf>
    <xf numFmtId="8" fontId="40" fillId="0" borderId="33" xfId="0" applyNumberFormat="1" applyFont="1" applyFill="1" applyBorder="1" applyAlignment="1">
      <alignment horizontal="right" vertical="center"/>
    </xf>
    <xf numFmtId="8" fontId="40" fillId="0" borderId="66" xfId="0" applyNumberFormat="1" applyFont="1" applyFill="1" applyBorder="1" applyAlignment="1">
      <alignment horizontal="right" vertical="center"/>
    </xf>
    <xf numFmtId="8" fontId="40" fillId="0" borderId="53" xfId="0" applyNumberFormat="1" applyFont="1" applyFill="1" applyBorder="1" applyAlignment="1">
      <alignment horizontal="right" vertical="center"/>
    </xf>
    <xf numFmtId="0" fontId="40" fillId="0" borderId="54" xfId="0" applyFont="1" applyFill="1" applyBorder="1" applyAlignment="1">
      <alignment horizontal="right" vertical="center"/>
    </xf>
    <xf numFmtId="0" fontId="40" fillId="0" borderId="55" xfId="0" applyFont="1" applyFill="1" applyBorder="1" applyAlignment="1">
      <alignment horizontal="right" vertical="center"/>
    </xf>
    <xf numFmtId="8" fontId="40" fillId="0" borderId="64" xfId="0" applyNumberFormat="1" applyFont="1" applyFill="1" applyBorder="1" applyAlignment="1">
      <alignment horizontal="center" vertical="center"/>
    </xf>
    <xf numFmtId="8" fontId="40" fillId="0" borderId="66" xfId="0" applyNumberFormat="1" applyFont="1" applyFill="1" applyBorder="1" applyAlignment="1">
      <alignment horizontal="center" vertical="center"/>
    </xf>
    <xf numFmtId="8" fontId="40" fillId="0" borderId="24" xfId="0" applyNumberFormat="1" applyFont="1" applyBorder="1" applyAlignment="1">
      <alignment horizontal="center" vertical="center" wrapText="1"/>
    </xf>
    <xf numFmtId="8" fontId="40" fillId="0" borderId="28" xfId="0" applyNumberFormat="1" applyFont="1" applyBorder="1" applyAlignment="1">
      <alignment horizontal="center" vertical="center" wrapText="1"/>
    </xf>
    <xf numFmtId="0" fontId="40" fillId="0" borderId="23" xfId="0" applyFont="1" applyBorder="1" applyAlignment="1">
      <alignment horizontal="left" vertical="center" wrapText="1"/>
    </xf>
    <xf numFmtId="0" fontId="40" fillId="0" borderId="27" xfId="0" applyFont="1" applyBorder="1" applyAlignment="1">
      <alignment horizontal="left" vertical="center" wrapText="1"/>
    </xf>
    <xf numFmtId="0" fontId="40" fillId="0" borderId="54" xfId="0" applyFont="1" applyFill="1" applyBorder="1" applyAlignment="1">
      <alignment horizontal="center" vertical="center"/>
    </xf>
    <xf numFmtId="0" fontId="40" fillId="0" borderId="55" xfId="0" applyFont="1" applyFill="1" applyBorder="1" applyAlignment="1">
      <alignment horizontal="center" vertical="center"/>
    </xf>
    <xf numFmtId="8" fontId="39" fillId="0" borderId="24" xfId="0" applyNumberFormat="1" applyFont="1" applyBorder="1" applyAlignment="1">
      <alignment horizontal="right" vertical="center" wrapText="1"/>
    </xf>
    <xf numFmtId="8" fontId="39" fillId="0" borderId="26" xfId="0" applyNumberFormat="1" applyFont="1" applyBorder="1" applyAlignment="1">
      <alignment horizontal="right" vertical="center" wrapText="1"/>
    </xf>
    <xf numFmtId="8" fontId="39" fillId="0" borderId="28" xfId="0" applyNumberFormat="1" applyFont="1" applyBorder="1" applyAlignment="1">
      <alignment horizontal="right" vertical="center" wrapText="1"/>
    </xf>
    <xf numFmtId="0" fontId="42" fillId="0" borderId="56" xfId="1" applyNumberFormat="1" applyFont="1" applyFill="1" applyBorder="1" applyAlignment="1">
      <alignment horizontal="center" vertical="center"/>
    </xf>
    <xf numFmtId="0" fontId="42" fillId="0" borderId="10" xfId="1" applyNumberFormat="1" applyFont="1" applyFill="1" applyBorder="1" applyAlignment="1">
      <alignment horizontal="center" vertical="center"/>
    </xf>
    <xf numFmtId="0" fontId="42" fillId="0" borderId="57" xfId="1" applyNumberFormat="1" applyFont="1" applyFill="1" applyBorder="1" applyAlignment="1">
      <alignment horizontal="center" vertical="center"/>
    </xf>
    <xf numFmtId="43" fontId="40" fillId="0" borderId="53" xfId="0" applyNumberFormat="1" applyFont="1" applyBorder="1" applyAlignment="1">
      <alignment horizontal="center" vertical="center"/>
    </xf>
    <xf numFmtId="43" fontId="40" fillId="0" borderId="54" xfId="0" applyNumberFormat="1" applyFont="1" applyBorder="1" applyAlignment="1">
      <alignment horizontal="center" vertical="center"/>
    </xf>
    <xf numFmtId="43" fontId="40"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pt-BR" sz="1800" b="1"/>
              <a:t>DEMONSTRATIVO DE AQUISIÇÕES/CONTRATAÇÕES JUNHO/2021</a:t>
            </a:r>
          </a:p>
        </c:rich>
      </c:tx>
      <c:layout>
        <c:manualLayout>
          <c:xMode val="edge"/>
          <c:yMode val="edge"/>
          <c:x val="0.19695664358112314"/>
          <c:y val="9.6096096096096092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9.8258863930333118E-2"/>
          <c:y val="1.319524248658107E-2"/>
          <c:w val="0.88168504635367639"/>
          <c:h val="0.82211104282791281"/>
        </c:manualLayout>
      </c:layout>
      <c:barChart>
        <c:barDir val="col"/>
        <c:grouping val="clustered"/>
        <c:varyColors val="0"/>
        <c:ser>
          <c:idx val="0"/>
          <c:order val="0"/>
          <c:tx>
            <c:strRef>
              <c:f>'BANCO DE DADOS'!$K$52</c:f>
              <c:strCache>
                <c:ptCount val="1"/>
                <c:pt idx="0">
                  <c:v>ATA</c:v>
                </c:pt>
              </c:strCache>
            </c:strRef>
          </c:tx>
          <c:spPr>
            <a:solidFill>
              <a:schemeClr val="accent2"/>
            </a:solidFill>
            <a:ln>
              <a:noFill/>
            </a:ln>
            <a:effectLst/>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'BANCO DE DADOS'!$L$52</c:f>
              <c:numCache>
                <c:formatCode>_("R$"* #,##0.00_);_("R$"* \(#,##0.00\);_("R$"* "-"??_);_(@_)</c:formatCode>
                <c:ptCount val="1"/>
                <c:pt idx="0">
                  <c:v>45127.9</c:v>
                </c:pt>
              </c:numCache>
            </c:numRef>
          </c:val>
        </c:ser>
        <c:ser>
          <c:idx val="1"/>
          <c:order val="1"/>
          <c:tx>
            <c:strRef>
              <c:f>'BANCO DE DADOS'!$K$53</c:f>
              <c:strCache>
                <c:ptCount val="1"/>
                <c:pt idx="0">
                  <c:v>CEL</c:v>
                </c:pt>
              </c:strCache>
            </c:strRef>
          </c:tx>
          <c:spPr>
            <a:solidFill>
              <a:schemeClr val="accent4"/>
            </a:solidFill>
            <a:ln>
              <a:noFill/>
            </a:ln>
            <a:effectLst/>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'BANCO DE DADOS'!$L$53</c:f>
              <c:numCache>
                <c:formatCode>_("R$"* #,##0.00_);_("R$"* \(#,##0.00\);_("R$"* "-"??_);_(@_)</c:formatCode>
                <c:ptCount val="1"/>
                <c:pt idx="0">
                  <c:v>11162.442087500001</c:v>
                </c:pt>
              </c:numCache>
            </c:numRef>
          </c:val>
        </c:ser>
        <c:ser>
          <c:idx val="2"/>
          <c:order val="2"/>
          <c:tx>
            <c:strRef>
              <c:f>'BANCO DE DADOS'!$K$54</c:f>
              <c:strCache>
                <c:ptCount val="1"/>
                <c:pt idx="0">
                  <c:v>PE</c:v>
                </c:pt>
              </c:strCache>
            </c:strRef>
          </c:tx>
          <c:spPr>
            <a:solidFill>
              <a:schemeClr val="accent6"/>
            </a:solidFill>
            <a:ln>
              <a:noFill/>
            </a:ln>
            <a:effectLst/>
          </c:spPr>
          <c:invertIfNegative val="0"/>
          <c:dLbls>
            <c:dLbl>
              <c:idx val="0"/>
              <c:layout>
                <c:manualLayout>
                  <c:x val="0.16350710290304502"/>
                  <c:y val="0.12252252252252252"/>
                </c:manualLayout>
              </c:layout>
              <c:showLegendKey val="0"/>
              <c:showVal val="1"/>
              <c:showCatName val="1"/>
              <c:showSerName val="0"/>
              <c:showPercent val="0"/>
              <c:showBubbleSize val="0"/>
              <c:extLst>
                <c:ext xmlns:c15="http://schemas.microsoft.com/office/drawing/2012/chart" uri="{CE6537A1-D6FC-4f65-9D91-7224C49458BB}"/>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'BANCO DE DADOS'!$L$54</c:f>
              <c:numCache>
                <c:formatCode>_("R$"* #,##0.00_);_("R$"* \(#,##0.00\);_("R$"* "-"??_);_(@_)</c:formatCode>
                <c:ptCount val="1"/>
                <c:pt idx="0">
                  <c:v>368865.37969000003</c:v>
                </c:pt>
              </c:numCache>
            </c:numRef>
          </c:val>
        </c:ser>
        <c:ser>
          <c:idx val="3"/>
          <c:order val="3"/>
          <c:tx>
            <c:strRef>
              <c:f>'BANCO DE DADOS'!$K$55</c:f>
              <c:strCache>
                <c:ptCount val="1"/>
                <c:pt idx="0">
                  <c:v>RDL</c:v>
                </c:pt>
              </c:strCache>
            </c:strRef>
          </c:tx>
          <c:spPr>
            <a:solidFill>
              <a:schemeClr val="accent2">
                <a:lumMod val="60000"/>
              </a:schemeClr>
            </a:solidFill>
            <a:ln>
              <a:noFill/>
            </a:ln>
            <a:effectLst/>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'BANCO DE DADOS'!$L$55</c:f>
              <c:numCache>
                <c:formatCode>_("R$"* #,##0.00_);_("R$"* \(#,##0.00\);_("R$"* "-"??_);_(@_)</c:formatCode>
                <c:ptCount val="1"/>
                <c:pt idx="0">
                  <c:v>41617.949999999997</c:v>
                </c:pt>
              </c:numCache>
            </c:numRef>
          </c:val>
        </c:ser>
        <c:dLbls>
          <c:showLegendKey val="0"/>
          <c:showVal val="0"/>
          <c:showCatName val="0"/>
          <c:showSerName val="0"/>
          <c:showPercent val="0"/>
          <c:showBubbleSize val="0"/>
        </c:dLbls>
        <c:gapWidth val="219"/>
        <c:overlap val="-27"/>
        <c:axId val="220982928"/>
        <c:axId val="220982536"/>
      </c:barChart>
      <c:catAx>
        <c:axId val="22098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982536"/>
        <c:crosses val="autoZero"/>
        <c:auto val="1"/>
        <c:lblAlgn val="ctr"/>
        <c:lblOffset val="100"/>
        <c:noMultiLvlLbl val="0"/>
      </c:catAx>
      <c:valAx>
        <c:axId val="220982536"/>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2098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2000" b="1" i="0" u="none" strike="noStrike" kern="1200" baseline="0">
                <a:solidFill>
                  <a:schemeClr val="tx1">
                    <a:lumMod val="65000"/>
                    <a:lumOff val="35000"/>
                  </a:schemeClr>
                </a:solidFill>
                <a:latin typeface="+mn-lt"/>
                <a:ea typeface="+mn-ea"/>
                <a:cs typeface="+mn-cs"/>
              </a:defRPr>
            </a:pPr>
            <a:endParaRPr lang="pt-B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orientation="landscape"/>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ROCESSOS SITUA&#199;&#195;O'!A1"/><Relationship Id="rId2" Type="http://schemas.openxmlformats.org/officeDocument/2006/relationships/hyperlink" Target="#'EMENDA PARLAMENTAR PLINIO'!A1"/><Relationship Id="rId1" Type="http://schemas.openxmlformats.org/officeDocument/2006/relationships/hyperlink" Target="#'BANCO DE DADOS'!A1"/><Relationship Id="rId6" Type="http://schemas.openxmlformats.org/officeDocument/2006/relationships/hyperlink" Target="#'EMENDA PARLAMENTAR Z&#201; RICARDO'!A1"/><Relationship Id="rId5" Type="http://schemas.openxmlformats.org/officeDocument/2006/relationships/hyperlink" Target="#'EMENDA PARLAMENTAR BOSCO'!A1"/><Relationship Id="rId4" Type="http://schemas.openxmlformats.org/officeDocument/2006/relationships/hyperlink" Target="#'EMENDA PARLAMENTAR SERAFIM'!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1" Type="http://schemas.openxmlformats.org/officeDocument/2006/relationships/hyperlink" Target="#MENU!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4</xdr:row>
      <xdr:rowOff>104775</xdr:rowOff>
    </xdr:from>
    <xdr:to>
      <xdr:col>4</xdr:col>
      <xdr:colOff>71803</xdr:colOff>
      <xdr:row>8</xdr:row>
      <xdr:rowOff>60813</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914400" y="86677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BANCO</a:t>
          </a:r>
          <a:r>
            <a:rPr lang="pt-BR" sz="1400" b="1" baseline="0"/>
            <a:t> </a:t>
          </a:r>
        </a:p>
        <a:p>
          <a:pPr algn="ctr"/>
          <a:r>
            <a:rPr lang="pt-BR" sz="1400" b="1" baseline="0"/>
            <a:t>DE </a:t>
          </a:r>
        </a:p>
        <a:p>
          <a:pPr algn="ctr"/>
          <a:r>
            <a:rPr lang="pt-BR" sz="1400" b="1" baseline="0"/>
            <a:t>DADOS</a:t>
          </a:r>
          <a:endParaRPr lang="pt-BR" sz="1400" b="1"/>
        </a:p>
      </xdr:txBody>
    </xdr:sp>
    <xdr:clientData/>
  </xdr:twoCellAnchor>
  <xdr:twoCellAnchor>
    <xdr:from>
      <xdr:col>9</xdr:col>
      <xdr:colOff>266700</xdr:colOff>
      <xdr:row>4</xdr:row>
      <xdr:rowOff>133350</xdr:rowOff>
    </xdr:from>
    <xdr:to>
      <xdr:col>12</xdr:col>
      <xdr:colOff>33703</xdr:colOff>
      <xdr:row>8</xdr:row>
      <xdr:rowOff>89388</xdr:rowOff>
    </xdr:to>
    <xdr:sp macro="" textlink="">
      <xdr:nvSpPr>
        <xdr:cNvPr id="3" name="Arredondar Retângulo em um Canto Único 2">
          <a:hlinkClick xmlns:r="http://schemas.openxmlformats.org/officeDocument/2006/relationships" r:id="rId2"/>
          <a:extLst>
            <a:ext uri="{FF2B5EF4-FFF2-40B4-BE49-F238E27FC236}">
              <a16:creationId xmlns="" xmlns:a16="http://schemas.microsoft.com/office/drawing/2014/main" id="{00000000-0008-0000-0100-000003000000}"/>
            </a:ext>
          </a:extLst>
        </xdr:cNvPr>
        <xdr:cNvSpPr/>
      </xdr:nvSpPr>
      <xdr:spPr>
        <a:xfrm>
          <a:off x="5753100" y="89535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 PLINIO</a:t>
          </a:r>
        </a:p>
      </xdr:txBody>
    </xdr:sp>
    <xdr:clientData/>
  </xdr:twoCellAnchor>
  <xdr:twoCellAnchor>
    <xdr:from>
      <xdr:col>4</xdr:col>
      <xdr:colOff>95250</xdr:colOff>
      <xdr:row>4</xdr:row>
      <xdr:rowOff>114300</xdr:rowOff>
    </xdr:from>
    <xdr:to>
      <xdr:col>6</xdr:col>
      <xdr:colOff>471853</xdr:colOff>
      <xdr:row>8</xdr:row>
      <xdr:rowOff>70338</xdr:rowOff>
    </xdr:to>
    <xdr:sp macro="" textlink="">
      <xdr:nvSpPr>
        <xdr:cNvPr id="4" name="Arredondar Retângulo em um Canto Único 3">
          <a:hlinkClick xmlns:r="http://schemas.openxmlformats.org/officeDocument/2006/relationships" r:id="rId3"/>
          <a:extLst>
            <a:ext uri="{FF2B5EF4-FFF2-40B4-BE49-F238E27FC236}">
              <a16:creationId xmlns="" xmlns:a16="http://schemas.microsoft.com/office/drawing/2014/main" id="{00000000-0008-0000-0100-000004000000}"/>
            </a:ext>
          </a:extLst>
        </xdr:cNvPr>
        <xdr:cNvSpPr/>
      </xdr:nvSpPr>
      <xdr:spPr>
        <a:xfrm>
          <a:off x="2533650" y="87630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600" b="1"/>
            <a:t>SITUAÇÃO</a:t>
          </a:r>
        </a:p>
        <a:p>
          <a:pPr algn="ctr"/>
          <a:r>
            <a:rPr lang="pt-BR" sz="1600" b="1"/>
            <a:t>   ATUAL	</a:t>
          </a:r>
        </a:p>
      </xdr:txBody>
    </xdr:sp>
    <xdr:clientData/>
  </xdr:twoCellAnchor>
  <xdr:twoCellAnchor>
    <xdr:from>
      <xdr:col>12</xdr:col>
      <xdr:colOff>38100</xdr:colOff>
      <xdr:row>4</xdr:row>
      <xdr:rowOff>142875</xdr:rowOff>
    </xdr:from>
    <xdr:to>
      <xdr:col>14</xdr:col>
      <xdr:colOff>414703</xdr:colOff>
      <xdr:row>8</xdr:row>
      <xdr:rowOff>98913</xdr:rowOff>
    </xdr:to>
    <xdr:sp macro="" textlink="">
      <xdr:nvSpPr>
        <xdr:cNvPr id="5" name="Arredondar Retângulo em um Canto Único 4">
          <a:hlinkClick xmlns:r="http://schemas.openxmlformats.org/officeDocument/2006/relationships" r:id="rId4"/>
          <a:extLst>
            <a:ext uri="{FF2B5EF4-FFF2-40B4-BE49-F238E27FC236}">
              <a16:creationId xmlns="" xmlns:a16="http://schemas.microsoft.com/office/drawing/2014/main" id="{00000000-0008-0000-0100-000005000000}"/>
            </a:ext>
          </a:extLst>
        </xdr:cNvPr>
        <xdr:cNvSpPr/>
      </xdr:nvSpPr>
      <xdr:spPr>
        <a:xfrm>
          <a:off x="7353300" y="90487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 SERAFIM</a:t>
          </a:r>
        </a:p>
      </xdr:txBody>
    </xdr:sp>
    <xdr:clientData/>
  </xdr:twoCellAnchor>
  <xdr:twoCellAnchor>
    <xdr:from>
      <xdr:col>6</xdr:col>
      <xdr:colOff>485775</xdr:colOff>
      <xdr:row>4</xdr:row>
      <xdr:rowOff>114300</xdr:rowOff>
    </xdr:from>
    <xdr:to>
      <xdr:col>9</xdr:col>
      <xdr:colOff>252778</xdr:colOff>
      <xdr:row>8</xdr:row>
      <xdr:rowOff>70338</xdr:rowOff>
    </xdr:to>
    <xdr:sp macro="" textlink="">
      <xdr:nvSpPr>
        <xdr:cNvPr id="6" name="Arredondar Retângulo em um Canto Único 5">
          <a:hlinkClick xmlns:r="http://schemas.openxmlformats.org/officeDocument/2006/relationships" r:id="rId5"/>
          <a:extLst>
            <a:ext uri="{FF2B5EF4-FFF2-40B4-BE49-F238E27FC236}">
              <a16:creationId xmlns="" xmlns:a16="http://schemas.microsoft.com/office/drawing/2014/main" id="{00000000-0008-0000-0100-000006000000}"/>
            </a:ext>
          </a:extLst>
        </xdr:cNvPr>
        <xdr:cNvSpPr/>
      </xdr:nvSpPr>
      <xdr:spPr>
        <a:xfrm>
          <a:off x="4143375" y="87630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a:t>
          </a:r>
          <a:r>
            <a:rPr lang="pt-BR" sz="1400" b="1" baseline="0"/>
            <a:t> BOSCO</a:t>
          </a:r>
          <a:endParaRPr lang="pt-BR" sz="1400" b="1"/>
        </a:p>
      </xdr:txBody>
    </xdr:sp>
    <xdr:clientData/>
  </xdr:twoCellAnchor>
  <xdr:twoCellAnchor>
    <xdr:from>
      <xdr:col>14</xdr:col>
      <xdr:colOff>428625</xdr:colOff>
      <xdr:row>4</xdr:row>
      <xdr:rowOff>161925</xdr:rowOff>
    </xdr:from>
    <xdr:to>
      <xdr:col>17</xdr:col>
      <xdr:colOff>195628</xdr:colOff>
      <xdr:row>8</xdr:row>
      <xdr:rowOff>117963</xdr:rowOff>
    </xdr:to>
    <xdr:sp macro="" textlink="">
      <xdr:nvSpPr>
        <xdr:cNvPr id="7" name="Arredondar Retângulo em um Canto Único 6">
          <a:hlinkClick xmlns:r="http://schemas.openxmlformats.org/officeDocument/2006/relationships" r:id="rId6"/>
          <a:extLst>
            <a:ext uri="{FF2B5EF4-FFF2-40B4-BE49-F238E27FC236}">
              <a16:creationId xmlns="" xmlns:a16="http://schemas.microsoft.com/office/drawing/2014/main" id="{00000000-0008-0000-0100-000007000000}"/>
            </a:ext>
          </a:extLst>
        </xdr:cNvPr>
        <xdr:cNvSpPr/>
      </xdr:nvSpPr>
      <xdr:spPr>
        <a:xfrm>
          <a:off x="8458200" y="92392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a:t>
          </a:r>
          <a:endParaRPr lang="pt-BR" sz="1400" b="1" baseline="0"/>
        </a:p>
        <a:p>
          <a:pPr algn="ctr"/>
          <a:r>
            <a:rPr lang="pt-BR" sz="1400" b="1" baseline="0"/>
            <a:t>JOSE RICARDO</a:t>
          </a:r>
          <a:endParaRPr lang="pt-BR"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421821</xdr:colOff>
      <xdr:row>1</xdr:row>
      <xdr:rowOff>13607</xdr:rowOff>
    </xdr:from>
    <xdr:to>
      <xdr:col>20</xdr:col>
      <xdr:colOff>452802</xdr:colOff>
      <xdr:row>3</xdr:row>
      <xdr:rowOff>108857</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28547785" y="217714"/>
          <a:ext cx="1255624"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33131</xdr:colOff>
      <xdr:row>1</xdr:row>
      <xdr:rowOff>149088</xdr:rowOff>
    </xdr:from>
    <xdr:to>
      <xdr:col>14</xdr:col>
      <xdr:colOff>422412</xdr:colOff>
      <xdr:row>27</xdr:row>
      <xdr:rowOff>91110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1357312</xdr:colOff>
      <xdr:row>0</xdr:row>
      <xdr:rowOff>536865</xdr:rowOff>
    </xdr:from>
    <xdr:to>
      <xdr:col>1</xdr:col>
      <xdr:colOff>2337954</xdr:colOff>
      <xdr:row>2</xdr:row>
      <xdr:rowOff>714374</xdr:rowOff>
    </xdr:to>
    <xdr:sp macro="" textlink="">
      <xdr:nvSpPr>
        <xdr:cNvPr id="3" name="Arredondar Retângulo em um Canto Único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357312" y="536865"/>
          <a:ext cx="3052330" cy="1630072"/>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28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452437</xdr:colOff>
      <xdr:row>1</xdr:row>
      <xdr:rowOff>51090</xdr:rowOff>
    </xdr:from>
    <xdr:to>
      <xdr:col>17</xdr:col>
      <xdr:colOff>496454</xdr:colOff>
      <xdr:row>3</xdr:row>
      <xdr:rowOff>50799</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29471937" y="384465"/>
          <a:ext cx="3060267" cy="68233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2800" b="1"/>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10:Q19"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AppData/Roaming/Microsoft/01%20-%20PROCESSOS%20DE%20COMPRA/04%20-%20NOTA%20DE%20EMPENHO%20SCANEADA/2021/NE%200033.2021_PRODAM%20-%20SERV.%20EVENTUAIS%20-%20PROC.%20001227.2020%20-%20JAN.%20A%20MAR&#199;O.pdf" TargetMode="External"/><Relationship Id="rId13" Type="http://schemas.openxmlformats.org/officeDocument/2006/relationships/hyperlink" Target="..\AppData\Roaming\Microsoft\01%20-%20PROCESSOS%20DE%20COMPRA\04%20-%20NOTA%20DE%20EMPENHO%20SCANEADA\2021\NE%200046.2021_D%20C%20P%20SERVI&#199;OS%20ADMINISTRATIVOS%20-%20PROC.%20000617.2020%20-%20JAN%20E%20FEV_.pdf" TargetMode="External"/><Relationship Id="rId18" Type="http://schemas.openxmlformats.org/officeDocument/2006/relationships/vmlDrawing" Target="../drawings/vmlDrawing1.vml"/><Relationship Id="rId3" Type="http://schemas.openxmlformats.org/officeDocument/2006/relationships/hyperlink" Target="..\01%20-%20PROCESSOS%20DE%20COMPRA\04%20-%20NOTA%20DE%20EMPENHO%20SCANEADA\2021\NE%200175.2021%20-%20A%20J%20L%20SERVI&#199;OS%20LTDA%20EPP%20-%20PROC.%2000154.2021%20-%20CONTRATO%20REFRIGERA&#199;&#195;O.pdf" TargetMode="External"/><Relationship Id="rId7" Type="http://schemas.openxmlformats.org/officeDocument/2006/relationships/hyperlink" Target="..\01%20-%20PROCESSOS%20DE%20COMPRA\04%20-%20NOTA%20DE%20EMPENHO%20SCANEADA\2021\NE%200175.2021%20-%20A%20J%20L%20SERVI&#199;OS%20LTDA%20EPP%20-%20PROC.%2000154.2021%20-%20CONTRATO%20REFRIGERA&#199;&#195;O.pdf" TargetMode="External"/><Relationship Id="rId12" Type="http://schemas.openxmlformats.org/officeDocument/2006/relationships/hyperlink" Target="..\01%20-%20PROCESSOS%20DE%20COMPRA\04%20-%20NOTA%20DE%20EMPENHO%20SCANEADA\2021\NE%200175.2021%20-%20A%20J%20L%20SERVI&#199;OS%20LTDA%20EPP%20-%20PROC.%2000154.2021%20-%20CONTRATO%20REFRIGERA&#199;&#195;O.pdf" TargetMode="External"/><Relationship Id="rId17" Type="http://schemas.openxmlformats.org/officeDocument/2006/relationships/drawing" Target="../drawings/drawing2.xml"/><Relationship Id="rId2" Type="http://schemas.openxmlformats.org/officeDocument/2006/relationships/hyperlink" Target="..\01%20-%20PROCESSOS%20DE%20COMPRA\04%20-%20NOTA%20DE%20EMPENHO%20SCANEADA\2021\NE%200175.2021%20-%20A%20J%20L%20SERVI&#199;OS%20LTDA%20EPP%20-%20PROC.%2000154.2021%20-%20CONTRATO%20REFRIGERA&#199;&#195;O.pdf" TargetMode="External"/><Relationship Id="rId16" Type="http://schemas.openxmlformats.org/officeDocument/2006/relationships/printerSettings" Target="../printerSettings/printerSettings2.bin"/><Relationship Id="rId20" Type="http://schemas.openxmlformats.org/officeDocument/2006/relationships/comments" Target="../comments1.xml"/><Relationship Id="rId1" Type="http://schemas.openxmlformats.org/officeDocument/2006/relationships/hyperlink" Target="..\01%20-%20PROCESSOS%20DE%20COMPRA\04%20-%20NOTA%20DE%20EMPENHO%20SCANEADA\2021\NE%200175.2021%20-%20A%20J%20L%20SERVI&#199;OS%20LTDA%20EPP%20-%20PROC.%2000154.2021%20-%20CONTRATO%20REFRIGERA&#199;&#195;O.pdf" TargetMode="External"/><Relationship Id="rId6" Type="http://schemas.openxmlformats.org/officeDocument/2006/relationships/hyperlink" Target="..\01%20-%20PROCESSOS%20DE%20COMPRA\04%20-%20NOTA%20DE%20EMPENHO%20SCANEADA\2021\NE%200175.2021%20-%20A%20J%20L%20SERVI&#199;OS%20LTDA%20EPP%20-%20PROC.%2000154.2021%20-%20CONTRATO%20REFRIGERA&#199;&#195;O.pdf" TargetMode="External"/><Relationship Id="rId11" Type="http://schemas.openxmlformats.org/officeDocument/2006/relationships/hyperlink" Target="..\AppData\Roaming\Microsoft\01%20-%20PROCESSOS%20DE%20COMPRA\04%20-%20NOTA%20DE%20EMPENHO%20SCANEADA\2021\NE%200046.2021_D%20C%20P%20SERVI&#199;OS%20ADMINISTRATIVOS%20-%20PROC.%20000617.2020%20-%20JAN%20E%20FEV_.pdf" TargetMode="External"/><Relationship Id="rId5" Type="http://schemas.openxmlformats.org/officeDocument/2006/relationships/hyperlink" Target="..\01%20-%20PROCESSOS%20DE%20COMPRA\04%20-%20NOTA%20DE%20EMPENHO%20SCANEADA\2021\NE%200175.2021%20-%20A%20J%20L%20SERVI&#199;OS%20LTDA%20EPP%20-%20PROC.%2000154.2021%20-%20CONTRATO%20REFRIGERA&#199;&#195;O.pdf" TargetMode="External"/><Relationship Id="rId15" Type="http://schemas.openxmlformats.org/officeDocument/2006/relationships/hyperlink" Target="..\01%20-%20PROCESSOS%20DE%20COMPRA\04%20-%20NOTA%20DE%20EMPENHO%20SCANEADA\2021\NE%200293.2021%20-%20LABORATORIO%20DE%20PATOLOGIA%20BACCHI%20LTDA%20-%20PROC.%20000337.2021%20-%20AGOSTO.pdf" TargetMode="External"/><Relationship Id="rId10" Type="http://schemas.openxmlformats.org/officeDocument/2006/relationships/hyperlink" Target="..\AppData\Roaming\Microsoft\01%20-%20PROCESSOS%20DE%20COMPRA\04%20-%20NOTA%20DE%20EMPENHO%20SCANEADA\2021\NE%200046.2021_D%20C%20P%20SERVI&#199;OS%20ADMINISTRATIVOS%20-%20PROC.%20000617.2020%20-%20JAN%20E%20FEV_.pdf" TargetMode="External"/><Relationship Id="rId19" Type="http://schemas.openxmlformats.org/officeDocument/2006/relationships/vmlDrawing" Target="../drawings/vmlDrawing2.vml"/><Relationship Id="rId4" Type="http://schemas.openxmlformats.org/officeDocument/2006/relationships/hyperlink" Target="..\01%20-%20PROCESSOS%20DE%20COMPRA\04%20-%20NOTA%20DE%20EMPENHO%20SCANEADA\2021\NE%200175.2021%20-%20A%20J%20L%20SERVI&#199;OS%20LTDA%20EPP%20-%20PROC.%2000154.2021%20-%20CONTRATO%20REFRIGERA&#199;&#195;O.pdf" TargetMode="External"/><Relationship Id="rId9" Type="http://schemas.openxmlformats.org/officeDocument/2006/relationships/hyperlink" Target="..\01%20-%20PROCESSOS%20DE%20COMPRA\04%20-%20NOTA%20DE%20EMPENHO%20SCANEADA\2021\NE%200019.2021%20-%20PRODAM%20S.A%20-%20SITE_PROC.%200098.2020%20-%20JAN%20A%20MAR&#199;O.pdf" TargetMode="External"/><Relationship Id="rId14" Type="http://schemas.openxmlformats.org/officeDocument/2006/relationships/hyperlink" Target="..\01%20-%20PROCESSOS%20DE%20COMPRA\04%20-%20NOTA%20DE%20EMPENHO%20SCANEADA\2021\NE%200293.2021%20-%20LABORATORIO%20DE%20PATOLOGIA%20BACCHI%20LTDA%20-%20PROC.%20000337.2021%20-%20AGOSTO.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548" t="s">
        <v>0</v>
      </c>
      <c r="B1" s="548"/>
      <c r="C1" s="548"/>
      <c r="D1" s="548"/>
      <c r="E1" s="548"/>
      <c r="F1" s="548"/>
      <c r="G1" s="548"/>
      <c r="H1" s="548"/>
      <c r="I1" s="548"/>
      <c r="J1" s="548"/>
      <c r="K1" s="548"/>
      <c r="L1" s="548"/>
      <c r="M1" s="548"/>
      <c r="N1" s="548"/>
      <c r="O1" s="548"/>
    </row>
    <row r="2" spans="1:15" s="33" customFormat="1" ht="21.75" customHeight="1">
      <c r="A2" s="549" t="s">
        <v>1</v>
      </c>
      <c r="B2" s="549" t="s">
        <v>2</v>
      </c>
      <c r="C2" s="549" t="s">
        <v>3</v>
      </c>
      <c r="D2" s="549" t="s">
        <v>4</v>
      </c>
      <c r="E2" s="549" t="s">
        <v>5</v>
      </c>
      <c r="F2" s="550" t="s">
        <v>6</v>
      </c>
      <c r="G2" s="550" t="s">
        <v>7</v>
      </c>
      <c r="H2" s="552" t="s">
        <v>8</v>
      </c>
      <c r="I2" s="553" t="s">
        <v>9</v>
      </c>
      <c r="J2" s="549" t="s">
        <v>10</v>
      </c>
      <c r="K2" s="549" t="s">
        <v>11</v>
      </c>
      <c r="L2" s="550" t="s">
        <v>12</v>
      </c>
      <c r="M2" s="550" t="s">
        <v>10</v>
      </c>
      <c r="N2" s="549" t="s">
        <v>13</v>
      </c>
      <c r="O2" s="550" t="s">
        <v>14</v>
      </c>
    </row>
    <row r="3" spans="1:15" ht="15" customHeight="1">
      <c r="A3" s="549"/>
      <c r="B3" s="549"/>
      <c r="C3" s="549"/>
      <c r="D3" s="549"/>
      <c r="E3" s="549"/>
      <c r="F3" s="551"/>
      <c r="G3" s="551"/>
      <c r="H3" s="552"/>
      <c r="I3" s="554"/>
      <c r="J3" s="549"/>
      <c r="K3" s="549"/>
      <c r="L3" s="551"/>
      <c r="M3" s="551"/>
      <c r="N3" s="549"/>
      <c r="O3" s="551"/>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1.5703125" customWidth="1"/>
    <col min="3" max="3" width="29.140625" customWidth="1"/>
    <col min="5" max="5" width="36.5703125" customWidth="1"/>
    <col min="7" max="7" width="30.28515625" hidden="1" customWidth="1"/>
    <col min="8" max="18" width="0" hidden="1" customWidth="1"/>
  </cols>
  <sheetData>
    <row r="1" spans="1:18" ht="15" customHeight="1">
      <c r="A1" s="302" t="s">
        <v>896</v>
      </c>
      <c r="B1" s="556" t="s">
        <v>897</v>
      </c>
      <c r="C1" s="556"/>
      <c r="D1" s="556"/>
      <c r="E1" s="556"/>
      <c r="F1" s="556"/>
      <c r="G1" s="556"/>
      <c r="H1" s="556"/>
      <c r="I1" s="556"/>
      <c r="J1" s="556"/>
      <c r="K1" s="556"/>
      <c r="L1" s="556"/>
      <c r="M1" s="556"/>
      <c r="N1" s="556"/>
      <c r="O1" s="556"/>
      <c r="P1" s="556"/>
      <c r="Q1" s="556"/>
    </row>
    <row r="2" spans="1:18" ht="15" customHeight="1">
      <c r="A2" s="302"/>
      <c r="B2" s="556"/>
      <c r="C2" s="556"/>
      <c r="D2" s="556"/>
      <c r="E2" s="556"/>
      <c r="F2" s="556"/>
      <c r="G2" s="556"/>
      <c r="H2" s="556"/>
      <c r="I2" s="556"/>
      <c r="J2" s="556"/>
      <c r="K2" s="556"/>
      <c r="L2" s="556"/>
      <c r="M2" s="556"/>
      <c r="N2" s="556"/>
      <c r="O2" s="556"/>
      <c r="P2" s="556"/>
      <c r="Q2" s="556"/>
    </row>
    <row r="3" spans="1:18" ht="15" customHeight="1">
      <c r="A3" s="302"/>
      <c r="B3" s="556"/>
      <c r="C3" s="556"/>
      <c r="D3" s="556"/>
      <c r="E3" s="556"/>
      <c r="F3" s="556"/>
      <c r="G3" s="556"/>
      <c r="H3" s="556"/>
      <c r="I3" s="556"/>
      <c r="J3" s="556"/>
      <c r="K3" s="556"/>
      <c r="L3" s="556"/>
      <c r="M3" s="556"/>
      <c r="N3" s="556"/>
      <c r="O3" s="556"/>
      <c r="P3" s="556"/>
      <c r="Q3" s="556"/>
    </row>
    <row r="4" spans="1:18" ht="15" customHeight="1">
      <c r="A4" s="302"/>
      <c r="B4" s="556"/>
      <c r="C4" s="556"/>
      <c r="D4" s="556"/>
      <c r="E4" s="556"/>
      <c r="F4" s="556"/>
      <c r="G4" s="556"/>
      <c r="H4" s="556"/>
      <c r="I4" s="556"/>
      <c r="J4" s="556"/>
      <c r="K4" s="556"/>
      <c r="L4" s="556"/>
      <c r="M4" s="556"/>
      <c r="N4" s="556"/>
      <c r="O4" s="556"/>
      <c r="P4" s="556"/>
      <c r="Q4" s="556"/>
    </row>
    <row r="5" spans="1:18">
      <c r="A5" s="302"/>
      <c r="B5" s="303"/>
      <c r="C5" s="303"/>
      <c r="D5" s="303"/>
      <c r="E5" s="303"/>
      <c r="F5" s="303"/>
      <c r="G5" s="303"/>
      <c r="H5" s="303"/>
      <c r="I5" s="303"/>
      <c r="J5" s="303"/>
      <c r="K5" s="303"/>
      <c r="L5" s="303"/>
      <c r="M5" s="303"/>
      <c r="N5" s="303"/>
      <c r="O5" s="303"/>
      <c r="P5" s="304"/>
      <c r="Q5" s="304"/>
      <c r="R5" s="304"/>
    </row>
    <row r="6" spans="1:18">
      <c r="A6" s="302"/>
      <c r="B6" s="303"/>
      <c r="C6" s="303"/>
      <c r="D6" s="303"/>
      <c r="E6" s="303"/>
      <c r="F6" s="303"/>
      <c r="G6" s="303"/>
      <c r="H6" s="303"/>
      <c r="I6" s="303"/>
      <c r="J6" s="303"/>
      <c r="K6" s="303"/>
      <c r="L6" s="303"/>
      <c r="M6" s="303"/>
      <c r="N6" s="303"/>
      <c r="O6" s="303"/>
      <c r="P6" s="304"/>
      <c r="Q6" s="304"/>
      <c r="R6" s="304"/>
    </row>
    <row r="7" spans="1:18">
      <c r="A7" s="302"/>
      <c r="B7" s="303"/>
      <c r="C7" s="303"/>
      <c r="D7" s="303"/>
      <c r="E7" s="303"/>
      <c r="F7" s="303"/>
      <c r="G7" s="303"/>
      <c r="H7" s="303"/>
      <c r="I7" s="303"/>
      <c r="J7" s="303"/>
      <c r="K7" s="303"/>
      <c r="L7" s="303"/>
      <c r="M7" s="303"/>
      <c r="N7" s="303"/>
      <c r="O7" s="303"/>
      <c r="P7" s="304"/>
      <c r="Q7" s="304"/>
      <c r="R7" s="304"/>
    </row>
    <row r="8" spans="1:18" ht="21">
      <c r="A8" s="302"/>
      <c r="B8" s="555"/>
      <c r="C8" s="555"/>
      <c r="D8" s="555"/>
      <c r="E8" s="555"/>
      <c r="F8" s="555"/>
      <c r="G8" s="555"/>
      <c r="H8" s="555"/>
      <c r="I8" s="555"/>
      <c r="J8" s="555"/>
      <c r="K8" s="555"/>
      <c r="L8" s="555"/>
      <c r="M8" s="555"/>
      <c r="N8" s="555"/>
      <c r="O8" s="555"/>
      <c r="P8" s="304"/>
      <c r="Q8" s="304"/>
      <c r="R8" s="304"/>
    </row>
    <row r="9" spans="1:18">
      <c r="A9" s="302"/>
      <c r="B9" s="305"/>
      <c r="C9" s="305"/>
      <c r="D9" s="305"/>
      <c r="E9" s="305"/>
      <c r="F9" s="305"/>
      <c r="G9" s="305"/>
      <c r="H9" s="305"/>
      <c r="I9" s="305"/>
      <c r="J9" s="305"/>
      <c r="K9" s="305"/>
      <c r="L9" s="305"/>
      <c r="M9" s="305"/>
      <c r="N9" s="305"/>
      <c r="O9" s="305"/>
      <c r="P9" s="304"/>
      <c r="Q9" s="304"/>
      <c r="R9" s="304"/>
    </row>
    <row r="10" spans="1:18">
      <c r="A10" s="302"/>
      <c r="B10" s="305"/>
      <c r="C10" s="305"/>
      <c r="D10" s="305"/>
      <c r="E10" s="305"/>
      <c r="F10" s="305"/>
      <c r="G10" s="305"/>
      <c r="H10" s="305"/>
      <c r="I10" s="305"/>
      <c r="J10" s="305"/>
      <c r="K10" s="305"/>
      <c r="L10" s="305"/>
      <c r="M10" s="305"/>
      <c r="N10" s="305"/>
      <c r="O10" s="305"/>
      <c r="P10" s="304"/>
      <c r="Q10" s="304"/>
      <c r="R10" s="304"/>
    </row>
    <row r="11" spans="1:18">
      <c r="A11" s="302"/>
      <c r="B11" s="303"/>
      <c r="C11" s="303"/>
      <c r="D11" s="303"/>
      <c r="E11" s="303"/>
      <c r="F11" s="303"/>
      <c r="G11" s="303"/>
      <c r="H11" s="303"/>
      <c r="I11" s="303"/>
      <c r="J11" s="303"/>
      <c r="K11" s="303"/>
      <c r="L11" s="303"/>
      <c r="M11" s="303"/>
      <c r="N11" s="303"/>
      <c r="O11" s="303"/>
      <c r="P11" s="304"/>
      <c r="Q11" s="304"/>
      <c r="R11" s="304"/>
    </row>
    <row r="12" spans="1:18">
      <c r="A12" s="302"/>
      <c r="B12" s="303"/>
      <c r="C12" s="303"/>
      <c r="D12" s="303"/>
      <c r="E12" s="303"/>
      <c r="F12" s="303"/>
      <c r="G12" s="303"/>
      <c r="H12" s="303"/>
      <c r="I12" s="303"/>
      <c r="J12" s="303"/>
      <c r="K12" s="303"/>
      <c r="L12" s="303"/>
      <c r="M12" s="303"/>
      <c r="N12" s="303"/>
      <c r="O12" s="303"/>
      <c r="P12" s="304"/>
      <c r="Q12" s="304"/>
      <c r="R12" s="304"/>
    </row>
    <row r="13" spans="1:18">
      <c r="A13" s="302"/>
      <c r="B13" s="303"/>
      <c r="C13" s="303"/>
      <c r="D13" s="303"/>
      <c r="E13" s="303"/>
      <c r="F13" s="303"/>
      <c r="G13" s="303"/>
      <c r="H13" s="303"/>
      <c r="I13" s="303"/>
      <c r="J13" s="303"/>
      <c r="K13" s="303"/>
      <c r="L13" s="303"/>
      <c r="M13" s="303"/>
      <c r="N13" s="303"/>
      <c r="O13" s="303"/>
      <c r="P13" s="304"/>
      <c r="Q13" s="304"/>
      <c r="R13" s="304"/>
    </row>
    <row r="14" spans="1:18" ht="21">
      <c r="A14" s="302"/>
      <c r="B14" s="555"/>
      <c r="C14" s="555"/>
      <c r="D14" s="555"/>
      <c r="E14" s="555"/>
      <c r="F14" s="555"/>
      <c r="G14" s="555"/>
      <c r="H14" s="555"/>
      <c r="I14" s="555"/>
      <c r="J14" s="555"/>
      <c r="K14" s="555"/>
      <c r="L14" s="555"/>
      <c r="M14" s="555"/>
      <c r="N14" s="555"/>
      <c r="O14" s="555"/>
      <c r="P14" s="304"/>
      <c r="Q14" s="304"/>
      <c r="R14" s="304"/>
    </row>
    <row r="15" spans="1:18">
      <c r="A15" s="302"/>
      <c r="B15" s="302"/>
      <c r="C15" s="302"/>
      <c r="D15" s="302"/>
      <c r="E15" s="302"/>
      <c r="F15" s="302"/>
      <c r="G15" s="302"/>
      <c r="H15" s="302"/>
      <c r="I15" s="302"/>
      <c r="J15" s="302"/>
      <c r="K15" s="302"/>
      <c r="L15" s="302"/>
      <c r="M15" s="302"/>
      <c r="N15" s="302"/>
      <c r="O15" s="302"/>
    </row>
    <row r="16" spans="1:18">
      <c r="A16" s="302"/>
      <c r="B16" s="302"/>
      <c r="C16" s="302"/>
      <c r="D16" s="302"/>
      <c r="E16" s="302"/>
      <c r="F16" s="302"/>
      <c r="G16" s="302"/>
      <c r="H16" s="302"/>
      <c r="I16" s="302"/>
      <c r="J16" s="302"/>
      <c r="K16" s="302"/>
      <c r="L16" s="302"/>
      <c r="M16" s="302"/>
      <c r="N16" s="302"/>
      <c r="O16" s="302"/>
    </row>
  </sheetData>
  <mergeCells count="3">
    <mergeCell ref="B8:O8"/>
    <mergeCell ref="B14:O14"/>
    <mergeCell ref="B1:Q4"/>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183</v>
      </c>
      <c r="B1" t="s">
        <v>184</v>
      </c>
      <c r="C1" t="s">
        <v>5</v>
      </c>
      <c r="D1" t="s">
        <v>185</v>
      </c>
      <c r="E1" t="s">
        <v>186</v>
      </c>
      <c r="F1" t="s">
        <v>187</v>
      </c>
      <c r="G1" t="s">
        <v>188</v>
      </c>
      <c r="H1" t="s">
        <v>1175</v>
      </c>
      <c r="I1" t="s">
        <v>189</v>
      </c>
      <c r="J1" t="s">
        <v>190</v>
      </c>
      <c r="K1" t="s">
        <v>191</v>
      </c>
      <c r="L1" t="s">
        <v>192</v>
      </c>
      <c r="M1" t="s">
        <v>193</v>
      </c>
      <c r="N1" t="s">
        <v>194</v>
      </c>
      <c r="O1" t="s">
        <v>195</v>
      </c>
      <c r="P1" t="s">
        <v>196</v>
      </c>
      <c r="Q1" t="s">
        <v>563</v>
      </c>
    </row>
    <row r="2" spans="1:17">
      <c r="A2">
        <v>167</v>
      </c>
      <c r="B2" t="s">
        <v>538</v>
      </c>
      <c r="C2" t="s">
        <v>69</v>
      </c>
      <c r="D2" t="s">
        <v>911</v>
      </c>
      <c r="E2" s="445">
        <v>44047</v>
      </c>
      <c r="F2" t="s">
        <v>263</v>
      </c>
      <c r="G2" t="s">
        <v>276</v>
      </c>
      <c r="H2" t="s">
        <v>364</v>
      </c>
      <c r="I2" t="s">
        <v>264</v>
      </c>
      <c r="J2">
        <v>3575000</v>
      </c>
      <c r="K2">
        <v>0.201398601398</v>
      </c>
      <c r="L2">
        <v>719999.99999785004</v>
      </c>
      <c r="M2" t="s">
        <v>6</v>
      </c>
      <c r="N2" s="445">
        <v>44266</v>
      </c>
      <c r="O2" t="s">
        <v>916</v>
      </c>
      <c r="P2" s="445">
        <v>44284</v>
      </c>
      <c r="Q2" t="s">
        <v>917</v>
      </c>
    </row>
    <row r="3" spans="1:17" ht="90">
      <c r="A3">
        <v>132</v>
      </c>
      <c r="B3" t="s">
        <v>197</v>
      </c>
      <c r="C3" t="s">
        <v>92</v>
      </c>
      <c r="D3" t="s">
        <v>1028</v>
      </c>
      <c r="F3" t="s">
        <v>198</v>
      </c>
      <c r="G3" s="446" t="s">
        <v>199</v>
      </c>
      <c r="H3" t="s">
        <v>1176</v>
      </c>
      <c r="I3" t="s">
        <v>200</v>
      </c>
      <c r="J3">
        <v>1</v>
      </c>
      <c r="K3">
        <v>101223.12</v>
      </c>
      <c r="L3">
        <v>101223.12</v>
      </c>
      <c r="M3" t="s">
        <v>6</v>
      </c>
      <c r="N3" s="445">
        <v>44200</v>
      </c>
      <c r="O3" t="s">
        <v>398</v>
      </c>
      <c r="P3" s="445">
        <v>44237</v>
      </c>
      <c r="Q3" t="s">
        <v>915</v>
      </c>
    </row>
    <row r="4" spans="1:17" ht="90">
      <c r="A4">
        <v>277</v>
      </c>
      <c r="B4" t="s">
        <v>197</v>
      </c>
      <c r="C4" t="s">
        <v>92</v>
      </c>
      <c r="D4" t="s">
        <v>1028</v>
      </c>
      <c r="F4" s="446" t="s">
        <v>1210</v>
      </c>
      <c r="G4" s="446" t="s">
        <v>199</v>
      </c>
      <c r="H4" t="s">
        <v>1176</v>
      </c>
      <c r="I4" t="s">
        <v>200</v>
      </c>
      <c r="J4">
        <v>1</v>
      </c>
      <c r="K4">
        <v>33741.040000000001</v>
      </c>
      <c r="L4">
        <v>33741.040000000001</v>
      </c>
      <c r="M4" t="s">
        <v>6</v>
      </c>
      <c r="N4" s="445">
        <v>44319</v>
      </c>
      <c r="O4" t="s">
        <v>1169</v>
      </c>
      <c r="P4" s="445">
        <v>44320</v>
      </c>
      <c r="Q4" t="s">
        <v>915</v>
      </c>
    </row>
    <row r="5" spans="1:17">
      <c r="A5">
        <v>78</v>
      </c>
      <c r="B5" t="s">
        <v>540</v>
      </c>
      <c r="C5" t="s">
        <v>69</v>
      </c>
      <c r="D5" t="s">
        <v>1180</v>
      </c>
      <c r="F5" t="s">
        <v>267</v>
      </c>
      <c r="G5" t="s">
        <v>268</v>
      </c>
      <c r="H5" t="s">
        <v>1179</v>
      </c>
      <c r="I5" t="s">
        <v>269</v>
      </c>
      <c r="J5">
        <v>1</v>
      </c>
      <c r="K5">
        <v>10600</v>
      </c>
      <c r="L5">
        <v>10600</v>
      </c>
      <c r="M5" t="s">
        <v>6</v>
      </c>
      <c r="N5" s="445">
        <v>44292</v>
      </c>
      <c r="O5" t="s">
        <v>1023</v>
      </c>
      <c r="P5" s="445">
        <v>44298</v>
      </c>
      <c r="Q5" t="s">
        <v>915</v>
      </c>
    </row>
    <row r="6" spans="1:17">
      <c r="A6">
        <v>169</v>
      </c>
      <c r="B6" t="s">
        <v>540</v>
      </c>
      <c r="C6" t="s">
        <v>69</v>
      </c>
      <c r="D6" t="s">
        <v>1180</v>
      </c>
      <c r="F6" t="s">
        <v>267</v>
      </c>
      <c r="G6" t="s">
        <v>268</v>
      </c>
      <c r="H6" t="s">
        <v>1179</v>
      </c>
      <c r="I6" t="s">
        <v>269</v>
      </c>
      <c r="J6">
        <v>2.5</v>
      </c>
      <c r="K6">
        <v>10.6</v>
      </c>
      <c r="L6">
        <v>26.5</v>
      </c>
      <c r="M6" t="s">
        <v>6</v>
      </c>
      <c r="N6" s="445">
        <v>44200</v>
      </c>
      <c r="O6" t="s">
        <v>399</v>
      </c>
      <c r="P6" s="445">
        <v>44231</v>
      </c>
      <c r="Q6" t="s">
        <v>915</v>
      </c>
    </row>
    <row r="7" spans="1:17" ht="75">
      <c r="A7">
        <v>79</v>
      </c>
      <c r="B7" t="s">
        <v>539</v>
      </c>
      <c r="C7" t="s">
        <v>85</v>
      </c>
      <c r="D7" t="s">
        <v>1024</v>
      </c>
      <c r="F7" s="446" t="s">
        <v>265</v>
      </c>
      <c r="G7" t="s">
        <v>431</v>
      </c>
      <c r="H7" t="s">
        <v>1178</v>
      </c>
      <c r="I7" s="446" t="s">
        <v>266</v>
      </c>
      <c r="J7">
        <v>1</v>
      </c>
      <c r="K7">
        <v>500</v>
      </c>
      <c r="L7">
        <v>500</v>
      </c>
      <c r="M7" t="s">
        <v>6</v>
      </c>
      <c r="N7" s="445">
        <v>44293</v>
      </c>
      <c r="O7" t="s">
        <v>1025</v>
      </c>
      <c r="P7" s="445">
        <v>44298</v>
      </c>
      <c r="Q7" t="s">
        <v>915</v>
      </c>
    </row>
    <row r="8" spans="1:17" ht="75">
      <c r="A8">
        <v>168</v>
      </c>
      <c r="B8" t="s">
        <v>539</v>
      </c>
      <c r="C8" t="s">
        <v>85</v>
      </c>
      <c r="D8" t="s">
        <v>1024</v>
      </c>
      <c r="F8" s="446" t="s">
        <v>265</v>
      </c>
      <c r="G8" t="s">
        <v>431</v>
      </c>
      <c r="H8" t="s">
        <v>1176</v>
      </c>
      <c r="I8" s="446" t="s">
        <v>266</v>
      </c>
      <c r="J8">
        <v>2.5</v>
      </c>
      <c r="K8">
        <v>500</v>
      </c>
      <c r="L8">
        <v>1250</v>
      </c>
      <c r="M8" t="s">
        <v>6</v>
      </c>
      <c r="N8" s="445">
        <v>44239</v>
      </c>
      <c r="O8" t="s">
        <v>432</v>
      </c>
      <c r="P8" s="445">
        <v>44243</v>
      </c>
      <c r="Q8" t="s">
        <v>915</v>
      </c>
    </row>
    <row r="9" spans="1:17">
      <c r="A9">
        <v>1</v>
      </c>
      <c r="B9" t="s">
        <v>542</v>
      </c>
      <c r="C9" t="s">
        <v>17</v>
      </c>
      <c r="E9" s="445">
        <v>44217</v>
      </c>
      <c r="F9" t="s">
        <v>316</v>
      </c>
      <c r="G9" t="s">
        <v>317</v>
      </c>
      <c r="H9" t="s">
        <v>1176</v>
      </c>
      <c r="I9" t="s">
        <v>587</v>
      </c>
      <c r="J9">
        <v>420</v>
      </c>
      <c r="K9">
        <v>0</v>
      </c>
      <c r="L9">
        <v>0</v>
      </c>
      <c r="M9" t="s">
        <v>6</v>
      </c>
      <c r="N9" t="s">
        <v>587</v>
      </c>
      <c r="O9" t="s">
        <v>587</v>
      </c>
      <c r="P9" t="s">
        <v>587</v>
      </c>
      <c r="Q9" t="s">
        <v>645</v>
      </c>
    </row>
    <row r="10" spans="1:17">
      <c r="A10">
        <v>2</v>
      </c>
      <c r="B10" t="s">
        <v>542</v>
      </c>
      <c r="C10" t="s">
        <v>17</v>
      </c>
      <c r="E10" s="445">
        <v>44217</v>
      </c>
      <c r="F10" t="s">
        <v>318</v>
      </c>
      <c r="G10" t="s">
        <v>317</v>
      </c>
      <c r="H10" t="s">
        <v>1176</v>
      </c>
      <c r="I10" t="s">
        <v>587</v>
      </c>
      <c r="J10">
        <v>100</v>
      </c>
      <c r="K10">
        <v>0</v>
      </c>
      <c r="L10">
        <v>0</v>
      </c>
      <c r="M10" t="s">
        <v>6</v>
      </c>
      <c r="N10" t="s">
        <v>587</v>
      </c>
      <c r="O10" t="s">
        <v>587</v>
      </c>
      <c r="P10" t="s">
        <v>587</v>
      </c>
      <c r="Q10" t="s">
        <v>645</v>
      </c>
    </row>
    <row r="11" spans="1:17">
      <c r="A11">
        <v>3</v>
      </c>
      <c r="B11" t="s">
        <v>542</v>
      </c>
      <c r="C11" t="s">
        <v>17</v>
      </c>
      <c r="E11" s="445">
        <v>44217</v>
      </c>
      <c r="F11" t="s">
        <v>319</v>
      </c>
      <c r="G11" t="s">
        <v>317</v>
      </c>
      <c r="H11" t="s">
        <v>1176</v>
      </c>
      <c r="I11" t="s">
        <v>587</v>
      </c>
      <c r="J11">
        <v>80</v>
      </c>
      <c r="K11">
        <v>0</v>
      </c>
      <c r="L11">
        <v>0</v>
      </c>
      <c r="M11" t="s">
        <v>6</v>
      </c>
      <c r="N11" t="s">
        <v>587</v>
      </c>
      <c r="O11" t="s">
        <v>587</v>
      </c>
      <c r="P11" t="s">
        <v>587</v>
      </c>
      <c r="Q11" t="s">
        <v>645</v>
      </c>
    </row>
    <row r="12" spans="1:17">
      <c r="A12">
        <v>4</v>
      </c>
      <c r="B12" t="s">
        <v>542</v>
      </c>
      <c r="C12" t="s">
        <v>17</v>
      </c>
      <c r="E12" s="445">
        <v>44217</v>
      </c>
      <c r="F12" t="s">
        <v>320</v>
      </c>
      <c r="G12" t="s">
        <v>317</v>
      </c>
      <c r="H12" t="s">
        <v>1176</v>
      </c>
      <c r="I12" t="s">
        <v>587</v>
      </c>
      <c r="J12">
        <v>60</v>
      </c>
      <c r="K12">
        <v>0</v>
      </c>
      <c r="L12">
        <v>0</v>
      </c>
      <c r="M12" t="s">
        <v>6</v>
      </c>
      <c r="N12" t="s">
        <v>587</v>
      </c>
      <c r="O12" t="s">
        <v>587</v>
      </c>
      <c r="P12" t="s">
        <v>587</v>
      </c>
      <c r="Q12" t="s">
        <v>645</v>
      </c>
    </row>
    <row r="13" spans="1:17">
      <c r="A13">
        <v>5</v>
      </c>
      <c r="B13" t="s">
        <v>542</v>
      </c>
      <c r="C13" t="s">
        <v>17</v>
      </c>
      <c r="E13" s="445">
        <v>44217</v>
      </c>
      <c r="F13" t="s">
        <v>321</v>
      </c>
      <c r="G13" t="s">
        <v>317</v>
      </c>
      <c r="H13" t="s">
        <v>1176</v>
      </c>
      <c r="I13" t="s">
        <v>587</v>
      </c>
      <c r="J13">
        <v>10</v>
      </c>
      <c r="K13">
        <v>0</v>
      </c>
      <c r="L13">
        <v>0</v>
      </c>
      <c r="M13" t="s">
        <v>6</v>
      </c>
      <c r="N13" t="s">
        <v>587</v>
      </c>
      <c r="O13" t="s">
        <v>587</v>
      </c>
      <c r="P13" t="s">
        <v>587</v>
      </c>
      <c r="Q13" t="s">
        <v>645</v>
      </c>
    </row>
    <row r="14" spans="1:17">
      <c r="A14">
        <v>6</v>
      </c>
      <c r="B14" t="s">
        <v>542</v>
      </c>
      <c r="C14" t="s">
        <v>17</v>
      </c>
      <c r="E14" s="445">
        <v>44217</v>
      </c>
      <c r="F14" t="s">
        <v>322</v>
      </c>
      <c r="G14" t="s">
        <v>317</v>
      </c>
      <c r="H14" t="s">
        <v>1176</v>
      </c>
      <c r="I14" t="s">
        <v>587</v>
      </c>
      <c r="J14">
        <v>100</v>
      </c>
      <c r="K14">
        <v>0</v>
      </c>
      <c r="L14">
        <v>0</v>
      </c>
      <c r="M14" t="s">
        <v>6</v>
      </c>
      <c r="N14" t="s">
        <v>587</v>
      </c>
      <c r="O14" t="s">
        <v>587</v>
      </c>
      <c r="P14" t="s">
        <v>587</v>
      </c>
      <c r="Q14" t="s">
        <v>645</v>
      </c>
    </row>
    <row r="15" spans="1:17">
      <c r="A15">
        <v>7</v>
      </c>
      <c r="B15" t="s">
        <v>542</v>
      </c>
      <c r="C15" t="s">
        <v>17</v>
      </c>
      <c r="E15" s="445">
        <v>44217</v>
      </c>
      <c r="F15" t="s">
        <v>323</v>
      </c>
      <c r="G15" t="s">
        <v>317</v>
      </c>
      <c r="H15" t="s">
        <v>1176</v>
      </c>
      <c r="I15" t="s">
        <v>587</v>
      </c>
      <c r="J15">
        <v>20</v>
      </c>
      <c r="K15">
        <v>0</v>
      </c>
      <c r="L15">
        <v>0</v>
      </c>
      <c r="M15" t="s">
        <v>6</v>
      </c>
      <c r="N15" t="s">
        <v>587</v>
      </c>
      <c r="O15" t="s">
        <v>587</v>
      </c>
      <c r="P15" t="s">
        <v>587</v>
      </c>
      <c r="Q15" t="s">
        <v>645</v>
      </c>
    </row>
    <row r="16" spans="1:17">
      <c r="A16">
        <v>188</v>
      </c>
      <c r="B16" t="s">
        <v>541</v>
      </c>
      <c r="C16" t="s">
        <v>69</v>
      </c>
      <c r="D16" t="s">
        <v>1034</v>
      </c>
      <c r="E16" s="445">
        <v>44224</v>
      </c>
      <c r="F16" t="s">
        <v>1183</v>
      </c>
      <c r="G16" t="s">
        <v>268</v>
      </c>
      <c r="H16" t="s">
        <v>1179</v>
      </c>
      <c r="I16" t="s">
        <v>209</v>
      </c>
      <c r="J16">
        <v>1</v>
      </c>
      <c r="K16">
        <v>8000</v>
      </c>
      <c r="L16">
        <v>8000</v>
      </c>
      <c r="M16" t="s">
        <v>6</v>
      </c>
      <c r="N16" s="445">
        <v>44284</v>
      </c>
      <c r="O16" t="s">
        <v>934</v>
      </c>
      <c r="P16" s="445">
        <v>44291</v>
      </c>
      <c r="Q16" t="s">
        <v>932</v>
      </c>
    </row>
    <row r="17" spans="1:13">
      <c r="A17">
        <v>27</v>
      </c>
      <c r="B17" t="s">
        <v>546</v>
      </c>
      <c r="C17" t="s">
        <v>69</v>
      </c>
      <c r="D17" t="s">
        <v>1017</v>
      </c>
      <c r="F17" t="s">
        <v>434</v>
      </c>
      <c r="G17" t="s">
        <v>435</v>
      </c>
      <c r="H17" t="s">
        <v>1176</v>
      </c>
      <c r="I17" t="s">
        <v>204</v>
      </c>
      <c r="L17">
        <v>0</v>
      </c>
      <c r="M17" t="s">
        <v>6</v>
      </c>
    </row>
    <row r="18" spans="1:13">
      <c r="A18">
        <v>9</v>
      </c>
      <c r="B18" t="s">
        <v>544</v>
      </c>
      <c r="C18" t="s">
        <v>69</v>
      </c>
      <c r="F18" t="s">
        <v>424</v>
      </c>
      <c r="G18" t="s">
        <v>410</v>
      </c>
      <c r="H18" t="s">
        <v>384</v>
      </c>
      <c r="J18">
        <v>1</v>
      </c>
      <c r="L18">
        <v>0</v>
      </c>
      <c r="M18" t="s">
        <v>411</v>
      </c>
    </row>
    <row r="19" spans="1:13" ht="75">
      <c r="A19">
        <v>10</v>
      </c>
      <c r="B19" t="s">
        <v>544</v>
      </c>
      <c r="C19" t="s">
        <v>69</v>
      </c>
      <c r="F19" s="446" t="s">
        <v>423</v>
      </c>
      <c r="G19" t="s">
        <v>410</v>
      </c>
      <c r="H19" t="s">
        <v>384</v>
      </c>
      <c r="J19" t="s">
        <v>419</v>
      </c>
      <c r="L19">
        <v>0</v>
      </c>
      <c r="M19" t="s">
        <v>411</v>
      </c>
    </row>
    <row r="20" spans="1:13" ht="75">
      <c r="A20">
        <v>11</v>
      </c>
      <c r="B20" t="s">
        <v>544</v>
      </c>
      <c r="C20" t="s">
        <v>69</v>
      </c>
      <c r="F20" s="446" t="s">
        <v>422</v>
      </c>
      <c r="G20" t="s">
        <v>410</v>
      </c>
      <c r="H20" t="s">
        <v>384</v>
      </c>
      <c r="J20">
        <v>1</v>
      </c>
      <c r="L20">
        <v>0</v>
      </c>
      <c r="M20" t="s">
        <v>411</v>
      </c>
    </row>
    <row r="21" spans="1:13" ht="75">
      <c r="A21">
        <v>12</v>
      </c>
      <c r="B21" t="s">
        <v>544</v>
      </c>
      <c r="C21" t="s">
        <v>69</v>
      </c>
      <c r="F21" s="446" t="s">
        <v>421</v>
      </c>
      <c r="G21" t="s">
        <v>410</v>
      </c>
      <c r="H21" t="s">
        <v>384</v>
      </c>
      <c r="J21">
        <v>1</v>
      </c>
      <c r="L21">
        <v>0</v>
      </c>
      <c r="M21" t="s">
        <v>411</v>
      </c>
    </row>
    <row r="22" spans="1:13">
      <c r="A22">
        <v>13</v>
      </c>
      <c r="B22" t="s">
        <v>544</v>
      </c>
      <c r="C22" t="s">
        <v>69</v>
      </c>
      <c r="F22" t="s">
        <v>420</v>
      </c>
      <c r="G22" t="s">
        <v>410</v>
      </c>
      <c r="H22" t="s">
        <v>384</v>
      </c>
      <c r="J22">
        <v>1</v>
      </c>
      <c r="L22">
        <v>0</v>
      </c>
      <c r="M22" t="s">
        <v>411</v>
      </c>
    </row>
    <row r="23" spans="1:13">
      <c r="A23">
        <v>14</v>
      </c>
      <c r="B23" t="s">
        <v>544</v>
      </c>
      <c r="C23" t="s">
        <v>69</v>
      </c>
      <c r="F23" t="s">
        <v>412</v>
      </c>
      <c r="G23" t="s">
        <v>410</v>
      </c>
      <c r="H23" t="s">
        <v>384</v>
      </c>
      <c r="J23">
        <v>30</v>
      </c>
      <c r="L23">
        <v>0</v>
      </c>
      <c r="M23" t="s">
        <v>411</v>
      </c>
    </row>
    <row r="24" spans="1:13">
      <c r="A24">
        <v>15</v>
      </c>
      <c r="B24" t="s">
        <v>544</v>
      </c>
      <c r="C24" t="s">
        <v>69</v>
      </c>
      <c r="F24" t="s">
        <v>413</v>
      </c>
      <c r="G24" t="s">
        <v>410</v>
      </c>
      <c r="H24" t="s">
        <v>384</v>
      </c>
      <c r="J24">
        <v>6</v>
      </c>
      <c r="L24">
        <v>0</v>
      </c>
      <c r="M24" t="s">
        <v>411</v>
      </c>
    </row>
    <row r="25" spans="1:13">
      <c r="A25">
        <v>16</v>
      </c>
      <c r="B25" t="s">
        <v>544</v>
      </c>
      <c r="C25" t="s">
        <v>69</v>
      </c>
      <c r="F25" t="s">
        <v>414</v>
      </c>
      <c r="G25" t="s">
        <v>410</v>
      </c>
      <c r="H25" t="s">
        <v>384</v>
      </c>
      <c r="J25">
        <v>60</v>
      </c>
      <c r="L25">
        <v>0</v>
      </c>
      <c r="M25" t="s">
        <v>411</v>
      </c>
    </row>
    <row r="26" spans="1:13">
      <c r="A26">
        <v>17</v>
      </c>
      <c r="B26" t="s">
        <v>544</v>
      </c>
      <c r="C26" t="s">
        <v>69</v>
      </c>
      <c r="F26" t="s">
        <v>415</v>
      </c>
      <c r="G26" t="s">
        <v>410</v>
      </c>
      <c r="H26" t="s">
        <v>384</v>
      </c>
      <c r="J26">
        <v>84</v>
      </c>
      <c r="L26">
        <v>0</v>
      </c>
      <c r="M26" t="s">
        <v>411</v>
      </c>
    </row>
    <row r="27" spans="1:13">
      <c r="A27">
        <v>18</v>
      </c>
      <c r="B27" t="s">
        <v>544</v>
      </c>
      <c r="C27" t="s">
        <v>69</v>
      </c>
      <c r="F27" t="s">
        <v>416</v>
      </c>
      <c r="G27" t="s">
        <v>410</v>
      </c>
      <c r="H27" t="s">
        <v>384</v>
      </c>
      <c r="J27">
        <v>84</v>
      </c>
      <c r="L27">
        <v>0</v>
      </c>
      <c r="M27" t="s">
        <v>411</v>
      </c>
    </row>
    <row r="28" spans="1:13" ht="90">
      <c r="A28">
        <v>19</v>
      </c>
      <c r="B28" t="s">
        <v>544</v>
      </c>
      <c r="C28" t="s">
        <v>69</v>
      </c>
      <c r="F28" s="446" t="s">
        <v>417</v>
      </c>
      <c r="G28" t="s">
        <v>410</v>
      </c>
      <c r="H28" t="s">
        <v>384</v>
      </c>
      <c r="J28">
        <v>2</v>
      </c>
      <c r="L28">
        <v>0</v>
      </c>
      <c r="M28" t="s">
        <v>411</v>
      </c>
    </row>
    <row r="29" spans="1:13">
      <c r="A29">
        <v>20</v>
      </c>
      <c r="B29" t="s">
        <v>544</v>
      </c>
      <c r="C29" t="s">
        <v>69</v>
      </c>
      <c r="F29" t="s">
        <v>418</v>
      </c>
      <c r="G29" t="s">
        <v>410</v>
      </c>
      <c r="H29" t="s">
        <v>384</v>
      </c>
      <c r="J29">
        <v>1</v>
      </c>
      <c r="L29">
        <v>0</v>
      </c>
      <c r="M29" t="s">
        <v>411</v>
      </c>
    </row>
    <row r="30" spans="1:13">
      <c r="A30">
        <v>8</v>
      </c>
      <c r="B30" t="s">
        <v>543</v>
      </c>
      <c r="C30" t="s">
        <v>69</v>
      </c>
      <c r="F30" t="s">
        <v>443</v>
      </c>
      <c r="G30" t="s">
        <v>386</v>
      </c>
      <c r="H30" t="s">
        <v>1176</v>
      </c>
      <c r="L30">
        <v>0</v>
      </c>
      <c r="M30" t="s">
        <v>6</v>
      </c>
    </row>
    <row r="31" spans="1:13">
      <c r="A31">
        <v>21</v>
      </c>
      <c r="B31" t="s">
        <v>545</v>
      </c>
      <c r="C31" t="s">
        <v>69</v>
      </c>
      <c r="F31" t="s">
        <v>1177</v>
      </c>
      <c r="G31" t="s">
        <v>813</v>
      </c>
      <c r="H31" t="s">
        <v>384</v>
      </c>
      <c r="J31">
        <v>2</v>
      </c>
      <c r="L31">
        <v>0</v>
      </c>
      <c r="M31" t="s">
        <v>411</v>
      </c>
    </row>
    <row r="32" spans="1:13">
      <c r="A32">
        <v>22</v>
      </c>
      <c r="B32" t="s">
        <v>545</v>
      </c>
      <c r="C32" t="s">
        <v>69</v>
      </c>
      <c r="F32" t="s">
        <v>425</v>
      </c>
      <c r="G32" t="s">
        <v>813</v>
      </c>
      <c r="H32" t="s">
        <v>384</v>
      </c>
      <c r="J32">
        <v>310</v>
      </c>
      <c r="L32">
        <v>0</v>
      </c>
      <c r="M32" t="s">
        <v>411</v>
      </c>
    </row>
    <row r="33" spans="1:17">
      <c r="A33">
        <v>23</v>
      </c>
      <c r="B33" t="s">
        <v>545</v>
      </c>
      <c r="C33" t="s">
        <v>69</v>
      </c>
      <c r="F33" t="s">
        <v>426</v>
      </c>
      <c r="G33" t="s">
        <v>813</v>
      </c>
      <c r="H33" t="s">
        <v>384</v>
      </c>
      <c r="J33">
        <v>890</v>
      </c>
      <c r="L33">
        <v>0</v>
      </c>
      <c r="M33" t="s">
        <v>411</v>
      </c>
    </row>
    <row r="34" spans="1:17">
      <c r="A34">
        <v>24</v>
      </c>
      <c r="B34" t="s">
        <v>545</v>
      </c>
      <c r="C34" t="s">
        <v>69</v>
      </c>
      <c r="F34" t="s">
        <v>427</v>
      </c>
      <c r="G34" t="s">
        <v>813</v>
      </c>
      <c r="H34" t="s">
        <v>384</v>
      </c>
      <c r="J34">
        <v>270</v>
      </c>
      <c r="L34">
        <v>0</v>
      </c>
      <c r="M34" t="s">
        <v>411</v>
      </c>
    </row>
    <row r="35" spans="1:17">
      <c r="A35">
        <v>25</v>
      </c>
      <c r="B35" t="s">
        <v>545</v>
      </c>
      <c r="C35" t="s">
        <v>69</v>
      </c>
      <c r="F35" t="s">
        <v>429</v>
      </c>
      <c r="G35" t="s">
        <v>813</v>
      </c>
      <c r="H35" t="s">
        <v>384</v>
      </c>
      <c r="J35">
        <v>31000</v>
      </c>
      <c r="L35">
        <v>0</v>
      </c>
      <c r="M35" t="s">
        <v>411</v>
      </c>
    </row>
    <row r="36" spans="1:17" ht="120">
      <c r="A36">
        <v>26</v>
      </c>
      <c r="B36" t="s">
        <v>545</v>
      </c>
      <c r="C36" t="s">
        <v>69</v>
      </c>
      <c r="F36" s="446" t="s">
        <v>428</v>
      </c>
      <c r="G36" t="s">
        <v>813</v>
      </c>
      <c r="H36" t="s">
        <v>384</v>
      </c>
      <c r="J36">
        <v>8400</v>
      </c>
      <c r="L36">
        <v>0</v>
      </c>
      <c r="M36" t="s">
        <v>411</v>
      </c>
    </row>
    <row r="37" spans="1:17">
      <c r="A37">
        <v>147</v>
      </c>
      <c r="B37" t="s">
        <v>228</v>
      </c>
      <c r="C37" t="s">
        <v>92</v>
      </c>
      <c r="D37" t="s">
        <v>1029</v>
      </c>
      <c r="F37" t="s">
        <v>1181</v>
      </c>
      <c r="G37" t="s">
        <v>229</v>
      </c>
      <c r="H37" t="s">
        <v>364</v>
      </c>
      <c r="I37" t="s">
        <v>230</v>
      </c>
      <c r="J37">
        <v>3</v>
      </c>
      <c r="K37">
        <v>1050.1199999999999</v>
      </c>
      <c r="L37">
        <v>3150.3599999999997</v>
      </c>
      <c r="M37" t="s">
        <v>6</v>
      </c>
      <c r="N37" s="445">
        <v>44200</v>
      </c>
      <c r="O37" t="s">
        <v>393</v>
      </c>
      <c r="P37" s="445">
        <v>44229</v>
      </c>
      <c r="Q37" t="s">
        <v>915</v>
      </c>
    </row>
    <row r="38" spans="1:17" ht="409.5">
      <c r="A38">
        <v>240</v>
      </c>
      <c r="B38" t="s">
        <v>228</v>
      </c>
      <c r="C38" t="s">
        <v>92</v>
      </c>
      <c r="D38" t="s">
        <v>1029</v>
      </c>
      <c r="E38" s="446" t="s">
        <v>252</v>
      </c>
      <c r="F38" s="446" t="s">
        <v>1211</v>
      </c>
      <c r="G38" t="s">
        <v>1095</v>
      </c>
      <c r="H38" t="s">
        <v>364</v>
      </c>
      <c r="I38" t="s">
        <v>273</v>
      </c>
      <c r="J38">
        <v>1</v>
      </c>
      <c r="K38">
        <v>1050.1199999999999</v>
      </c>
      <c r="L38">
        <v>1050.1199999999999</v>
      </c>
      <c r="M38" t="s">
        <v>6</v>
      </c>
      <c r="N38" s="445">
        <v>44298</v>
      </c>
      <c r="O38" t="s">
        <v>1096</v>
      </c>
      <c r="P38" s="445">
        <v>44309</v>
      </c>
      <c r="Q38" t="s">
        <v>915</v>
      </c>
    </row>
    <row r="39" spans="1:17" ht="195">
      <c r="A39">
        <v>180</v>
      </c>
      <c r="B39" s="446" t="s">
        <v>294</v>
      </c>
      <c r="C39" t="s">
        <v>1032</v>
      </c>
      <c r="D39" t="s">
        <v>1033</v>
      </c>
      <c r="F39" s="446" t="s">
        <v>295</v>
      </c>
      <c r="G39" t="s">
        <v>296</v>
      </c>
      <c r="H39" t="s">
        <v>364</v>
      </c>
      <c r="I39" t="s">
        <v>297</v>
      </c>
      <c r="J39" t="s">
        <v>298</v>
      </c>
      <c r="K39" t="s">
        <v>299</v>
      </c>
      <c r="L39">
        <v>7248.4632000000001</v>
      </c>
      <c r="M39" t="s">
        <v>6</v>
      </c>
      <c r="N39" s="445">
        <v>44200</v>
      </c>
      <c r="O39" t="s">
        <v>406</v>
      </c>
      <c r="P39" s="445">
        <v>44231</v>
      </c>
      <c r="Q39" t="s">
        <v>915</v>
      </c>
    </row>
    <row r="40" spans="1:17" ht="195">
      <c r="A40">
        <v>181</v>
      </c>
      <c r="B40" s="446" t="s">
        <v>294</v>
      </c>
      <c r="C40" t="s">
        <v>1032</v>
      </c>
      <c r="D40" t="s">
        <v>1033</v>
      </c>
      <c r="F40" s="446" t="s">
        <v>300</v>
      </c>
      <c r="G40" t="s">
        <v>296</v>
      </c>
      <c r="H40" t="s">
        <v>364</v>
      </c>
      <c r="I40" t="s">
        <v>297</v>
      </c>
      <c r="J40">
        <v>6</v>
      </c>
      <c r="K40">
        <v>559.29610000000002</v>
      </c>
      <c r="L40">
        <v>3355.7766000000001</v>
      </c>
      <c r="M40" t="s">
        <v>6</v>
      </c>
      <c r="N40" s="445">
        <v>44200</v>
      </c>
      <c r="O40" t="s">
        <v>406</v>
      </c>
      <c r="P40" s="445">
        <v>44231</v>
      </c>
      <c r="Q40" t="s">
        <v>915</v>
      </c>
    </row>
    <row r="41" spans="1:17" ht="180">
      <c r="A41">
        <v>182</v>
      </c>
      <c r="B41" s="446" t="s">
        <v>294</v>
      </c>
      <c r="C41" t="s">
        <v>1032</v>
      </c>
      <c r="D41" t="s">
        <v>1033</v>
      </c>
      <c r="F41" s="446" t="s">
        <v>301</v>
      </c>
      <c r="G41" t="s">
        <v>296</v>
      </c>
      <c r="H41" t="s">
        <v>364</v>
      </c>
      <c r="I41" t="s">
        <v>297</v>
      </c>
      <c r="J41">
        <v>18</v>
      </c>
      <c r="K41">
        <v>324.39109999999999</v>
      </c>
      <c r="L41">
        <v>5839.0397999999996</v>
      </c>
      <c r="M41" t="s">
        <v>6</v>
      </c>
      <c r="N41" s="445">
        <v>44200</v>
      </c>
      <c r="O41" t="s">
        <v>406</v>
      </c>
      <c r="P41" s="445">
        <v>44231</v>
      </c>
      <c r="Q41" t="s">
        <v>915</v>
      </c>
    </row>
    <row r="42" spans="1:17" ht="150">
      <c r="A42">
        <v>183</v>
      </c>
      <c r="B42" s="446" t="s">
        <v>294</v>
      </c>
      <c r="C42" t="s">
        <v>1032</v>
      </c>
      <c r="D42" t="s">
        <v>1033</v>
      </c>
      <c r="F42" s="446" t="s">
        <v>302</v>
      </c>
      <c r="G42" t="s">
        <v>296</v>
      </c>
      <c r="H42" t="s">
        <v>364</v>
      </c>
      <c r="I42" t="s">
        <v>297</v>
      </c>
      <c r="J42">
        <v>6</v>
      </c>
      <c r="K42">
        <v>813.52</v>
      </c>
      <c r="L42">
        <v>4881.12</v>
      </c>
      <c r="M42" t="s">
        <v>6</v>
      </c>
      <c r="N42" s="445">
        <v>44200</v>
      </c>
      <c r="O42" t="s">
        <v>406</v>
      </c>
      <c r="P42" s="445">
        <v>44231</v>
      </c>
      <c r="Q42" t="s">
        <v>915</v>
      </c>
    </row>
    <row r="43" spans="1:17" ht="45">
      <c r="A43">
        <v>184</v>
      </c>
      <c r="B43" s="446" t="s">
        <v>294</v>
      </c>
      <c r="C43" t="s">
        <v>1032</v>
      </c>
      <c r="D43" t="s">
        <v>1033</v>
      </c>
      <c r="F43" t="s">
        <v>303</v>
      </c>
      <c r="G43" t="s">
        <v>296</v>
      </c>
      <c r="H43" t="s">
        <v>364</v>
      </c>
      <c r="I43" t="s">
        <v>297</v>
      </c>
      <c r="J43" s="446" t="s">
        <v>304</v>
      </c>
      <c r="K43">
        <v>85.419600000000003</v>
      </c>
      <c r="L43">
        <v>9353.4699999999993</v>
      </c>
      <c r="M43" t="s">
        <v>6</v>
      </c>
      <c r="N43" s="445">
        <v>44200</v>
      </c>
      <c r="O43" t="s">
        <v>406</v>
      </c>
      <c r="P43" s="445">
        <v>44231</v>
      </c>
      <c r="Q43" t="s">
        <v>915</v>
      </c>
    </row>
    <row r="44" spans="1:17" ht="60">
      <c r="A44">
        <v>251</v>
      </c>
      <c r="B44" s="446" t="s">
        <v>294</v>
      </c>
      <c r="C44" t="s">
        <v>1032</v>
      </c>
      <c r="D44" t="s">
        <v>1033</v>
      </c>
      <c r="F44" s="446" t="s">
        <v>1212</v>
      </c>
      <c r="G44" t="s">
        <v>296</v>
      </c>
      <c r="H44" t="s">
        <v>364</v>
      </c>
      <c r="I44" t="s">
        <v>297</v>
      </c>
      <c r="J44">
        <v>1</v>
      </c>
      <c r="K44">
        <v>10225.950000000001</v>
      </c>
      <c r="L44">
        <v>10225.950000000001</v>
      </c>
      <c r="M44" t="s">
        <v>6</v>
      </c>
      <c r="N44" s="445">
        <v>44305</v>
      </c>
      <c r="O44" t="s">
        <v>1120</v>
      </c>
      <c r="P44" s="445">
        <v>44314</v>
      </c>
      <c r="Q44" t="s">
        <v>915</v>
      </c>
    </row>
    <row r="45" spans="1:17">
      <c r="A45">
        <v>68</v>
      </c>
      <c r="B45" t="s">
        <v>970</v>
      </c>
      <c r="C45" t="s">
        <v>971</v>
      </c>
      <c r="D45" t="s">
        <v>972</v>
      </c>
      <c r="F45" t="s">
        <v>973</v>
      </c>
      <c r="G45" t="s">
        <v>974</v>
      </c>
      <c r="H45" t="s">
        <v>1176</v>
      </c>
      <c r="I45" t="s">
        <v>975</v>
      </c>
      <c r="J45">
        <v>1</v>
      </c>
      <c r="K45">
        <v>16320.11</v>
      </c>
      <c r="L45">
        <v>16320.11</v>
      </c>
      <c r="M45" t="s">
        <v>6</v>
      </c>
      <c r="N45" s="445">
        <v>44284</v>
      </c>
      <c r="O45" t="s">
        <v>976</v>
      </c>
      <c r="P45" s="445">
        <v>44293</v>
      </c>
      <c r="Q45" t="s">
        <v>932</v>
      </c>
    </row>
    <row r="46" spans="1:17" ht="90">
      <c r="A46">
        <v>28</v>
      </c>
      <c r="B46" t="s">
        <v>547</v>
      </c>
      <c r="C46" t="s">
        <v>69</v>
      </c>
      <c r="F46" s="446" t="s">
        <v>437</v>
      </c>
      <c r="H46" t="s">
        <v>1178</v>
      </c>
      <c r="J46">
        <v>180</v>
      </c>
      <c r="L46">
        <v>0</v>
      </c>
      <c r="M46" t="s">
        <v>6</v>
      </c>
    </row>
    <row r="47" spans="1:17">
      <c r="A47">
        <v>29</v>
      </c>
      <c r="B47" t="s">
        <v>547</v>
      </c>
      <c r="C47" t="s">
        <v>69</v>
      </c>
      <c r="F47" t="s">
        <v>438</v>
      </c>
      <c r="H47" t="s">
        <v>1178</v>
      </c>
      <c r="J47">
        <v>180</v>
      </c>
      <c r="L47">
        <v>0</v>
      </c>
      <c r="M47" t="s">
        <v>6</v>
      </c>
    </row>
    <row r="48" spans="1:17" ht="105">
      <c r="A48">
        <v>30</v>
      </c>
      <c r="B48" t="s">
        <v>547</v>
      </c>
      <c r="C48" t="s">
        <v>69</v>
      </c>
      <c r="F48" s="446" t="s">
        <v>436</v>
      </c>
      <c r="H48" t="s">
        <v>1178</v>
      </c>
      <c r="J48">
        <v>50</v>
      </c>
      <c r="L48">
        <v>0</v>
      </c>
      <c r="M48" t="s">
        <v>6</v>
      </c>
    </row>
    <row r="49" spans="1:17" ht="105">
      <c r="A49">
        <v>31</v>
      </c>
      <c r="B49" t="s">
        <v>547</v>
      </c>
      <c r="C49" t="s">
        <v>69</v>
      </c>
      <c r="F49" s="446" t="s">
        <v>439</v>
      </c>
      <c r="H49" t="s">
        <v>1178</v>
      </c>
      <c r="J49">
        <v>50</v>
      </c>
      <c r="L49">
        <v>0</v>
      </c>
      <c r="M49" t="s">
        <v>6</v>
      </c>
    </row>
    <row r="50" spans="1:17" ht="75">
      <c r="A50">
        <v>32</v>
      </c>
      <c r="B50" t="s">
        <v>547</v>
      </c>
      <c r="C50" t="s">
        <v>69</v>
      </c>
      <c r="F50" s="446" t="s">
        <v>440</v>
      </c>
      <c r="H50" t="s">
        <v>1178</v>
      </c>
      <c r="J50">
        <v>60</v>
      </c>
      <c r="L50">
        <v>0</v>
      </c>
      <c r="M50" t="s">
        <v>6</v>
      </c>
    </row>
    <row r="51" spans="1:17" ht="120">
      <c r="A51">
        <v>33</v>
      </c>
      <c r="B51" t="s">
        <v>547</v>
      </c>
      <c r="C51" t="s">
        <v>69</v>
      </c>
      <c r="F51" s="446" t="s">
        <v>441</v>
      </c>
      <c r="H51" t="s">
        <v>1178</v>
      </c>
      <c r="J51">
        <v>60</v>
      </c>
      <c r="L51">
        <v>0</v>
      </c>
      <c r="M51" t="s">
        <v>6</v>
      </c>
    </row>
    <row r="52" spans="1:17">
      <c r="A52">
        <v>34</v>
      </c>
      <c r="B52" t="s">
        <v>548</v>
      </c>
      <c r="C52" t="s">
        <v>17</v>
      </c>
      <c r="F52" t="s">
        <v>442</v>
      </c>
      <c r="H52" t="s">
        <v>1179</v>
      </c>
      <c r="J52">
        <v>1</v>
      </c>
      <c r="L52">
        <v>0</v>
      </c>
      <c r="M52" t="s">
        <v>411</v>
      </c>
    </row>
    <row r="53" spans="1:17">
      <c r="A53">
        <v>35</v>
      </c>
      <c r="B53" t="s">
        <v>549</v>
      </c>
      <c r="C53" t="s">
        <v>82</v>
      </c>
      <c r="D53" t="s">
        <v>458</v>
      </c>
      <c r="F53" t="s">
        <v>456</v>
      </c>
      <c r="G53" t="s">
        <v>454</v>
      </c>
      <c r="H53" t="s">
        <v>384</v>
      </c>
      <c r="I53" t="s">
        <v>457</v>
      </c>
      <c r="J53">
        <v>4400</v>
      </c>
      <c r="K53">
        <v>0.3</v>
      </c>
      <c r="L53">
        <v>1320</v>
      </c>
      <c r="M53" t="s">
        <v>411</v>
      </c>
      <c r="N53" s="445">
        <v>44299</v>
      </c>
      <c r="O53" t="s">
        <v>1057</v>
      </c>
      <c r="P53" s="445">
        <v>44302</v>
      </c>
      <c r="Q53" t="s">
        <v>1052</v>
      </c>
    </row>
    <row r="54" spans="1:17">
      <c r="A54">
        <v>36</v>
      </c>
      <c r="B54" t="s">
        <v>549</v>
      </c>
      <c r="C54" t="s">
        <v>82</v>
      </c>
      <c r="D54" t="s">
        <v>459</v>
      </c>
      <c r="F54" t="s">
        <v>455</v>
      </c>
      <c r="G54" t="s">
        <v>454</v>
      </c>
      <c r="H54" t="s">
        <v>384</v>
      </c>
      <c r="I54" t="s">
        <v>460</v>
      </c>
      <c r="J54">
        <v>360</v>
      </c>
      <c r="K54">
        <v>1.4</v>
      </c>
      <c r="L54">
        <v>503.99999999999994</v>
      </c>
      <c r="M54" t="s">
        <v>411</v>
      </c>
      <c r="N54" s="445">
        <v>44299</v>
      </c>
      <c r="O54" t="s">
        <v>1053</v>
      </c>
      <c r="P54" s="445">
        <v>44302</v>
      </c>
      <c r="Q54" t="s">
        <v>1052</v>
      </c>
    </row>
    <row r="55" spans="1:17">
      <c r="A55">
        <v>37</v>
      </c>
      <c r="B55" t="s">
        <v>549</v>
      </c>
      <c r="C55" t="s">
        <v>82</v>
      </c>
      <c r="D55" t="s">
        <v>462</v>
      </c>
      <c r="F55" t="s">
        <v>461</v>
      </c>
      <c r="G55" t="s">
        <v>454</v>
      </c>
      <c r="H55" t="s">
        <v>384</v>
      </c>
      <c r="I55" t="s">
        <v>463</v>
      </c>
      <c r="J55">
        <v>7800</v>
      </c>
      <c r="K55">
        <v>0.2</v>
      </c>
      <c r="L55">
        <v>1560</v>
      </c>
      <c r="M55" t="s">
        <v>411</v>
      </c>
      <c r="N55" s="445">
        <v>44299</v>
      </c>
      <c r="O55" t="s">
        <v>1061</v>
      </c>
      <c r="P55" s="445">
        <v>44302</v>
      </c>
      <c r="Q55" t="s">
        <v>1052</v>
      </c>
    </row>
    <row r="56" spans="1:17">
      <c r="A56">
        <v>38</v>
      </c>
      <c r="B56" t="s">
        <v>549</v>
      </c>
      <c r="C56" t="s">
        <v>82</v>
      </c>
      <c r="D56" t="s">
        <v>465</v>
      </c>
      <c r="F56" t="s">
        <v>464</v>
      </c>
      <c r="G56" t="s">
        <v>454</v>
      </c>
      <c r="H56" t="s">
        <v>384</v>
      </c>
      <c r="I56" t="s">
        <v>466</v>
      </c>
      <c r="J56">
        <v>100</v>
      </c>
      <c r="K56">
        <v>5.68</v>
      </c>
      <c r="L56">
        <v>568</v>
      </c>
      <c r="M56" t="s">
        <v>411</v>
      </c>
      <c r="N56" s="445">
        <v>44299</v>
      </c>
      <c r="O56" t="s">
        <v>1062</v>
      </c>
      <c r="P56" s="445">
        <v>44302</v>
      </c>
      <c r="Q56" t="s">
        <v>1052</v>
      </c>
    </row>
    <row r="57" spans="1:17">
      <c r="A57">
        <v>39</v>
      </c>
      <c r="B57" t="s">
        <v>549</v>
      </c>
      <c r="C57" t="s">
        <v>82</v>
      </c>
      <c r="D57" t="s">
        <v>469</v>
      </c>
      <c r="F57" t="s">
        <v>467</v>
      </c>
      <c r="G57" t="s">
        <v>454</v>
      </c>
      <c r="H57" t="s">
        <v>384</v>
      </c>
      <c r="I57" t="s">
        <v>468</v>
      </c>
      <c r="J57">
        <v>700</v>
      </c>
      <c r="K57">
        <v>7.71</v>
      </c>
      <c r="L57">
        <v>5397</v>
      </c>
      <c r="M57" t="s">
        <v>411</v>
      </c>
      <c r="N57" s="445">
        <v>44299</v>
      </c>
      <c r="O57" t="s">
        <v>1060</v>
      </c>
      <c r="P57" s="445">
        <v>44302</v>
      </c>
      <c r="Q57" t="s">
        <v>1052</v>
      </c>
    </row>
    <row r="58" spans="1:17">
      <c r="A58">
        <v>40</v>
      </c>
      <c r="B58" t="s">
        <v>549</v>
      </c>
      <c r="C58" t="s">
        <v>82</v>
      </c>
      <c r="D58" t="s">
        <v>472</v>
      </c>
      <c r="F58" t="s">
        <v>470</v>
      </c>
      <c r="G58" t="s">
        <v>454</v>
      </c>
      <c r="H58" t="s">
        <v>384</v>
      </c>
      <c r="I58" t="s">
        <v>471</v>
      </c>
      <c r="J58">
        <v>80</v>
      </c>
      <c r="K58">
        <v>7.84</v>
      </c>
      <c r="L58">
        <v>627.20000000000005</v>
      </c>
      <c r="M58" t="s">
        <v>411</v>
      </c>
      <c r="N58" s="445">
        <v>44299</v>
      </c>
      <c r="O58" t="s">
        <v>1063</v>
      </c>
      <c r="P58" s="445">
        <v>44302</v>
      </c>
      <c r="Q58" t="s">
        <v>1052</v>
      </c>
    </row>
    <row r="59" spans="1:17">
      <c r="A59">
        <v>41</v>
      </c>
      <c r="B59" t="s">
        <v>549</v>
      </c>
      <c r="C59" t="s">
        <v>82</v>
      </c>
      <c r="D59" t="s">
        <v>475</v>
      </c>
      <c r="F59" t="s">
        <v>473</v>
      </c>
      <c r="G59" t="s">
        <v>454</v>
      </c>
      <c r="H59" t="s">
        <v>384</v>
      </c>
      <c r="I59" t="s">
        <v>474</v>
      </c>
      <c r="J59">
        <v>1800</v>
      </c>
      <c r="K59">
        <v>2.4</v>
      </c>
      <c r="L59">
        <v>4320</v>
      </c>
      <c r="M59" t="s">
        <v>411</v>
      </c>
      <c r="N59" s="445">
        <v>44299</v>
      </c>
      <c r="O59" t="s">
        <v>1064</v>
      </c>
      <c r="P59" s="445">
        <v>44302</v>
      </c>
      <c r="Q59" t="s">
        <v>1052</v>
      </c>
    </row>
    <row r="60" spans="1:17">
      <c r="A60">
        <v>42</v>
      </c>
      <c r="B60" t="s">
        <v>549</v>
      </c>
      <c r="C60" t="s">
        <v>82</v>
      </c>
      <c r="D60" t="s">
        <v>477</v>
      </c>
      <c r="F60" t="s">
        <v>476</v>
      </c>
      <c r="G60" t="s">
        <v>454</v>
      </c>
      <c r="H60" t="s">
        <v>384</v>
      </c>
      <c r="I60" t="s">
        <v>474</v>
      </c>
      <c r="J60">
        <v>3600</v>
      </c>
      <c r="K60">
        <v>1.1200000000000001</v>
      </c>
      <c r="L60">
        <v>4032.0000000000005</v>
      </c>
      <c r="M60" t="s">
        <v>411</v>
      </c>
      <c r="N60" s="445">
        <v>44299</v>
      </c>
      <c r="O60" t="s">
        <v>1064</v>
      </c>
      <c r="P60" s="445">
        <v>44302</v>
      </c>
      <c r="Q60" t="s">
        <v>1052</v>
      </c>
    </row>
    <row r="61" spans="1:17">
      <c r="A61">
        <v>43</v>
      </c>
      <c r="B61" t="s">
        <v>549</v>
      </c>
      <c r="C61" t="s">
        <v>82</v>
      </c>
      <c r="D61" t="s">
        <v>465</v>
      </c>
      <c r="F61" t="s">
        <v>478</v>
      </c>
      <c r="G61" t="s">
        <v>454</v>
      </c>
      <c r="H61" t="s">
        <v>384</v>
      </c>
      <c r="I61" t="s">
        <v>481</v>
      </c>
      <c r="J61">
        <v>600</v>
      </c>
      <c r="K61">
        <v>0.43</v>
      </c>
      <c r="L61">
        <v>258</v>
      </c>
      <c r="M61" t="s">
        <v>411</v>
      </c>
      <c r="N61" s="445">
        <v>44299</v>
      </c>
      <c r="O61" t="s">
        <v>1065</v>
      </c>
      <c r="P61" s="445">
        <v>44302</v>
      </c>
      <c r="Q61" t="s">
        <v>1052</v>
      </c>
    </row>
    <row r="62" spans="1:17">
      <c r="A62">
        <v>44</v>
      </c>
      <c r="B62" t="s">
        <v>549</v>
      </c>
      <c r="C62" t="s">
        <v>82</v>
      </c>
      <c r="D62" t="s">
        <v>465</v>
      </c>
      <c r="F62" t="s">
        <v>480</v>
      </c>
      <c r="G62" t="s">
        <v>454</v>
      </c>
      <c r="H62" t="s">
        <v>384</v>
      </c>
      <c r="I62" t="s">
        <v>479</v>
      </c>
      <c r="J62">
        <v>2400</v>
      </c>
      <c r="K62">
        <v>2.59</v>
      </c>
      <c r="L62">
        <v>6216</v>
      </c>
      <c r="M62" t="s">
        <v>411</v>
      </c>
      <c r="N62" s="445">
        <v>44299</v>
      </c>
      <c r="O62" t="s">
        <v>1059</v>
      </c>
      <c r="P62" s="445">
        <v>44302</v>
      </c>
      <c r="Q62" t="s">
        <v>1052</v>
      </c>
    </row>
    <row r="63" spans="1:17">
      <c r="A63">
        <v>45</v>
      </c>
      <c r="B63" t="s">
        <v>549</v>
      </c>
      <c r="C63" t="s">
        <v>82</v>
      </c>
      <c r="D63" t="s">
        <v>475</v>
      </c>
      <c r="F63" t="s">
        <v>482</v>
      </c>
      <c r="G63" t="s">
        <v>454</v>
      </c>
      <c r="H63" t="s">
        <v>384</v>
      </c>
      <c r="I63" t="s">
        <v>483</v>
      </c>
      <c r="J63">
        <v>58500</v>
      </c>
      <c r="K63">
        <v>0.38</v>
      </c>
      <c r="L63">
        <v>22230</v>
      </c>
      <c r="M63" t="s">
        <v>411</v>
      </c>
    </row>
    <row r="64" spans="1:17">
      <c r="A64">
        <v>46</v>
      </c>
      <c r="B64" t="s">
        <v>549</v>
      </c>
      <c r="C64" t="s">
        <v>82</v>
      </c>
      <c r="D64" t="s">
        <v>486</v>
      </c>
      <c r="F64" t="s">
        <v>484</v>
      </c>
      <c r="G64" t="s">
        <v>454</v>
      </c>
      <c r="H64" t="s">
        <v>384</v>
      </c>
      <c r="I64" t="s">
        <v>485</v>
      </c>
      <c r="J64">
        <v>1250</v>
      </c>
      <c r="K64">
        <v>3.65</v>
      </c>
      <c r="L64">
        <v>4562.5</v>
      </c>
      <c r="M64" t="s">
        <v>411</v>
      </c>
      <c r="N64" s="445">
        <v>44299</v>
      </c>
      <c r="O64" t="s">
        <v>1068</v>
      </c>
      <c r="P64" s="445">
        <v>44302</v>
      </c>
      <c r="Q64" t="s">
        <v>1052</v>
      </c>
    </row>
    <row r="65" spans="1:17">
      <c r="A65">
        <v>47</v>
      </c>
      <c r="B65" t="s">
        <v>549</v>
      </c>
      <c r="C65" t="s">
        <v>82</v>
      </c>
      <c r="D65" t="s">
        <v>488</v>
      </c>
      <c r="F65" t="s">
        <v>487</v>
      </c>
      <c r="G65" t="s">
        <v>454</v>
      </c>
      <c r="H65" t="s">
        <v>384</v>
      </c>
      <c r="I65" t="s">
        <v>485</v>
      </c>
      <c r="J65">
        <v>10400</v>
      </c>
      <c r="K65">
        <v>0.9</v>
      </c>
      <c r="L65">
        <v>9360</v>
      </c>
      <c r="M65" t="s">
        <v>411</v>
      </c>
      <c r="N65" s="445">
        <v>44299</v>
      </c>
      <c r="O65" t="s">
        <v>1058</v>
      </c>
      <c r="P65" s="445">
        <v>44302</v>
      </c>
      <c r="Q65" t="s">
        <v>1052</v>
      </c>
    </row>
    <row r="66" spans="1:17">
      <c r="A66">
        <v>48</v>
      </c>
      <c r="B66" t="s">
        <v>549</v>
      </c>
      <c r="C66" t="s">
        <v>82</v>
      </c>
      <c r="D66" t="s">
        <v>491</v>
      </c>
      <c r="F66" t="s">
        <v>489</v>
      </c>
      <c r="G66" t="s">
        <v>454</v>
      </c>
      <c r="H66" t="s">
        <v>384</v>
      </c>
      <c r="I66" t="s">
        <v>490</v>
      </c>
      <c r="J66">
        <v>1800</v>
      </c>
      <c r="K66">
        <v>3</v>
      </c>
      <c r="L66">
        <v>5400</v>
      </c>
      <c r="M66" t="s">
        <v>411</v>
      </c>
      <c r="N66" s="445">
        <v>44299</v>
      </c>
      <c r="O66" t="s">
        <v>1054</v>
      </c>
      <c r="P66" s="445">
        <v>44302</v>
      </c>
      <c r="Q66" t="s">
        <v>1052</v>
      </c>
    </row>
    <row r="67" spans="1:17" ht="75">
      <c r="A67">
        <v>49</v>
      </c>
      <c r="B67" t="s">
        <v>549</v>
      </c>
      <c r="C67" t="s">
        <v>82</v>
      </c>
      <c r="D67" t="s">
        <v>459</v>
      </c>
      <c r="F67" s="446" t="s">
        <v>492</v>
      </c>
      <c r="G67" t="s">
        <v>454</v>
      </c>
      <c r="H67" t="s">
        <v>384</v>
      </c>
      <c r="I67" t="s">
        <v>493</v>
      </c>
      <c r="J67">
        <v>700</v>
      </c>
      <c r="K67">
        <v>3.51</v>
      </c>
      <c r="L67">
        <v>2457</v>
      </c>
      <c r="M67" t="s">
        <v>411</v>
      </c>
      <c r="N67" s="445">
        <v>44299</v>
      </c>
      <c r="O67" t="s">
        <v>1053</v>
      </c>
      <c r="P67" s="445">
        <v>44302</v>
      </c>
      <c r="Q67" t="s">
        <v>1052</v>
      </c>
    </row>
    <row r="68" spans="1:17">
      <c r="A68">
        <v>50</v>
      </c>
      <c r="B68" t="s">
        <v>549</v>
      </c>
      <c r="C68" t="s">
        <v>82</v>
      </c>
      <c r="D68" t="s">
        <v>488</v>
      </c>
      <c r="F68" t="s">
        <v>494</v>
      </c>
      <c r="G68" t="s">
        <v>454</v>
      </c>
      <c r="H68" t="s">
        <v>384</v>
      </c>
      <c r="I68" t="s">
        <v>495</v>
      </c>
      <c r="J68">
        <v>7000</v>
      </c>
      <c r="K68">
        <v>0.5</v>
      </c>
      <c r="L68">
        <v>3500</v>
      </c>
      <c r="M68" t="s">
        <v>411</v>
      </c>
      <c r="N68" s="445">
        <v>44299</v>
      </c>
      <c r="O68" t="s">
        <v>1067</v>
      </c>
      <c r="P68" s="445">
        <v>44302</v>
      </c>
      <c r="Q68" t="s">
        <v>1052</v>
      </c>
    </row>
    <row r="69" spans="1:17">
      <c r="A69">
        <v>51</v>
      </c>
      <c r="B69" t="s">
        <v>549</v>
      </c>
      <c r="C69" t="s">
        <v>82</v>
      </c>
      <c r="D69" t="s">
        <v>497</v>
      </c>
      <c r="F69" t="s">
        <v>496</v>
      </c>
      <c r="G69" t="s">
        <v>454</v>
      </c>
      <c r="H69" t="s">
        <v>384</v>
      </c>
      <c r="I69" t="s">
        <v>490</v>
      </c>
      <c r="J69">
        <v>2400</v>
      </c>
      <c r="K69">
        <v>2.0499999999999998</v>
      </c>
      <c r="L69">
        <v>4920</v>
      </c>
      <c r="M69" t="s">
        <v>411</v>
      </c>
      <c r="N69" s="445">
        <v>44299</v>
      </c>
      <c r="O69" t="s">
        <v>1055</v>
      </c>
      <c r="P69" s="445">
        <v>44302</v>
      </c>
      <c r="Q69" t="s">
        <v>1052</v>
      </c>
    </row>
    <row r="70" spans="1:17">
      <c r="A70">
        <v>52</v>
      </c>
      <c r="B70" t="s">
        <v>549</v>
      </c>
      <c r="C70" t="s">
        <v>82</v>
      </c>
      <c r="D70" t="s">
        <v>465</v>
      </c>
      <c r="F70" t="s">
        <v>498</v>
      </c>
      <c r="G70" t="s">
        <v>454</v>
      </c>
      <c r="H70" t="s">
        <v>384</v>
      </c>
      <c r="I70" t="s">
        <v>499</v>
      </c>
      <c r="J70">
        <v>780</v>
      </c>
      <c r="K70">
        <v>3.25</v>
      </c>
      <c r="L70">
        <v>2535</v>
      </c>
      <c r="M70" t="s">
        <v>411</v>
      </c>
      <c r="N70" s="445">
        <v>44299</v>
      </c>
      <c r="O70" t="s">
        <v>1054</v>
      </c>
      <c r="P70" s="445">
        <v>44302</v>
      </c>
      <c r="Q70" t="s">
        <v>1052</v>
      </c>
    </row>
    <row r="71" spans="1:17">
      <c r="A71">
        <v>53</v>
      </c>
      <c r="B71" t="s">
        <v>549</v>
      </c>
      <c r="C71" t="s">
        <v>82</v>
      </c>
      <c r="D71" t="s">
        <v>503</v>
      </c>
      <c r="F71" t="s">
        <v>500</v>
      </c>
      <c r="G71" t="s">
        <v>454</v>
      </c>
      <c r="H71" t="s">
        <v>384</v>
      </c>
      <c r="I71" t="s">
        <v>466</v>
      </c>
      <c r="J71">
        <v>100</v>
      </c>
      <c r="K71">
        <v>2.59</v>
      </c>
      <c r="L71">
        <v>259</v>
      </c>
      <c r="M71" t="s">
        <v>411</v>
      </c>
    </row>
    <row r="72" spans="1:17">
      <c r="A72">
        <v>54</v>
      </c>
      <c r="B72" t="s">
        <v>549</v>
      </c>
      <c r="C72" t="s">
        <v>82</v>
      </c>
      <c r="D72" t="s">
        <v>504</v>
      </c>
      <c r="F72" t="s">
        <v>501</v>
      </c>
      <c r="G72" t="s">
        <v>454</v>
      </c>
      <c r="H72" t="s">
        <v>384</v>
      </c>
      <c r="I72" t="s">
        <v>502</v>
      </c>
      <c r="J72">
        <v>5900</v>
      </c>
      <c r="K72">
        <v>0.04</v>
      </c>
      <c r="L72">
        <v>236</v>
      </c>
      <c r="M72" t="s">
        <v>411</v>
      </c>
      <c r="N72" s="445">
        <v>44308</v>
      </c>
      <c r="O72" t="s">
        <v>1166</v>
      </c>
      <c r="P72" s="445">
        <v>44320</v>
      </c>
      <c r="Q72" t="s">
        <v>1052</v>
      </c>
    </row>
    <row r="73" spans="1:17">
      <c r="A73">
        <v>55</v>
      </c>
      <c r="B73" t="s">
        <v>549</v>
      </c>
      <c r="C73" t="s">
        <v>82</v>
      </c>
      <c r="D73" t="s">
        <v>472</v>
      </c>
      <c r="F73" t="s">
        <v>505</v>
      </c>
      <c r="G73" t="s">
        <v>454</v>
      </c>
      <c r="H73" t="s">
        <v>384</v>
      </c>
      <c r="I73" t="s">
        <v>506</v>
      </c>
      <c r="J73">
        <v>50</v>
      </c>
      <c r="K73">
        <v>6.06</v>
      </c>
      <c r="L73">
        <v>303</v>
      </c>
      <c r="M73" t="s">
        <v>411</v>
      </c>
      <c r="N73" s="445">
        <v>44299</v>
      </c>
      <c r="O73" t="s">
        <v>1056</v>
      </c>
      <c r="P73" s="445">
        <v>44302</v>
      </c>
      <c r="Q73" t="s">
        <v>1052</v>
      </c>
    </row>
    <row r="74" spans="1:17">
      <c r="A74">
        <v>56</v>
      </c>
      <c r="B74" t="s">
        <v>549</v>
      </c>
      <c r="C74" t="s">
        <v>82</v>
      </c>
      <c r="D74" t="s">
        <v>508</v>
      </c>
      <c r="F74" t="s">
        <v>507</v>
      </c>
      <c r="G74" t="s">
        <v>454</v>
      </c>
      <c r="H74" t="s">
        <v>384</v>
      </c>
      <c r="I74" t="s">
        <v>509</v>
      </c>
      <c r="J74">
        <v>50</v>
      </c>
      <c r="K74">
        <v>6.39</v>
      </c>
      <c r="L74">
        <v>319.5</v>
      </c>
      <c r="M74" t="s">
        <v>411</v>
      </c>
      <c r="N74" s="445">
        <v>44299</v>
      </c>
      <c r="O74" t="s">
        <v>1066</v>
      </c>
      <c r="P74" s="445">
        <v>44302</v>
      </c>
      <c r="Q74" t="s">
        <v>1052</v>
      </c>
    </row>
    <row r="75" spans="1:17">
      <c r="A75">
        <v>76</v>
      </c>
      <c r="B75" t="s">
        <v>201</v>
      </c>
      <c r="C75" t="s">
        <v>69</v>
      </c>
      <c r="D75" t="s">
        <v>1017</v>
      </c>
      <c r="F75" t="s">
        <v>1018</v>
      </c>
      <c r="G75" t="s">
        <v>1019</v>
      </c>
      <c r="H75" t="s">
        <v>1176</v>
      </c>
      <c r="I75" t="s">
        <v>204</v>
      </c>
      <c r="J75">
        <v>1</v>
      </c>
      <c r="K75">
        <v>3890</v>
      </c>
      <c r="L75">
        <v>3890</v>
      </c>
      <c r="M75" t="s">
        <v>6</v>
      </c>
      <c r="N75" s="445">
        <v>44291</v>
      </c>
      <c r="O75" t="s">
        <v>1020</v>
      </c>
      <c r="P75" s="445">
        <v>44298</v>
      </c>
      <c r="Q75" t="s">
        <v>915</v>
      </c>
    </row>
    <row r="76" spans="1:17" ht="60">
      <c r="A76">
        <v>77</v>
      </c>
      <c r="B76" t="s">
        <v>201</v>
      </c>
      <c r="C76" t="s">
        <v>69</v>
      </c>
      <c r="D76" t="s">
        <v>1021</v>
      </c>
      <c r="F76" s="446" t="s">
        <v>232</v>
      </c>
      <c r="G76" t="s">
        <v>233</v>
      </c>
      <c r="H76" t="s">
        <v>1176</v>
      </c>
      <c r="I76" t="s">
        <v>234</v>
      </c>
      <c r="J76">
        <v>1</v>
      </c>
      <c r="K76">
        <v>4655</v>
      </c>
      <c r="L76">
        <v>4655</v>
      </c>
      <c r="M76" t="s">
        <v>6</v>
      </c>
      <c r="N76" s="445">
        <v>44292</v>
      </c>
      <c r="O76" t="s">
        <v>1022</v>
      </c>
      <c r="P76" s="445">
        <v>44298</v>
      </c>
      <c r="Q76" t="s">
        <v>915</v>
      </c>
    </row>
    <row r="77" spans="1:17">
      <c r="A77">
        <v>133</v>
      </c>
      <c r="B77" t="s">
        <v>201</v>
      </c>
      <c r="C77" t="s">
        <v>69</v>
      </c>
      <c r="D77" t="s">
        <v>1017</v>
      </c>
      <c r="F77" t="s">
        <v>202</v>
      </c>
      <c r="G77" t="s">
        <v>203</v>
      </c>
      <c r="H77" t="s">
        <v>1176</v>
      </c>
      <c r="I77" t="s">
        <v>204</v>
      </c>
      <c r="J77">
        <v>3</v>
      </c>
      <c r="K77">
        <v>3890</v>
      </c>
      <c r="L77">
        <v>11670</v>
      </c>
      <c r="M77" t="s">
        <v>6</v>
      </c>
      <c r="N77" s="445">
        <v>44200</v>
      </c>
      <c r="O77" t="s">
        <v>397</v>
      </c>
      <c r="P77" s="445">
        <v>44229</v>
      </c>
      <c r="Q77" t="s">
        <v>915</v>
      </c>
    </row>
    <row r="78" spans="1:17">
      <c r="A78">
        <v>69</v>
      </c>
      <c r="B78" t="s">
        <v>977</v>
      </c>
      <c r="C78" t="s">
        <v>971</v>
      </c>
      <c r="D78" t="s">
        <v>978</v>
      </c>
      <c r="F78" t="s">
        <v>979</v>
      </c>
      <c r="G78" t="s">
        <v>974</v>
      </c>
      <c r="H78" t="s">
        <v>1176</v>
      </c>
      <c r="I78" t="s">
        <v>975</v>
      </c>
      <c r="J78">
        <v>1</v>
      </c>
      <c r="K78">
        <v>16320.11</v>
      </c>
      <c r="L78">
        <v>16320.11</v>
      </c>
      <c r="M78" t="s">
        <v>6</v>
      </c>
      <c r="N78" s="445">
        <v>44284</v>
      </c>
      <c r="O78" t="s">
        <v>980</v>
      </c>
      <c r="P78" s="445">
        <v>44293</v>
      </c>
      <c r="Q78" t="s">
        <v>932</v>
      </c>
    </row>
    <row r="79" spans="1:17">
      <c r="A79">
        <v>80</v>
      </c>
      <c r="B79" t="s">
        <v>742</v>
      </c>
      <c r="C79" t="s">
        <v>69</v>
      </c>
      <c r="D79" t="s">
        <v>1026</v>
      </c>
      <c r="F79" t="s">
        <v>743</v>
      </c>
      <c r="G79" t="s">
        <v>748</v>
      </c>
      <c r="H79" t="s">
        <v>1176</v>
      </c>
      <c r="I79" t="s">
        <v>756</v>
      </c>
      <c r="L79">
        <v>0</v>
      </c>
      <c r="M79" t="s">
        <v>6</v>
      </c>
    </row>
    <row r="80" spans="1:17">
      <c r="A80">
        <v>81</v>
      </c>
      <c r="B80" t="s">
        <v>742</v>
      </c>
      <c r="C80" t="s">
        <v>69</v>
      </c>
      <c r="D80" t="s">
        <v>1026</v>
      </c>
      <c r="F80" t="s">
        <v>744</v>
      </c>
      <c r="G80" t="s">
        <v>748</v>
      </c>
      <c r="H80" t="s">
        <v>1176</v>
      </c>
      <c r="I80" t="s">
        <v>756</v>
      </c>
      <c r="L80">
        <v>0</v>
      </c>
      <c r="M80" t="s">
        <v>6</v>
      </c>
    </row>
    <row r="81" spans="1:17">
      <c r="A81">
        <v>82</v>
      </c>
      <c r="B81" t="s">
        <v>742</v>
      </c>
      <c r="C81" t="s">
        <v>69</v>
      </c>
      <c r="D81" t="s">
        <v>1026</v>
      </c>
      <c r="F81" t="s">
        <v>745</v>
      </c>
      <c r="G81" t="s">
        <v>748</v>
      </c>
      <c r="H81" t="s">
        <v>1176</v>
      </c>
      <c r="I81" t="s">
        <v>756</v>
      </c>
      <c r="L81">
        <v>0</v>
      </c>
      <c r="M81" t="s">
        <v>6</v>
      </c>
    </row>
    <row r="82" spans="1:17">
      <c r="A82">
        <v>83</v>
      </c>
      <c r="B82" t="s">
        <v>742</v>
      </c>
      <c r="C82" t="s">
        <v>69</v>
      </c>
      <c r="D82" t="s">
        <v>1026</v>
      </c>
      <c r="F82" t="s">
        <v>746</v>
      </c>
      <c r="G82" t="s">
        <v>748</v>
      </c>
      <c r="H82" t="s">
        <v>1176</v>
      </c>
      <c r="I82" t="s">
        <v>756</v>
      </c>
      <c r="L82">
        <v>0</v>
      </c>
      <c r="M82" t="s">
        <v>6</v>
      </c>
    </row>
    <row r="83" spans="1:17">
      <c r="A83">
        <v>84</v>
      </c>
      <c r="B83" t="s">
        <v>742</v>
      </c>
      <c r="C83" t="s">
        <v>69</v>
      </c>
      <c r="D83" t="s">
        <v>1026</v>
      </c>
      <c r="F83" t="s">
        <v>747</v>
      </c>
      <c r="G83" t="s">
        <v>748</v>
      </c>
      <c r="H83" t="s">
        <v>1176</v>
      </c>
      <c r="I83" t="s">
        <v>756</v>
      </c>
      <c r="L83">
        <v>0</v>
      </c>
      <c r="M83" t="s">
        <v>6</v>
      </c>
    </row>
    <row r="84" spans="1:17">
      <c r="A84">
        <v>192</v>
      </c>
      <c r="B84" t="s">
        <v>550</v>
      </c>
      <c r="C84" t="s">
        <v>82</v>
      </c>
      <c r="D84" t="s">
        <v>515</v>
      </c>
      <c r="F84" t="s">
        <v>511</v>
      </c>
      <c r="G84" t="s">
        <v>510</v>
      </c>
      <c r="H84" t="s">
        <v>359</v>
      </c>
      <c r="I84" t="s">
        <v>512</v>
      </c>
      <c r="J84">
        <v>900</v>
      </c>
      <c r="K84">
        <v>2</v>
      </c>
      <c r="L84">
        <v>1800</v>
      </c>
      <c r="M84" t="s">
        <v>411</v>
      </c>
      <c r="N84" s="445">
        <v>44283</v>
      </c>
      <c r="O84" t="s">
        <v>931</v>
      </c>
      <c r="P84" s="445">
        <v>44291</v>
      </c>
      <c r="Q84" t="s">
        <v>932</v>
      </c>
    </row>
    <row r="85" spans="1:17" ht="135">
      <c r="A85">
        <v>193</v>
      </c>
      <c r="B85" t="s">
        <v>550</v>
      </c>
      <c r="C85" t="s">
        <v>82</v>
      </c>
      <c r="D85" t="s">
        <v>516</v>
      </c>
      <c r="F85" s="446" t="s">
        <v>535</v>
      </c>
      <c r="G85" t="s">
        <v>510</v>
      </c>
      <c r="H85" t="s">
        <v>359</v>
      </c>
      <c r="I85" t="s">
        <v>513</v>
      </c>
      <c r="J85">
        <v>83</v>
      </c>
      <c r="K85">
        <v>8</v>
      </c>
      <c r="L85">
        <v>664</v>
      </c>
      <c r="M85" t="s">
        <v>411</v>
      </c>
      <c r="N85" t="s">
        <v>587</v>
      </c>
      <c r="O85" t="s">
        <v>587</v>
      </c>
      <c r="P85" t="s">
        <v>587</v>
      </c>
      <c r="Q85" t="s">
        <v>536</v>
      </c>
    </row>
    <row r="86" spans="1:17">
      <c r="A86">
        <v>194</v>
      </c>
      <c r="B86" t="s">
        <v>550</v>
      </c>
      <c r="C86" t="s">
        <v>82</v>
      </c>
      <c r="D86" t="s">
        <v>517</v>
      </c>
      <c r="F86" t="s">
        <v>924</v>
      </c>
      <c r="G86" t="s">
        <v>510</v>
      </c>
      <c r="H86" t="s">
        <v>359</v>
      </c>
      <c r="I86" t="s">
        <v>514</v>
      </c>
      <c r="J86">
        <v>200</v>
      </c>
      <c r="K86">
        <v>2.6</v>
      </c>
      <c r="L86">
        <v>520</v>
      </c>
      <c r="M86" t="s">
        <v>411</v>
      </c>
      <c r="N86" s="445">
        <v>44286</v>
      </c>
      <c r="O86" t="s">
        <v>935</v>
      </c>
      <c r="P86" s="445">
        <v>44291</v>
      </c>
      <c r="Q86" t="s">
        <v>932</v>
      </c>
    </row>
    <row r="87" spans="1:17">
      <c r="A87">
        <v>85</v>
      </c>
      <c r="B87" t="s">
        <v>593</v>
      </c>
      <c r="C87" t="s">
        <v>17</v>
      </c>
      <c r="D87" t="s">
        <v>1172</v>
      </c>
      <c r="F87" t="s">
        <v>749</v>
      </c>
      <c r="G87" t="s">
        <v>753</v>
      </c>
      <c r="H87" t="s">
        <v>1176</v>
      </c>
      <c r="I87" t="s">
        <v>1171</v>
      </c>
      <c r="J87">
        <v>250</v>
      </c>
      <c r="K87">
        <v>35</v>
      </c>
      <c r="L87">
        <v>8750</v>
      </c>
      <c r="M87" t="s">
        <v>6</v>
      </c>
      <c r="N87" t="s">
        <v>1174</v>
      </c>
      <c r="O87" t="s">
        <v>1173</v>
      </c>
      <c r="P87" s="445">
        <v>44320</v>
      </c>
      <c r="Q87" t="s">
        <v>915</v>
      </c>
    </row>
    <row r="88" spans="1:17">
      <c r="A88">
        <v>86</v>
      </c>
      <c r="B88" t="s">
        <v>593</v>
      </c>
      <c r="C88" t="s">
        <v>17</v>
      </c>
      <c r="D88" t="s">
        <v>1172</v>
      </c>
      <c r="F88" t="s">
        <v>750</v>
      </c>
      <c r="G88" t="s">
        <v>753</v>
      </c>
      <c r="H88" t="s">
        <v>1176</v>
      </c>
      <c r="I88" t="s">
        <v>1171</v>
      </c>
      <c r="J88">
        <v>60</v>
      </c>
      <c r="K88">
        <v>35</v>
      </c>
      <c r="L88">
        <v>2100</v>
      </c>
      <c r="M88" t="s">
        <v>6</v>
      </c>
      <c r="N88" t="s">
        <v>1174</v>
      </c>
      <c r="O88" t="s">
        <v>1173</v>
      </c>
      <c r="P88" s="445">
        <v>44320</v>
      </c>
      <c r="Q88" t="s">
        <v>915</v>
      </c>
    </row>
    <row r="89" spans="1:17">
      <c r="A89">
        <v>87</v>
      </c>
      <c r="B89" t="s">
        <v>593</v>
      </c>
      <c r="C89" t="s">
        <v>17</v>
      </c>
      <c r="D89" t="s">
        <v>1172</v>
      </c>
      <c r="F89" t="s">
        <v>751</v>
      </c>
      <c r="G89" t="s">
        <v>753</v>
      </c>
      <c r="H89" t="s">
        <v>1176</v>
      </c>
      <c r="I89" t="s">
        <v>1171</v>
      </c>
      <c r="J89">
        <v>60</v>
      </c>
      <c r="K89">
        <v>46</v>
      </c>
      <c r="L89">
        <v>2760</v>
      </c>
      <c r="M89" t="s">
        <v>6</v>
      </c>
      <c r="N89" t="s">
        <v>1174</v>
      </c>
      <c r="O89" t="s">
        <v>1173</v>
      </c>
      <c r="P89" s="445">
        <v>44320</v>
      </c>
      <c r="Q89" t="s">
        <v>915</v>
      </c>
    </row>
    <row r="90" spans="1:17">
      <c r="A90">
        <v>88</v>
      </c>
      <c r="B90" t="s">
        <v>593</v>
      </c>
      <c r="C90" t="s">
        <v>17</v>
      </c>
      <c r="D90" t="s">
        <v>1172</v>
      </c>
      <c r="F90" t="s">
        <v>752</v>
      </c>
      <c r="G90" t="s">
        <v>753</v>
      </c>
      <c r="H90" t="s">
        <v>1176</v>
      </c>
      <c r="I90" t="s">
        <v>1171</v>
      </c>
      <c r="J90">
        <v>60</v>
      </c>
      <c r="K90">
        <v>46</v>
      </c>
      <c r="L90">
        <v>2760</v>
      </c>
      <c r="M90" t="s">
        <v>6</v>
      </c>
      <c r="N90" t="s">
        <v>1174</v>
      </c>
      <c r="O90" t="s">
        <v>1173</v>
      </c>
      <c r="P90" s="445">
        <v>44320</v>
      </c>
      <c r="Q90" t="s">
        <v>915</v>
      </c>
    </row>
    <row r="91" spans="1:17" ht="75">
      <c r="A91">
        <v>200</v>
      </c>
      <c r="B91" t="s">
        <v>568</v>
      </c>
      <c r="C91" t="s">
        <v>82</v>
      </c>
      <c r="D91" t="s">
        <v>899</v>
      </c>
      <c r="F91" t="s">
        <v>569</v>
      </c>
      <c r="G91" t="s">
        <v>572</v>
      </c>
      <c r="H91" t="s">
        <v>359</v>
      </c>
      <c r="I91" s="446" t="s">
        <v>573</v>
      </c>
      <c r="J91">
        <v>120</v>
      </c>
      <c r="K91">
        <v>1.03</v>
      </c>
      <c r="L91">
        <v>123.60000000000001</v>
      </c>
      <c r="M91" t="s">
        <v>411</v>
      </c>
      <c r="Q91" t="s">
        <v>575</v>
      </c>
    </row>
    <row r="92" spans="1:17">
      <c r="A92">
        <v>201</v>
      </c>
      <c r="B92" t="s">
        <v>568</v>
      </c>
      <c r="C92" t="s">
        <v>82</v>
      </c>
      <c r="D92" t="s">
        <v>900</v>
      </c>
      <c r="F92" t="s">
        <v>570</v>
      </c>
      <c r="G92" t="s">
        <v>572</v>
      </c>
      <c r="H92" t="s">
        <v>359</v>
      </c>
      <c r="I92" t="s">
        <v>574</v>
      </c>
      <c r="J92">
        <v>300</v>
      </c>
      <c r="K92">
        <v>4.9000000000000004</v>
      </c>
      <c r="L92">
        <v>1470</v>
      </c>
      <c r="M92" t="s">
        <v>411</v>
      </c>
      <c r="N92" s="445">
        <v>44283</v>
      </c>
      <c r="O92" t="s">
        <v>933</v>
      </c>
      <c r="P92" s="445">
        <v>44291</v>
      </c>
      <c r="Q92" t="s">
        <v>932</v>
      </c>
    </row>
    <row r="93" spans="1:17">
      <c r="A93">
        <v>202</v>
      </c>
      <c r="B93" t="s">
        <v>568</v>
      </c>
      <c r="C93" t="s">
        <v>82</v>
      </c>
      <c r="D93" t="s">
        <v>901</v>
      </c>
      <c r="F93" t="s">
        <v>571</v>
      </c>
      <c r="G93" t="s">
        <v>572</v>
      </c>
      <c r="H93" t="s">
        <v>359</v>
      </c>
      <c r="I93" t="s">
        <v>529</v>
      </c>
      <c r="J93">
        <v>30</v>
      </c>
      <c r="K93">
        <v>61</v>
      </c>
      <c r="L93">
        <v>1830</v>
      </c>
      <c r="M93" t="s">
        <v>411</v>
      </c>
      <c r="Q93" t="s">
        <v>576</v>
      </c>
    </row>
    <row r="94" spans="1:17">
      <c r="A94">
        <v>57</v>
      </c>
      <c r="B94" t="s">
        <v>551</v>
      </c>
      <c r="C94" t="s">
        <v>82</v>
      </c>
      <c r="D94" t="s">
        <v>518</v>
      </c>
      <c r="F94" t="s">
        <v>522</v>
      </c>
      <c r="G94" t="s">
        <v>527</v>
      </c>
      <c r="H94" t="s">
        <v>359</v>
      </c>
      <c r="I94" t="s">
        <v>528</v>
      </c>
      <c r="J94">
        <v>600</v>
      </c>
      <c r="K94">
        <v>6.3</v>
      </c>
      <c r="L94">
        <v>3780</v>
      </c>
      <c r="M94" t="s">
        <v>411</v>
      </c>
      <c r="N94" s="445">
        <v>44278</v>
      </c>
      <c r="O94" t="s">
        <v>964</v>
      </c>
      <c r="P94" s="445">
        <v>44293</v>
      </c>
      <c r="Q94" t="s">
        <v>932</v>
      </c>
    </row>
    <row r="95" spans="1:17">
      <c r="A95">
        <v>58</v>
      </c>
      <c r="B95" t="s">
        <v>551</v>
      </c>
      <c r="C95" t="s">
        <v>82</v>
      </c>
      <c r="D95" t="s">
        <v>519</v>
      </c>
      <c r="F95" t="s">
        <v>524</v>
      </c>
      <c r="G95" t="s">
        <v>527</v>
      </c>
      <c r="H95" t="s">
        <v>359</v>
      </c>
      <c r="I95" t="s">
        <v>530</v>
      </c>
      <c r="J95">
        <v>120</v>
      </c>
      <c r="K95">
        <v>0.57999999999999996</v>
      </c>
      <c r="L95">
        <v>69.599999999999994</v>
      </c>
      <c r="M95" t="s">
        <v>411</v>
      </c>
      <c r="N95" s="445">
        <v>44278</v>
      </c>
      <c r="O95" t="s">
        <v>963</v>
      </c>
      <c r="P95" s="445">
        <v>44293</v>
      </c>
      <c r="Q95" t="s">
        <v>932</v>
      </c>
    </row>
    <row r="96" spans="1:17">
      <c r="A96">
        <v>59</v>
      </c>
      <c r="B96" t="s">
        <v>551</v>
      </c>
      <c r="C96" t="s">
        <v>82</v>
      </c>
      <c r="D96" t="s">
        <v>520</v>
      </c>
      <c r="F96" t="s">
        <v>525</v>
      </c>
      <c r="G96" t="s">
        <v>527</v>
      </c>
      <c r="H96" t="s">
        <v>359</v>
      </c>
      <c r="I96" t="s">
        <v>530</v>
      </c>
      <c r="J96">
        <v>120</v>
      </c>
      <c r="K96">
        <v>1.89</v>
      </c>
      <c r="L96">
        <v>226.79999999999998</v>
      </c>
      <c r="M96" t="s">
        <v>411</v>
      </c>
      <c r="N96" s="445">
        <v>44278</v>
      </c>
      <c r="O96" t="s">
        <v>963</v>
      </c>
      <c r="P96" s="445">
        <v>44293</v>
      </c>
      <c r="Q96" t="s">
        <v>932</v>
      </c>
    </row>
    <row r="97" spans="1:17">
      <c r="A97">
        <v>60</v>
      </c>
      <c r="B97" t="s">
        <v>551</v>
      </c>
      <c r="C97" t="s">
        <v>82</v>
      </c>
      <c r="D97" t="s">
        <v>521</v>
      </c>
      <c r="F97" t="s">
        <v>526</v>
      </c>
      <c r="G97" t="s">
        <v>527</v>
      </c>
      <c r="H97" t="s">
        <v>359</v>
      </c>
      <c r="I97" t="s">
        <v>529</v>
      </c>
      <c r="J97">
        <v>60</v>
      </c>
      <c r="K97">
        <v>1.66</v>
      </c>
      <c r="L97">
        <v>99.6</v>
      </c>
      <c r="M97" t="s">
        <v>411</v>
      </c>
      <c r="N97" s="445">
        <v>44278</v>
      </c>
      <c r="O97" t="s">
        <v>965</v>
      </c>
      <c r="P97" s="445">
        <v>44293</v>
      </c>
      <c r="Q97" t="s">
        <v>932</v>
      </c>
    </row>
    <row r="98" spans="1:17">
      <c r="A98">
        <v>195</v>
      </c>
      <c r="B98" t="s">
        <v>551</v>
      </c>
      <c r="C98" t="s">
        <v>82</v>
      </c>
      <c r="D98" t="s">
        <v>519</v>
      </c>
      <c r="F98" t="s">
        <v>523</v>
      </c>
      <c r="G98" t="s">
        <v>527</v>
      </c>
      <c r="H98" t="s">
        <v>359</v>
      </c>
      <c r="I98" t="s">
        <v>529</v>
      </c>
      <c r="J98">
        <v>700</v>
      </c>
      <c r="K98">
        <v>0.28999999999999998</v>
      </c>
      <c r="L98">
        <v>203</v>
      </c>
      <c r="M98" t="s">
        <v>411</v>
      </c>
      <c r="N98" t="s">
        <v>587</v>
      </c>
      <c r="O98" t="s">
        <v>587</v>
      </c>
      <c r="P98" t="s">
        <v>587</v>
      </c>
      <c r="Q98" t="s">
        <v>537</v>
      </c>
    </row>
    <row r="99" spans="1:17">
      <c r="A99">
        <v>196</v>
      </c>
      <c r="B99" t="s">
        <v>552</v>
      </c>
      <c r="C99" t="s">
        <v>82</v>
      </c>
      <c r="D99" t="s">
        <v>532</v>
      </c>
      <c r="F99" t="s">
        <v>533</v>
      </c>
      <c r="G99" t="s">
        <v>534</v>
      </c>
      <c r="H99" t="s">
        <v>364</v>
      </c>
      <c r="I99" t="s">
        <v>531</v>
      </c>
      <c r="J99">
        <v>108</v>
      </c>
      <c r="K99">
        <v>64</v>
      </c>
      <c r="L99">
        <v>6912</v>
      </c>
      <c r="M99" t="s">
        <v>411</v>
      </c>
      <c r="N99" s="445">
        <v>44266</v>
      </c>
      <c r="O99" t="s">
        <v>557</v>
      </c>
      <c r="P99" s="445">
        <v>44266</v>
      </c>
      <c r="Q99" t="s">
        <v>915</v>
      </c>
    </row>
    <row r="100" spans="1:17">
      <c r="A100">
        <v>203</v>
      </c>
      <c r="B100" t="s">
        <v>604</v>
      </c>
      <c r="C100" t="s">
        <v>82</v>
      </c>
      <c r="D100" t="s">
        <v>613</v>
      </c>
      <c r="F100" t="s">
        <v>605</v>
      </c>
      <c r="G100" t="s">
        <v>628</v>
      </c>
      <c r="H100" t="s">
        <v>359</v>
      </c>
      <c r="I100" t="s">
        <v>629</v>
      </c>
      <c r="J100">
        <v>51</v>
      </c>
      <c r="K100">
        <v>2.06</v>
      </c>
      <c r="L100">
        <v>105.06</v>
      </c>
      <c r="M100" t="s">
        <v>411</v>
      </c>
      <c r="Q100" t="s">
        <v>645</v>
      </c>
    </row>
    <row r="101" spans="1:17">
      <c r="A101">
        <v>204</v>
      </c>
      <c r="B101" t="s">
        <v>604</v>
      </c>
      <c r="C101" t="s">
        <v>82</v>
      </c>
      <c r="D101" t="s">
        <v>613</v>
      </c>
      <c r="F101" t="s">
        <v>606</v>
      </c>
      <c r="G101" t="s">
        <v>628</v>
      </c>
      <c r="H101" t="s">
        <v>359</v>
      </c>
      <c r="I101" t="s">
        <v>629</v>
      </c>
      <c r="J101">
        <v>12</v>
      </c>
      <c r="K101">
        <v>2.2000000000000002</v>
      </c>
      <c r="L101">
        <v>26.400000000000002</v>
      </c>
      <c r="M101" t="s">
        <v>411</v>
      </c>
      <c r="Q101" t="s">
        <v>645</v>
      </c>
    </row>
    <row r="102" spans="1:17">
      <c r="A102">
        <v>205</v>
      </c>
      <c r="B102" t="s">
        <v>604</v>
      </c>
      <c r="C102" t="s">
        <v>82</v>
      </c>
      <c r="D102" t="s">
        <v>614</v>
      </c>
      <c r="F102" t="s">
        <v>607</v>
      </c>
      <c r="G102" t="s">
        <v>628</v>
      </c>
      <c r="H102" t="s">
        <v>359</v>
      </c>
      <c r="I102" t="s">
        <v>631</v>
      </c>
      <c r="J102" t="s">
        <v>617</v>
      </c>
      <c r="K102" t="s">
        <v>618</v>
      </c>
      <c r="L102">
        <v>785</v>
      </c>
      <c r="M102" t="s">
        <v>411</v>
      </c>
      <c r="Q102" t="s">
        <v>645</v>
      </c>
    </row>
    <row r="103" spans="1:17" ht="90">
      <c r="A103">
        <v>206</v>
      </c>
      <c r="B103" t="s">
        <v>604</v>
      </c>
      <c r="C103" t="s">
        <v>82</v>
      </c>
      <c r="D103" t="s">
        <v>615</v>
      </c>
      <c r="F103" s="446" t="s">
        <v>608</v>
      </c>
      <c r="G103" t="s">
        <v>628</v>
      </c>
      <c r="H103" t="s">
        <v>359</v>
      </c>
      <c r="I103" t="s">
        <v>631</v>
      </c>
      <c r="J103" t="s">
        <v>619</v>
      </c>
      <c r="K103" t="s">
        <v>620</v>
      </c>
      <c r="L103">
        <v>4302</v>
      </c>
      <c r="M103" t="s">
        <v>411</v>
      </c>
      <c r="Q103" t="s">
        <v>645</v>
      </c>
    </row>
    <row r="104" spans="1:17">
      <c r="A104">
        <v>207</v>
      </c>
      <c r="B104" t="s">
        <v>604</v>
      </c>
      <c r="C104" t="s">
        <v>82</v>
      </c>
      <c r="D104" t="s">
        <v>616</v>
      </c>
      <c r="F104" t="s">
        <v>625</v>
      </c>
      <c r="G104" t="s">
        <v>628</v>
      </c>
      <c r="H104" t="s">
        <v>359</v>
      </c>
      <c r="I104" t="s">
        <v>630</v>
      </c>
      <c r="J104" t="s">
        <v>621</v>
      </c>
      <c r="K104" t="s">
        <v>622</v>
      </c>
      <c r="L104">
        <v>58.44</v>
      </c>
      <c r="M104" t="s">
        <v>411</v>
      </c>
      <c r="Q104" t="s">
        <v>645</v>
      </c>
    </row>
    <row r="105" spans="1:17">
      <c r="A105">
        <v>208</v>
      </c>
      <c r="B105" t="s">
        <v>604</v>
      </c>
      <c r="C105" t="s">
        <v>82</v>
      </c>
      <c r="D105" t="s">
        <v>616</v>
      </c>
      <c r="F105" t="s">
        <v>609</v>
      </c>
      <c r="G105" t="s">
        <v>628</v>
      </c>
      <c r="H105" t="s">
        <v>359</v>
      </c>
      <c r="I105" t="s">
        <v>630</v>
      </c>
      <c r="J105" t="s">
        <v>621</v>
      </c>
      <c r="K105" t="s">
        <v>623</v>
      </c>
      <c r="L105">
        <v>168</v>
      </c>
      <c r="M105" t="s">
        <v>411</v>
      </c>
      <c r="Q105" t="s">
        <v>645</v>
      </c>
    </row>
    <row r="106" spans="1:17">
      <c r="A106">
        <v>209</v>
      </c>
      <c r="B106" t="s">
        <v>604</v>
      </c>
      <c r="C106" t="s">
        <v>82</v>
      </c>
      <c r="D106" t="s">
        <v>616</v>
      </c>
      <c r="F106" t="s">
        <v>610</v>
      </c>
      <c r="G106" t="s">
        <v>628</v>
      </c>
      <c r="H106" t="s">
        <v>359</v>
      </c>
      <c r="I106" t="s">
        <v>630</v>
      </c>
      <c r="J106" t="s">
        <v>621</v>
      </c>
      <c r="K106" t="s">
        <v>624</v>
      </c>
      <c r="L106">
        <v>24.839999999999996</v>
      </c>
      <c r="M106" t="s">
        <v>411</v>
      </c>
      <c r="Q106" t="s">
        <v>645</v>
      </c>
    </row>
    <row r="107" spans="1:17">
      <c r="A107">
        <v>210</v>
      </c>
      <c r="B107" t="s">
        <v>604</v>
      </c>
      <c r="C107" t="s">
        <v>82</v>
      </c>
      <c r="D107" t="s">
        <v>616</v>
      </c>
      <c r="F107" t="s">
        <v>611</v>
      </c>
      <c r="G107" t="s">
        <v>628</v>
      </c>
      <c r="H107" t="s">
        <v>359</v>
      </c>
      <c r="I107" t="s">
        <v>630</v>
      </c>
      <c r="J107" t="s">
        <v>621</v>
      </c>
      <c r="K107" t="s">
        <v>626</v>
      </c>
      <c r="L107">
        <v>46.44</v>
      </c>
      <c r="M107" t="s">
        <v>411</v>
      </c>
      <c r="Q107" t="s">
        <v>645</v>
      </c>
    </row>
    <row r="108" spans="1:17">
      <c r="A108">
        <v>211</v>
      </c>
      <c r="B108" t="s">
        <v>604</v>
      </c>
      <c r="C108" t="s">
        <v>82</v>
      </c>
      <c r="D108" t="s">
        <v>616</v>
      </c>
      <c r="F108" t="s">
        <v>612</v>
      </c>
      <c r="G108" t="s">
        <v>628</v>
      </c>
      <c r="H108" t="s">
        <v>359</v>
      </c>
      <c r="I108" t="s">
        <v>630</v>
      </c>
      <c r="J108" t="s">
        <v>621</v>
      </c>
      <c r="K108" t="s">
        <v>627</v>
      </c>
      <c r="L108">
        <v>126</v>
      </c>
      <c r="M108" t="s">
        <v>411</v>
      </c>
      <c r="Q108" t="s">
        <v>645</v>
      </c>
    </row>
    <row r="109" spans="1:17">
      <c r="A109">
        <v>61</v>
      </c>
      <c r="B109" t="s">
        <v>632</v>
      </c>
      <c r="C109" t="s">
        <v>82</v>
      </c>
      <c r="D109" t="s">
        <v>634</v>
      </c>
      <c r="F109" t="s">
        <v>633</v>
      </c>
      <c r="G109" t="s">
        <v>635</v>
      </c>
      <c r="H109" t="s">
        <v>364</v>
      </c>
      <c r="I109" t="s">
        <v>636</v>
      </c>
      <c r="J109">
        <v>5</v>
      </c>
      <c r="K109">
        <v>659</v>
      </c>
      <c r="L109">
        <v>3295</v>
      </c>
      <c r="M109" t="s">
        <v>411</v>
      </c>
    </row>
    <row r="110" spans="1:17">
      <c r="A110">
        <v>89</v>
      </c>
      <c r="B110" t="s">
        <v>754</v>
      </c>
      <c r="C110" t="s">
        <v>82</v>
      </c>
      <c r="D110" t="s">
        <v>789</v>
      </c>
      <c r="F110" t="s">
        <v>755</v>
      </c>
      <c r="G110" t="s">
        <v>813</v>
      </c>
      <c r="H110" t="s">
        <v>384</v>
      </c>
      <c r="I110" t="s">
        <v>814</v>
      </c>
      <c r="J110">
        <v>60</v>
      </c>
      <c r="K110">
        <v>3.3</v>
      </c>
      <c r="L110">
        <v>198</v>
      </c>
      <c r="M110" t="s">
        <v>411</v>
      </c>
      <c r="N110" s="445">
        <v>44301</v>
      </c>
      <c r="O110" t="s">
        <v>1074</v>
      </c>
      <c r="P110" s="445">
        <v>44308</v>
      </c>
      <c r="Q110" t="s">
        <v>1052</v>
      </c>
    </row>
    <row r="111" spans="1:17" ht="60">
      <c r="A111">
        <v>90</v>
      </c>
      <c r="B111" t="s">
        <v>754</v>
      </c>
      <c r="C111" t="s">
        <v>82</v>
      </c>
      <c r="D111" t="s">
        <v>790</v>
      </c>
      <c r="F111" s="446" t="s">
        <v>757</v>
      </c>
      <c r="G111" t="s">
        <v>813</v>
      </c>
      <c r="H111" t="s">
        <v>384</v>
      </c>
      <c r="I111" t="s">
        <v>493</v>
      </c>
      <c r="J111">
        <v>60</v>
      </c>
      <c r="K111">
        <v>6.06</v>
      </c>
      <c r="L111">
        <v>363.59999999999997</v>
      </c>
      <c r="M111" t="s">
        <v>411</v>
      </c>
      <c r="N111" s="445">
        <v>44301</v>
      </c>
      <c r="O111" t="s">
        <v>1072</v>
      </c>
      <c r="P111" s="445">
        <v>44308</v>
      </c>
      <c r="Q111" t="s">
        <v>1052</v>
      </c>
    </row>
    <row r="112" spans="1:17">
      <c r="A112">
        <v>91</v>
      </c>
      <c r="B112" t="s">
        <v>754</v>
      </c>
      <c r="C112" t="s">
        <v>82</v>
      </c>
      <c r="D112" t="s">
        <v>790</v>
      </c>
      <c r="F112" t="s">
        <v>758</v>
      </c>
      <c r="G112" t="s">
        <v>813</v>
      </c>
      <c r="H112" t="s">
        <v>384</v>
      </c>
      <c r="I112" t="s">
        <v>493</v>
      </c>
      <c r="J112">
        <v>150</v>
      </c>
      <c r="K112">
        <v>8.7799999999999994</v>
      </c>
      <c r="L112">
        <v>1317</v>
      </c>
      <c r="M112" t="s">
        <v>411</v>
      </c>
      <c r="N112" s="445">
        <v>44301</v>
      </c>
      <c r="O112" t="s">
        <v>1072</v>
      </c>
      <c r="P112" s="445">
        <v>44308</v>
      </c>
      <c r="Q112" t="s">
        <v>1052</v>
      </c>
    </row>
    <row r="113" spans="1:17">
      <c r="A113">
        <v>92</v>
      </c>
      <c r="B113" t="s">
        <v>754</v>
      </c>
      <c r="C113" t="s">
        <v>82</v>
      </c>
      <c r="D113" t="s">
        <v>791</v>
      </c>
      <c r="F113" t="s">
        <v>759</v>
      </c>
      <c r="G113" t="s">
        <v>813</v>
      </c>
      <c r="H113" t="s">
        <v>384</v>
      </c>
      <c r="I113" t="s">
        <v>815</v>
      </c>
      <c r="J113">
        <v>14000</v>
      </c>
      <c r="K113">
        <v>2.39</v>
      </c>
      <c r="L113">
        <v>33460</v>
      </c>
      <c r="M113" t="s">
        <v>411</v>
      </c>
      <c r="N113" s="445">
        <v>44302</v>
      </c>
      <c r="O113" t="s">
        <v>1084</v>
      </c>
      <c r="P113" s="445">
        <v>44308</v>
      </c>
      <c r="Q113" t="s">
        <v>1052</v>
      </c>
    </row>
    <row r="114" spans="1:17">
      <c r="A114">
        <v>93</v>
      </c>
      <c r="B114" t="s">
        <v>754</v>
      </c>
      <c r="C114" t="s">
        <v>82</v>
      </c>
      <c r="D114" t="s">
        <v>790</v>
      </c>
      <c r="F114" t="s">
        <v>760</v>
      </c>
      <c r="G114" t="s">
        <v>813</v>
      </c>
      <c r="H114" t="s">
        <v>384</v>
      </c>
      <c r="I114" t="s">
        <v>493</v>
      </c>
      <c r="J114">
        <v>1160</v>
      </c>
      <c r="K114">
        <v>19.66</v>
      </c>
      <c r="L114">
        <v>22805.599999999999</v>
      </c>
      <c r="M114" t="s">
        <v>411</v>
      </c>
      <c r="N114" s="445">
        <v>44301</v>
      </c>
      <c r="O114" t="s">
        <v>1072</v>
      </c>
      <c r="P114" s="445">
        <v>44308</v>
      </c>
      <c r="Q114" t="s">
        <v>1052</v>
      </c>
    </row>
    <row r="115" spans="1:17">
      <c r="A115">
        <v>94</v>
      </c>
      <c r="B115" t="s">
        <v>754</v>
      </c>
      <c r="C115" t="s">
        <v>82</v>
      </c>
      <c r="D115" t="s">
        <v>793</v>
      </c>
      <c r="F115" t="s">
        <v>762</v>
      </c>
      <c r="G115" t="s">
        <v>813</v>
      </c>
      <c r="H115" t="s">
        <v>384</v>
      </c>
      <c r="I115" t="s">
        <v>493</v>
      </c>
      <c r="J115">
        <v>120</v>
      </c>
      <c r="K115">
        <v>5.44</v>
      </c>
      <c r="L115">
        <v>652.80000000000007</v>
      </c>
      <c r="M115" t="s">
        <v>411</v>
      </c>
      <c r="N115" s="445">
        <v>44301</v>
      </c>
      <c r="O115" t="s">
        <v>1072</v>
      </c>
      <c r="P115" s="445">
        <v>44308</v>
      </c>
      <c r="Q115" t="s">
        <v>1052</v>
      </c>
    </row>
    <row r="116" spans="1:17">
      <c r="A116">
        <v>95</v>
      </c>
      <c r="B116" t="s">
        <v>754</v>
      </c>
      <c r="C116" t="s">
        <v>82</v>
      </c>
      <c r="D116" t="s">
        <v>794</v>
      </c>
      <c r="F116" t="s">
        <v>763</v>
      </c>
      <c r="G116" t="s">
        <v>813</v>
      </c>
      <c r="H116" t="s">
        <v>384</v>
      </c>
      <c r="I116" t="s">
        <v>815</v>
      </c>
      <c r="J116">
        <v>240</v>
      </c>
      <c r="K116">
        <v>3.19</v>
      </c>
      <c r="L116">
        <v>765.6</v>
      </c>
      <c r="M116" t="s">
        <v>411</v>
      </c>
      <c r="Q116" t="s">
        <v>536</v>
      </c>
    </row>
    <row r="117" spans="1:17">
      <c r="A117">
        <v>96</v>
      </c>
      <c r="B117" t="s">
        <v>754</v>
      </c>
      <c r="C117" t="s">
        <v>82</v>
      </c>
      <c r="D117" t="s">
        <v>795</v>
      </c>
      <c r="F117" t="s">
        <v>764</v>
      </c>
      <c r="G117" t="s">
        <v>813</v>
      </c>
      <c r="H117" t="s">
        <v>384</v>
      </c>
      <c r="I117" t="s">
        <v>816</v>
      </c>
      <c r="J117">
        <v>12480</v>
      </c>
      <c r="K117">
        <v>0.18</v>
      </c>
      <c r="L117">
        <v>2246.4</v>
      </c>
      <c r="M117" t="s">
        <v>411</v>
      </c>
      <c r="N117" s="445">
        <v>44301</v>
      </c>
      <c r="O117" t="s">
        <v>1082</v>
      </c>
      <c r="P117" s="445">
        <v>44308</v>
      </c>
      <c r="Q117" t="s">
        <v>1052</v>
      </c>
    </row>
    <row r="118" spans="1:17">
      <c r="A118">
        <v>97</v>
      </c>
      <c r="B118" t="s">
        <v>754</v>
      </c>
      <c r="C118" t="s">
        <v>82</v>
      </c>
      <c r="D118" t="s">
        <v>796</v>
      </c>
      <c r="F118" t="s">
        <v>765</v>
      </c>
      <c r="G118" t="s">
        <v>813</v>
      </c>
      <c r="H118" t="s">
        <v>384</v>
      </c>
      <c r="I118" t="s">
        <v>493</v>
      </c>
      <c r="J118">
        <v>120</v>
      </c>
      <c r="K118">
        <v>0.7</v>
      </c>
      <c r="L118">
        <v>84</v>
      </c>
      <c r="M118" t="s">
        <v>411</v>
      </c>
      <c r="N118" s="445">
        <v>44301</v>
      </c>
      <c r="O118" t="s">
        <v>1073</v>
      </c>
      <c r="P118" s="445">
        <v>44308</v>
      </c>
      <c r="Q118" t="s">
        <v>1052</v>
      </c>
    </row>
    <row r="119" spans="1:17">
      <c r="A119">
        <v>98</v>
      </c>
      <c r="B119" t="s">
        <v>754</v>
      </c>
      <c r="C119" t="s">
        <v>82</v>
      </c>
      <c r="D119" t="s">
        <v>797</v>
      </c>
      <c r="F119" t="s">
        <v>766</v>
      </c>
      <c r="G119" t="s">
        <v>813</v>
      </c>
      <c r="H119" t="s">
        <v>384</v>
      </c>
      <c r="I119" t="s">
        <v>817</v>
      </c>
      <c r="J119">
        <v>200</v>
      </c>
      <c r="K119">
        <v>23.3</v>
      </c>
      <c r="L119">
        <v>4660</v>
      </c>
      <c r="M119" t="s">
        <v>411</v>
      </c>
      <c r="N119" s="445">
        <v>44301</v>
      </c>
      <c r="O119" t="s">
        <v>1083</v>
      </c>
      <c r="P119" s="445">
        <v>44308</v>
      </c>
      <c r="Q119" t="s">
        <v>1052</v>
      </c>
    </row>
    <row r="120" spans="1:17">
      <c r="A120">
        <v>99</v>
      </c>
      <c r="B120" t="s">
        <v>754</v>
      </c>
      <c r="C120" t="s">
        <v>82</v>
      </c>
      <c r="D120" t="s">
        <v>798</v>
      </c>
      <c r="F120" t="s">
        <v>767</v>
      </c>
      <c r="G120" t="s">
        <v>813</v>
      </c>
      <c r="H120" t="s">
        <v>384</v>
      </c>
      <c r="I120" t="s">
        <v>818</v>
      </c>
      <c r="J120">
        <v>280</v>
      </c>
      <c r="K120">
        <v>7</v>
      </c>
      <c r="L120">
        <v>1960</v>
      </c>
      <c r="M120" t="s">
        <v>411</v>
      </c>
      <c r="N120" s="445">
        <v>44319</v>
      </c>
      <c r="O120" t="s">
        <v>1185</v>
      </c>
      <c r="P120" s="445">
        <v>44322</v>
      </c>
      <c r="Q120" t="s">
        <v>1052</v>
      </c>
    </row>
    <row r="121" spans="1:17">
      <c r="A121">
        <v>100</v>
      </c>
      <c r="B121" t="s">
        <v>754</v>
      </c>
      <c r="C121" t="s">
        <v>82</v>
      </c>
      <c r="D121" t="s">
        <v>799</v>
      </c>
      <c r="F121" t="s">
        <v>769</v>
      </c>
      <c r="G121" t="s">
        <v>813</v>
      </c>
      <c r="H121" t="s">
        <v>384</v>
      </c>
      <c r="I121" t="s">
        <v>820</v>
      </c>
      <c r="J121">
        <v>576</v>
      </c>
      <c r="K121">
        <v>8.36</v>
      </c>
      <c r="L121">
        <v>4815.3599999999997</v>
      </c>
      <c r="M121" t="s">
        <v>411</v>
      </c>
      <c r="N121" s="445">
        <v>44301</v>
      </c>
      <c r="O121" t="s">
        <v>1080</v>
      </c>
      <c r="P121" s="445">
        <v>44308</v>
      </c>
      <c r="Q121" t="s">
        <v>1052</v>
      </c>
    </row>
    <row r="122" spans="1:17">
      <c r="A122">
        <v>101</v>
      </c>
      <c r="B122" t="s">
        <v>754</v>
      </c>
      <c r="C122" t="s">
        <v>82</v>
      </c>
      <c r="D122" t="s">
        <v>800</v>
      </c>
      <c r="F122" t="s">
        <v>770</v>
      </c>
      <c r="G122" t="s">
        <v>813</v>
      </c>
      <c r="H122" t="s">
        <v>384</v>
      </c>
      <c r="I122" t="s">
        <v>493</v>
      </c>
      <c r="J122">
        <v>252</v>
      </c>
      <c r="K122">
        <v>4.9800000000000004</v>
      </c>
      <c r="L122">
        <v>1254.96</v>
      </c>
      <c r="M122" t="s">
        <v>411</v>
      </c>
      <c r="N122" s="445">
        <v>44301</v>
      </c>
      <c r="O122" t="s">
        <v>1073</v>
      </c>
      <c r="P122" s="445">
        <v>44308</v>
      </c>
      <c r="Q122" t="s">
        <v>1052</v>
      </c>
    </row>
    <row r="123" spans="1:17">
      <c r="A123">
        <v>102</v>
      </c>
      <c r="B123" t="s">
        <v>754</v>
      </c>
      <c r="C123" t="s">
        <v>82</v>
      </c>
      <c r="D123" t="s">
        <v>801</v>
      </c>
      <c r="F123" t="s">
        <v>771</v>
      </c>
      <c r="G123" t="s">
        <v>813</v>
      </c>
      <c r="H123" t="s">
        <v>384</v>
      </c>
      <c r="I123" t="s">
        <v>493</v>
      </c>
      <c r="J123" t="s">
        <v>827</v>
      </c>
      <c r="K123" t="s">
        <v>828</v>
      </c>
      <c r="L123">
        <v>1425.6000000000001</v>
      </c>
      <c r="M123" t="s">
        <v>411</v>
      </c>
      <c r="N123" s="445">
        <v>44301</v>
      </c>
      <c r="O123" t="s">
        <v>1073</v>
      </c>
      <c r="P123" s="445">
        <v>44308</v>
      </c>
      <c r="Q123" t="s">
        <v>1052</v>
      </c>
    </row>
    <row r="124" spans="1:17">
      <c r="A124">
        <v>103</v>
      </c>
      <c r="B124" t="s">
        <v>754</v>
      </c>
      <c r="C124" t="s">
        <v>82</v>
      </c>
      <c r="D124" t="s">
        <v>789</v>
      </c>
      <c r="F124" t="s">
        <v>772</v>
      </c>
      <c r="G124" t="s">
        <v>813</v>
      </c>
      <c r="H124" t="s">
        <v>384</v>
      </c>
      <c r="I124" t="s">
        <v>814</v>
      </c>
      <c r="J124">
        <v>24</v>
      </c>
      <c r="K124">
        <v>6.84</v>
      </c>
      <c r="L124">
        <v>164.16</v>
      </c>
      <c r="M124" t="s">
        <v>411</v>
      </c>
      <c r="N124" s="445">
        <v>44301</v>
      </c>
      <c r="O124" t="s">
        <v>1074</v>
      </c>
      <c r="P124" s="445">
        <v>44308</v>
      </c>
      <c r="Q124" t="s">
        <v>1052</v>
      </c>
    </row>
    <row r="125" spans="1:17">
      <c r="A125">
        <v>104</v>
      </c>
      <c r="B125" t="s">
        <v>754</v>
      </c>
      <c r="C125" t="s">
        <v>82</v>
      </c>
      <c r="D125" t="s">
        <v>802</v>
      </c>
      <c r="F125" t="s">
        <v>773</v>
      </c>
      <c r="G125" t="s">
        <v>813</v>
      </c>
      <c r="H125" t="s">
        <v>384</v>
      </c>
      <c r="I125" t="s">
        <v>493</v>
      </c>
      <c r="J125">
        <v>276</v>
      </c>
      <c r="K125">
        <v>78.3</v>
      </c>
      <c r="L125">
        <v>21610.799999999999</v>
      </c>
      <c r="M125" t="s">
        <v>411</v>
      </c>
      <c r="N125" s="445">
        <v>44301</v>
      </c>
      <c r="O125" t="s">
        <v>1072</v>
      </c>
      <c r="P125" s="445">
        <v>44308</v>
      </c>
      <c r="Q125" t="s">
        <v>1052</v>
      </c>
    </row>
    <row r="126" spans="1:17">
      <c r="A126">
        <v>105</v>
      </c>
      <c r="B126" t="s">
        <v>754</v>
      </c>
      <c r="C126" t="s">
        <v>82</v>
      </c>
      <c r="D126" t="s">
        <v>803</v>
      </c>
      <c r="F126" t="s">
        <v>774</v>
      </c>
      <c r="G126" t="s">
        <v>813</v>
      </c>
      <c r="H126" t="s">
        <v>384</v>
      </c>
      <c r="I126" t="s">
        <v>822</v>
      </c>
      <c r="J126">
        <v>9100</v>
      </c>
      <c r="K126">
        <v>1.3</v>
      </c>
      <c r="L126">
        <v>11830</v>
      </c>
      <c r="M126" t="s">
        <v>411</v>
      </c>
      <c r="N126" s="445">
        <v>44301</v>
      </c>
      <c r="O126" t="s">
        <v>1078</v>
      </c>
      <c r="P126" s="445">
        <v>44308</v>
      </c>
      <c r="Q126" t="s">
        <v>1052</v>
      </c>
    </row>
    <row r="127" spans="1:17">
      <c r="A127">
        <v>106</v>
      </c>
      <c r="B127" t="s">
        <v>754</v>
      </c>
      <c r="C127" t="s">
        <v>82</v>
      </c>
      <c r="D127" t="s">
        <v>804</v>
      </c>
      <c r="F127" t="s">
        <v>775</v>
      </c>
      <c r="G127" t="s">
        <v>813</v>
      </c>
      <c r="H127" t="s">
        <v>384</v>
      </c>
      <c r="I127" t="s">
        <v>446</v>
      </c>
      <c r="J127">
        <v>8000</v>
      </c>
      <c r="K127">
        <v>0.23</v>
      </c>
      <c r="L127">
        <v>1840</v>
      </c>
      <c r="M127" t="s">
        <v>411</v>
      </c>
      <c r="N127" s="445">
        <v>44301</v>
      </c>
      <c r="O127" t="s">
        <v>1075</v>
      </c>
      <c r="P127" s="445">
        <v>44308</v>
      </c>
      <c r="Q127" t="s">
        <v>1052</v>
      </c>
    </row>
    <row r="128" spans="1:17">
      <c r="A128">
        <v>107</v>
      </c>
      <c r="B128" t="s">
        <v>754</v>
      </c>
      <c r="C128" t="s">
        <v>82</v>
      </c>
      <c r="D128" t="s">
        <v>804</v>
      </c>
      <c r="F128" t="s">
        <v>776</v>
      </c>
      <c r="G128" t="s">
        <v>813</v>
      </c>
      <c r="H128" t="s">
        <v>384</v>
      </c>
      <c r="I128" t="s">
        <v>446</v>
      </c>
      <c r="J128">
        <v>14400</v>
      </c>
      <c r="K128">
        <v>0.22</v>
      </c>
      <c r="L128">
        <v>3168</v>
      </c>
      <c r="M128" t="s">
        <v>411</v>
      </c>
      <c r="N128" s="445">
        <v>44301</v>
      </c>
      <c r="O128" t="s">
        <v>1075</v>
      </c>
      <c r="P128" s="445">
        <v>44308</v>
      </c>
      <c r="Q128" t="s">
        <v>1052</v>
      </c>
    </row>
    <row r="129" spans="1:17">
      <c r="A129">
        <v>108</v>
      </c>
      <c r="B129" t="s">
        <v>754</v>
      </c>
      <c r="C129" t="s">
        <v>82</v>
      </c>
      <c r="D129" t="s">
        <v>804</v>
      </c>
      <c r="F129" t="s">
        <v>777</v>
      </c>
      <c r="G129" t="s">
        <v>813</v>
      </c>
      <c r="H129" t="s">
        <v>384</v>
      </c>
      <c r="I129" t="s">
        <v>446</v>
      </c>
      <c r="J129">
        <v>3600</v>
      </c>
      <c r="K129">
        <v>0.23</v>
      </c>
      <c r="L129">
        <v>828</v>
      </c>
      <c r="M129" t="s">
        <v>411</v>
      </c>
      <c r="N129" s="445">
        <v>44301</v>
      </c>
      <c r="O129" t="s">
        <v>1075</v>
      </c>
      <c r="P129" s="445">
        <v>44308</v>
      </c>
      <c r="Q129" t="s">
        <v>1052</v>
      </c>
    </row>
    <row r="130" spans="1:17">
      <c r="A130">
        <v>109</v>
      </c>
      <c r="B130" t="s">
        <v>754</v>
      </c>
      <c r="C130" t="s">
        <v>82</v>
      </c>
      <c r="D130" t="s">
        <v>804</v>
      </c>
      <c r="F130" t="s">
        <v>778</v>
      </c>
      <c r="G130" t="s">
        <v>813</v>
      </c>
      <c r="H130" t="s">
        <v>384</v>
      </c>
      <c r="I130" t="s">
        <v>446</v>
      </c>
      <c r="J130">
        <v>16500</v>
      </c>
      <c r="K130">
        <v>0.21</v>
      </c>
      <c r="L130">
        <v>3465</v>
      </c>
      <c r="M130" t="s">
        <v>411</v>
      </c>
      <c r="N130" s="445">
        <v>44301</v>
      </c>
      <c r="O130" t="s">
        <v>1075</v>
      </c>
      <c r="P130" s="445">
        <v>44308</v>
      </c>
      <c r="Q130" t="s">
        <v>1052</v>
      </c>
    </row>
    <row r="131" spans="1:17">
      <c r="A131">
        <v>110</v>
      </c>
      <c r="B131" t="s">
        <v>754</v>
      </c>
      <c r="C131" t="s">
        <v>82</v>
      </c>
      <c r="D131" t="s">
        <v>805</v>
      </c>
      <c r="F131" t="s">
        <v>779</v>
      </c>
      <c r="G131" t="s">
        <v>813</v>
      </c>
      <c r="H131" t="s">
        <v>384</v>
      </c>
      <c r="I131" t="s">
        <v>814</v>
      </c>
      <c r="J131">
        <v>900</v>
      </c>
      <c r="K131">
        <v>7.92</v>
      </c>
      <c r="L131">
        <v>7128</v>
      </c>
      <c r="M131" t="s">
        <v>411</v>
      </c>
      <c r="N131" s="445">
        <v>44301</v>
      </c>
      <c r="O131" t="s">
        <v>1074</v>
      </c>
      <c r="P131" s="445">
        <v>44308</v>
      </c>
      <c r="Q131" t="s">
        <v>1052</v>
      </c>
    </row>
    <row r="132" spans="1:17">
      <c r="A132">
        <v>111</v>
      </c>
      <c r="B132" t="s">
        <v>754</v>
      </c>
      <c r="C132" t="s">
        <v>82</v>
      </c>
      <c r="D132" t="s">
        <v>805</v>
      </c>
      <c r="F132" t="s">
        <v>780</v>
      </c>
      <c r="G132" t="s">
        <v>813</v>
      </c>
      <c r="H132" t="s">
        <v>384</v>
      </c>
      <c r="I132" t="s">
        <v>824</v>
      </c>
      <c r="J132">
        <v>60</v>
      </c>
      <c r="K132">
        <v>4</v>
      </c>
      <c r="L132">
        <v>240</v>
      </c>
      <c r="M132" t="s">
        <v>411</v>
      </c>
      <c r="N132" s="445">
        <v>44301</v>
      </c>
      <c r="O132" t="s">
        <v>1079</v>
      </c>
      <c r="P132" s="445">
        <v>44308</v>
      </c>
      <c r="Q132" t="s">
        <v>1052</v>
      </c>
    </row>
    <row r="133" spans="1:17">
      <c r="A133">
        <v>112</v>
      </c>
      <c r="B133" t="s">
        <v>754</v>
      </c>
      <c r="C133" t="s">
        <v>82</v>
      </c>
      <c r="D133" t="s">
        <v>806</v>
      </c>
      <c r="F133" t="s">
        <v>781</v>
      </c>
      <c r="G133" t="s">
        <v>813</v>
      </c>
      <c r="H133" t="s">
        <v>384</v>
      </c>
      <c r="I133" t="s">
        <v>825</v>
      </c>
      <c r="J133">
        <v>1500</v>
      </c>
      <c r="K133">
        <v>14.5</v>
      </c>
      <c r="L133">
        <v>21750</v>
      </c>
      <c r="M133" t="s">
        <v>411</v>
      </c>
      <c r="N133" s="445">
        <v>44301</v>
      </c>
      <c r="O133" t="s">
        <v>1076</v>
      </c>
      <c r="P133" s="445">
        <v>44308</v>
      </c>
      <c r="Q133" t="s">
        <v>1052</v>
      </c>
    </row>
    <row r="134" spans="1:17">
      <c r="A134">
        <v>113</v>
      </c>
      <c r="B134" t="s">
        <v>754</v>
      </c>
      <c r="C134" t="s">
        <v>82</v>
      </c>
      <c r="D134" t="s">
        <v>807</v>
      </c>
      <c r="F134" t="s">
        <v>782</v>
      </c>
      <c r="G134" t="s">
        <v>813</v>
      </c>
      <c r="H134" t="s">
        <v>384</v>
      </c>
      <c r="I134" t="s">
        <v>449</v>
      </c>
      <c r="J134">
        <v>80</v>
      </c>
      <c r="K134">
        <v>13</v>
      </c>
      <c r="L134">
        <v>1040</v>
      </c>
      <c r="M134" t="s">
        <v>411</v>
      </c>
      <c r="N134" s="445">
        <v>44301</v>
      </c>
      <c r="O134" t="s">
        <v>1077</v>
      </c>
      <c r="P134" s="445">
        <v>44308</v>
      </c>
      <c r="Q134" t="s">
        <v>1052</v>
      </c>
    </row>
    <row r="135" spans="1:17">
      <c r="A135">
        <v>114</v>
      </c>
      <c r="B135" t="s">
        <v>754</v>
      </c>
      <c r="C135" t="s">
        <v>82</v>
      </c>
      <c r="D135" t="s">
        <v>808</v>
      </c>
      <c r="F135" t="s">
        <v>783</v>
      </c>
      <c r="G135" t="s">
        <v>813</v>
      </c>
      <c r="H135" t="s">
        <v>384</v>
      </c>
      <c r="I135" t="s">
        <v>816</v>
      </c>
      <c r="J135">
        <v>3000</v>
      </c>
      <c r="K135">
        <v>0.88</v>
      </c>
      <c r="L135">
        <v>2640</v>
      </c>
      <c r="M135" t="s">
        <v>411</v>
      </c>
      <c r="N135" s="445">
        <v>44301</v>
      </c>
      <c r="O135" t="s">
        <v>1082</v>
      </c>
      <c r="P135" s="445">
        <v>44308</v>
      </c>
      <c r="Q135" t="s">
        <v>1052</v>
      </c>
    </row>
    <row r="136" spans="1:17">
      <c r="A136">
        <v>115</v>
      </c>
      <c r="B136" t="s">
        <v>754</v>
      </c>
      <c r="C136" t="s">
        <v>82</v>
      </c>
      <c r="D136" t="s">
        <v>808</v>
      </c>
      <c r="F136" t="s">
        <v>784</v>
      </c>
      <c r="G136" t="s">
        <v>813</v>
      </c>
      <c r="H136" t="s">
        <v>384</v>
      </c>
      <c r="I136" t="s">
        <v>449</v>
      </c>
      <c r="J136">
        <v>3000</v>
      </c>
      <c r="K136">
        <v>0.16</v>
      </c>
      <c r="L136">
        <v>480</v>
      </c>
      <c r="M136" t="s">
        <v>411</v>
      </c>
      <c r="N136" s="445">
        <v>44301</v>
      </c>
      <c r="O136" t="s">
        <v>1077</v>
      </c>
      <c r="P136" s="445">
        <v>44308</v>
      </c>
      <c r="Q136" t="s">
        <v>1052</v>
      </c>
    </row>
    <row r="137" spans="1:17">
      <c r="A137">
        <v>116</v>
      </c>
      <c r="B137" t="s">
        <v>754</v>
      </c>
      <c r="C137" t="s">
        <v>82</v>
      </c>
      <c r="D137" t="s">
        <v>809</v>
      </c>
      <c r="F137" t="s">
        <v>785</v>
      </c>
      <c r="G137" t="s">
        <v>813</v>
      </c>
      <c r="H137" t="s">
        <v>384</v>
      </c>
      <c r="I137" t="s">
        <v>816</v>
      </c>
      <c r="J137">
        <v>2700</v>
      </c>
      <c r="K137">
        <v>0.25</v>
      </c>
      <c r="L137">
        <v>675</v>
      </c>
      <c r="M137" t="s">
        <v>411</v>
      </c>
      <c r="N137" s="445">
        <v>44301</v>
      </c>
      <c r="O137" t="s">
        <v>1082</v>
      </c>
      <c r="P137" s="445">
        <v>44308</v>
      </c>
      <c r="Q137" t="s">
        <v>1052</v>
      </c>
    </row>
    <row r="138" spans="1:17">
      <c r="A138">
        <v>117</v>
      </c>
      <c r="B138" t="s">
        <v>754</v>
      </c>
      <c r="C138" t="s">
        <v>82</v>
      </c>
      <c r="D138" t="s">
        <v>810</v>
      </c>
      <c r="F138" t="s">
        <v>786</v>
      </c>
      <c r="G138" t="s">
        <v>813</v>
      </c>
      <c r="H138" t="s">
        <v>384</v>
      </c>
      <c r="I138" t="s">
        <v>814</v>
      </c>
      <c r="J138">
        <v>10</v>
      </c>
      <c r="K138">
        <v>13.1</v>
      </c>
      <c r="L138">
        <v>131</v>
      </c>
      <c r="M138" t="s">
        <v>411</v>
      </c>
      <c r="N138" s="445">
        <v>44301</v>
      </c>
      <c r="O138" t="s">
        <v>1074</v>
      </c>
      <c r="P138" s="445">
        <v>44308</v>
      </c>
      <c r="Q138" t="s">
        <v>1052</v>
      </c>
    </row>
    <row r="139" spans="1:17">
      <c r="A139">
        <v>118</v>
      </c>
      <c r="B139" t="s">
        <v>754</v>
      </c>
      <c r="C139" t="s">
        <v>82</v>
      </c>
      <c r="D139" t="s">
        <v>811</v>
      </c>
      <c r="F139" t="s">
        <v>787</v>
      </c>
      <c r="G139" t="s">
        <v>813</v>
      </c>
      <c r="H139" t="s">
        <v>384</v>
      </c>
      <c r="I139" t="s">
        <v>823</v>
      </c>
      <c r="J139">
        <v>10000</v>
      </c>
      <c r="K139">
        <v>0.09</v>
      </c>
      <c r="L139">
        <v>900</v>
      </c>
      <c r="M139" t="s">
        <v>411</v>
      </c>
      <c r="N139" s="445">
        <v>44301</v>
      </c>
      <c r="O139" t="s">
        <v>1081</v>
      </c>
      <c r="P139" s="445">
        <v>44308</v>
      </c>
      <c r="Q139" t="s">
        <v>1052</v>
      </c>
    </row>
    <row r="140" spans="1:17">
      <c r="A140">
        <v>119</v>
      </c>
      <c r="B140" t="s">
        <v>754</v>
      </c>
      <c r="C140" t="s">
        <v>82</v>
      </c>
      <c r="D140" t="s">
        <v>812</v>
      </c>
      <c r="F140" t="s">
        <v>788</v>
      </c>
      <c r="G140" t="s">
        <v>813</v>
      </c>
      <c r="H140" t="s">
        <v>384</v>
      </c>
      <c r="I140" t="s">
        <v>826</v>
      </c>
      <c r="J140">
        <v>3000</v>
      </c>
      <c r="K140">
        <v>0.3</v>
      </c>
      <c r="L140">
        <v>900</v>
      </c>
      <c r="M140" t="s">
        <v>411</v>
      </c>
    </row>
    <row r="141" spans="1:17">
      <c r="A141">
        <v>212</v>
      </c>
      <c r="B141" t="s">
        <v>754</v>
      </c>
      <c r="C141" t="s">
        <v>82</v>
      </c>
      <c r="D141" t="s">
        <v>792</v>
      </c>
      <c r="F141" t="s">
        <v>761</v>
      </c>
      <c r="G141" t="s">
        <v>813</v>
      </c>
      <c r="H141" t="s">
        <v>359</v>
      </c>
      <c r="I141" t="s">
        <v>823</v>
      </c>
      <c r="J141">
        <v>1800</v>
      </c>
      <c r="K141">
        <v>1.96</v>
      </c>
      <c r="L141">
        <v>3528</v>
      </c>
      <c r="M141" t="s">
        <v>411</v>
      </c>
      <c r="Q141" t="s">
        <v>829</v>
      </c>
    </row>
    <row r="142" spans="1:17">
      <c r="A142">
        <v>213</v>
      </c>
      <c r="B142" t="s">
        <v>754</v>
      </c>
      <c r="C142" t="s">
        <v>82</v>
      </c>
      <c r="D142" t="s">
        <v>793</v>
      </c>
      <c r="F142" t="s">
        <v>768</v>
      </c>
      <c r="G142" t="s">
        <v>813</v>
      </c>
      <c r="H142" t="s">
        <v>359</v>
      </c>
      <c r="I142" t="s">
        <v>819</v>
      </c>
      <c r="J142">
        <v>180</v>
      </c>
      <c r="K142">
        <v>4.4000000000000004</v>
      </c>
      <c r="L142">
        <v>792.00000000000011</v>
      </c>
      <c r="M142" t="s">
        <v>411</v>
      </c>
      <c r="Q142" t="s">
        <v>536</v>
      </c>
    </row>
    <row r="143" spans="1:17">
      <c r="A143">
        <v>62</v>
      </c>
      <c r="B143" t="s">
        <v>637</v>
      </c>
      <c r="C143" t="s">
        <v>17</v>
      </c>
      <c r="F143" t="s">
        <v>638</v>
      </c>
      <c r="G143" t="s">
        <v>410</v>
      </c>
      <c r="H143" t="s">
        <v>384</v>
      </c>
      <c r="J143">
        <v>1</v>
      </c>
      <c r="L143">
        <v>0</v>
      </c>
      <c r="M143" t="s">
        <v>411</v>
      </c>
    </row>
    <row r="144" spans="1:17">
      <c r="A144">
        <v>63</v>
      </c>
      <c r="B144" t="s">
        <v>637</v>
      </c>
      <c r="C144" t="s">
        <v>17</v>
      </c>
      <c r="F144" t="s">
        <v>414</v>
      </c>
      <c r="G144" t="s">
        <v>410</v>
      </c>
      <c r="H144" t="s">
        <v>384</v>
      </c>
      <c r="J144">
        <v>15</v>
      </c>
      <c r="L144">
        <v>0</v>
      </c>
      <c r="M144" t="s">
        <v>411</v>
      </c>
    </row>
    <row r="145" spans="1:17">
      <c r="A145">
        <v>64</v>
      </c>
      <c r="B145" t="s">
        <v>637</v>
      </c>
      <c r="C145" t="s">
        <v>17</v>
      </c>
      <c r="F145" t="s">
        <v>639</v>
      </c>
      <c r="G145" t="s">
        <v>410</v>
      </c>
      <c r="H145" t="s">
        <v>384</v>
      </c>
      <c r="J145">
        <v>21</v>
      </c>
      <c r="L145">
        <v>0</v>
      </c>
      <c r="M145" t="s">
        <v>411</v>
      </c>
    </row>
    <row r="146" spans="1:17">
      <c r="A146">
        <v>65</v>
      </c>
      <c r="B146" t="s">
        <v>637</v>
      </c>
      <c r="C146" t="s">
        <v>17</v>
      </c>
      <c r="F146" t="s">
        <v>640</v>
      </c>
      <c r="G146" t="s">
        <v>410</v>
      </c>
      <c r="H146" t="s">
        <v>384</v>
      </c>
      <c r="J146">
        <v>6</v>
      </c>
      <c r="L146">
        <v>0</v>
      </c>
      <c r="M146" t="s">
        <v>411</v>
      </c>
    </row>
    <row r="147" spans="1:17">
      <c r="A147">
        <v>66</v>
      </c>
      <c r="B147" t="s">
        <v>637</v>
      </c>
      <c r="C147" t="s">
        <v>17</v>
      </c>
      <c r="F147" t="s">
        <v>641</v>
      </c>
      <c r="G147" t="s">
        <v>410</v>
      </c>
      <c r="H147" t="s">
        <v>384</v>
      </c>
      <c r="J147">
        <v>21</v>
      </c>
      <c r="L147">
        <v>0</v>
      </c>
      <c r="M147" t="s">
        <v>411</v>
      </c>
    </row>
    <row r="148" spans="1:17" ht="90">
      <c r="A148">
        <v>152</v>
      </c>
      <c r="B148" t="s">
        <v>240</v>
      </c>
      <c r="C148" t="s">
        <v>92</v>
      </c>
      <c r="D148" t="s">
        <v>988</v>
      </c>
      <c r="F148" s="446" t="s">
        <v>241</v>
      </c>
      <c r="G148" t="s">
        <v>242</v>
      </c>
      <c r="H148" t="s">
        <v>364</v>
      </c>
      <c r="I148" t="s">
        <v>243</v>
      </c>
      <c r="J148">
        <v>3</v>
      </c>
      <c r="K148">
        <v>9545</v>
      </c>
      <c r="L148">
        <v>28635</v>
      </c>
      <c r="M148" t="s">
        <v>6</v>
      </c>
      <c r="N148" s="445">
        <v>44200</v>
      </c>
      <c r="O148" t="s">
        <v>390</v>
      </c>
      <c r="P148" s="445">
        <v>44229</v>
      </c>
      <c r="Q148" t="s">
        <v>915</v>
      </c>
    </row>
    <row r="149" spans="1:17" ht="30">
      <c r="A149">
        <v>247</v>
      </c>
      <c r="B149" t="s">
        <v>240</v>
      </c>
      <c r="C149" t="s">
        <v>92</v>
      </c>
      <c r="D149" t="s">
        <v>988</v>
      </c>
      <c r="F149" s="446" t="s">
        <v>1213</v>
      </c>
      <c r="G149" t="s">
        <v>242</v>
      </c>
      <c r="H149" t="s">
        <v>1178</v>
      </c>
      <c r="I149" t="s">
        <v>243</v>
      </c>
      <c r="J149">
        <v>1</v>
      </c>
      <c r="K149">
        <v>9545</v>
      </c>
      <c r="L149">
        <v>9545</v>
      </c>
      <c r="M149" t="s">
        <v>6</v>
      </c>
      <c r="N149" s="445">
        <v>44305</v>
      </c>
      <c r="O149" t="s">
        <v>1116</v>
      </c>
      <c r="P149" s="445">
        <v>44314</v>
      </c>
      <c r="Q149" t="s">
        <v>915</v>
      </c>
    </row>
    <row r="150" spans="1:17">
      <c r="A150">
        <v>219</v>
      </c>
      <c r="B150" t="s">
        <v>991</v>
      </c>
      <c r="C150" t="s">
        <v>17</v>
      </c>
      <c r="F150" t="s">
        <v>992</v>
      </c>
      <c r="G150" t="s">
        <v>1000</v>
      </c>
      <c r="H150" t="s">
        <v>1176</v>
      </c>
      <c r="J150">
        <v>1</v>
      </c>
      <c r="L150">
        <v>0</v>
      </c>
    </row>
    <row r="151" spans="1:17" ht="150">
      <c r="A151">
        <v>179</v>
      </c>
      <c r="B151" t="s">
        <v>291</v>
      </c>
      <c r="C151" t="s">
        <v>85</v>
      </c>
      <c r="D151" t="s">
        <v>1031</v>
      </c>
      <c r="F151" s="446" t="s">
        <v>292</v>
      </c>
      <c r="G151" t="s">
        <v>203</v>
      </c>
      <c r="H151" t="s">
        <v>1182</v>
      </c>
      <c r="I151" t="s">
        <v>293</v>
      </c>
      <c r="J151">
        <v>3</v>
      </c>
      <c r="K151">
        <v>660</v>
      </c>
      <c r="L151">
        <v>1980</v>
      </c>
      <c r="M151" t="s">
        <v>6</v>
      </c>
      <c r="N151" s="445">
        <v>44200</v>
      </c>
      <c r="O151" t="s">
        <v>405</v>
      </c>
      <c r="P151" s="445">
        <v>44231</v>
      </c>
      <c r="Q151" t="s">
        <v>915</v>
      </c>
    </row>
    <row r="152" spans="1:17" ht="45">
      <c r="A152">
        <v>274</v>
      </c>
      <c r="B152" t="s">
        <v>291</v>
      </c>
      <c r="C152" t="s">
        <v>85</v>
      </c>
      <c r="D152" t="s">
        <v>1031</v>
      </c>
      <c r="F152" s="446" t="s">
        <v>1214</v>
      </c>
      <c r="G152" t="s">
        <v>203</v>
      </c>
      <c r="H152" t="s">
        <v>1182</v>
      </c>
      <c r="I152" t="s">
        <v>293</v>
      </c>
      <c r="J152">
        <v>1</v>
      </c>
      <c r="K152">
        <v>660</v>
      </c>
      <c r="L152">
        <v>660</v>
      </c>
      <c r="M152" t="s">
        <v>6</v>
      </c>
      <c r="N152" s="445">
        <v>44306</v>
      </c>
      <c r="O152" t="s">
        <v>1165</v>
      </c>
      <c r="P152" s="445">
        <v>44320</v>
      </c>
      <c r="Q152" t="s">
        <v>915</v>
      </c>
    </row>
    <row r="153" spans="1:17">
      <c r="A153">
        <v>120</v>
      </c>
      <c r="B153" t="s">
        <v>948</v>
      </c>
      <c r="C153" t="s">
        <v>82</v>
      </c>
      <c r="D153" t="s">
        <v>951</v>
      </c>
      <c r="F153" t="s">
        <v>936</v>
      </c>
      <c r="G153" t="s">
        <v>949</v>
      </c>
      <c r="H153" t="s">
        <v>384</v>
      </c>
      <c r="I153" t="s">
        <v>950</v>
      </c>
      <c r="J153">
        <v>100</v>
      </c>
      <c r="K153">
        <v>9.2200000000000006</v>
      </c>
      <c r="L153">
        <v>922.00000000000011</v>
      </c>
      <c r="M153" t="s">
        <v>411</v>
      </c>
    </row>
    <row r="154" spans="1:17">
      <c r="A154">
        <v>121</v>
      </c>
      <c r="B154" t="s">
        <v>948</v>
      </c>
      <c r="C154" t="s">
        <v>82</v>
      </c>
      <c r="D154" t="s">
        <v>952</v>
      </c>
      <c r="F154" t="s">
        <v>937</v>
      </c>
      <c r="G154" t="s">
        <v>949</v>
      </c>
      <c r="H154" t="s">
        <v>384</v>
      </c>
      <c r="I154" t="s">
        <v>950</v>
      </c>
      <c r="J154">
        <v>1</v>
      </c>
      <c r="K154">
        <v>38.89</v>
      </c>
      <c r="L154">
        <v>38.89</v>
      </c>
      <c r="M154" t="s">
        <v>411</v>
      </c>
    </row>
    <row r="155" spans="1:17">
      <c r="A155">
        <v>122</v>
      </c>
      <c r="B155" t="s">
        <v>948</v>
      </c>
      <c r="C155" t="s">
        <v>82</v>
      </c>
      <c r="D155" t="s">
        <v>953</v>
      </c>
      <c r="F155" t="s">
        <v>938</v>
      </c>
      <c r="G155" t="s">
        <v>949</v>
      </c>
      <c r="H155" t="s">
        <v>384</v>
      </c>
      <c r="I155" t="s">
        <v>950</v>
      </c>
      <c r="J155">
        <v>65</v>
      </c>
      <c r="K155">
        <v>26</v>
      </c>
      <c r="L155">
        <v>1690</v>
      </c>
      <c r="M155" t="s">
        <v>411</v>
      </c>
    </row>
    <row r="156" spans="1:17">
      <c r="A156">
        <v>123</v>
      </c>
      <c r="B156" t="s">
        <v>948</v>
      </c>
      <c r="C156" t="s">
        <v>82</v>
      </c>
      <c r="D156" t="s">
        <v>952</v>
      </c>
      <c r="F156" t="s">
        <v>939</v>
      </c>
      <c r="G156" t="s">
        <v>949</v>
      </c>
      <c r="H156" t="s">
        <v>384</v>
      </c>
      <c r="I156" t="s">
        <v>950</v>
      </c>
      <c r="J156">
        <v>60</v>
      </c>
      <c r="K156">
        <v>38.36</v>
      </c>
      <c r="L156">
        <v>2301.6</v>
      </c>
      <c r="M156" t="s">
        <v>411</v>
      </c>
    </row>
    <row r="157" spans="1:17" ht="90">
      <c r="A157">
        <v>124</v>
      </c>
      <c r="B157" t="s">
        <v>948</v>
      </c>
      <c r="C157" t="s">
        <v>82</v>
      </c>
      <c r="D157" t="s">
        <v>954</v>
      </c>
      <c r="F157" s="446" t="s">
        <v>940</v>
      </c>
      <c r="G157" t="s">
        <v>949</v>
      </c>
      <c r="H157" t="s">
        <v>384</v>
      </c>
      <c r="I157" t="s">
        <v>950</v>
      </c>
      <c r="J157">
        <v>4000</v>
      </c>
      <c r="K157">
        <v>0.87</v>
      </c>
      <c r="L157">
        <v>3480</v>
      </c>
      <c r="M157" t="s">
        <v>411</v>
      </c>
    </row>
    <row r="158" spans="1:17">
      <c r="A158">
        <v>125</v>
      </c>
      <c r="B158" t="s">
        <v>948</v>
      </c>
      <c r="C158" t="s">
        <v>82</v>
      </c>
      <c r="D158" t="s">
        <v>955</v>
      </c>
      <c r="F158" t="s">
        <v>941</v>
      </c>
      <c r="G158" t="s">
        <v>949</v>
      </c>
      <c r="H158" t="s">
        <v>384</v>
      </c>
      <c r="I158" t="s">
        <v>950</v>
      </c>
      <c r="J158">
        <v>13500</v>
      </c>
      <c r="K158">
        <v>0.1</v>
      </c>
      <c r="L158">
        <v>1350</v>
      </c>
      <c r="M158" t="s">
        <v>411</v>
      </c>
    </row>
    <row r="159" spans="1:17">
      <c r="A159">
        <v>126</v>
      </c>
      <c r="B159" t="s">
        <v>948</v>
      </c>
      <c r="C159" t="s">
        <v>82</v>
      </c>
      <c r="D159" t="s">
        <v>956</v>
      </c>
      <c r="F159" t="s">
        <v>942</v>
      </c>
      <c r="G159" t="s">
        <v>949</v>
      </c>
      <c r="H159" t="s">
        <v>384</v>
      </c>
      <c r="I159" t="s">
        <v>950</v>
      </c>
      <c r="J159">
        <v>35</v>
      </c>
      <c r="K159">
        <v>45</v>
      </c>
      <c r="L159">
        <v>1575</v>
      </c>
      <c r="M159" t="s">
        <v>411</v>
      </c>
    </row>
    <row r="160" spans="1:17">
      <c r="A160">
        <v>127</v>
      </c>
      <c r="B160" t="s">
        <v>948</v>
      </c>
      <c r="C160" t="s">
        <v>82</v>
      </c>
      <c r="D160" t="s">
        <v>957</v>
      </c>
      <c r="F160" t="s">
        <v>943</v>
      </c>
      <c r="G160" t="s">
        <v>949</v>
      </c>
      <c r="H160" t="s">
        <v>384</v>
      </c>
      <c r="I160" t="s">
        <v>950</v>
      </c>
      <c r="J160">
        <v>12</v>
      </c>
      <c r="K160">
        <v>15.72</v>
      </c>
      <c r="L160">
        <v>188.64000000000001</v>
      </c>
      <c r="M160" t="s">
        <v>411</v>
      </c>
    </row>
    <row r="161" spans="1:17">
      <c r="A161">
        <v>128</v>
      </c>
      <c r="B161" t="s">
        <v>948</v>
      </c>
      <c r="C161" t="s">
        <v>82</v>
      </c>
      <c r="D161" t="s">
        <v>958</v>
      </c>
      <c r="F161" t="s">
        <v>944</v>
      </c>
      <c r="G161" t="s">
        <v>949</v>
      </c>
      <c r="H161" t="s">
        <v>384</v>
      </c>
      <c r="I161" t="s">
        <v>950</v>
      </c>
      <c r="J161">
        <v>12</v>
      </c>
      <c r="K161">
        <v>15</v>
      </c>
      <c r="L161">
        <v>180</v>
      </c>
      <c r="M161" t="s">
        <v>411</v>
      </c>
    </row>
    <row r="162" spans="1:17">
      <c r="A162">
        <v>129</v>
      </c>
      <c r="B162" t="s">
        <v>948</v>
      </c>
      <c r="C162" t="s">
        <v>82</v>
      </c>
      <c r="D162" t="s">
        <v>959</v>
      </c>
      <c r="F162" t="s">
        <v>945</v>
      </c>
      <c r="G162" t="s">
        <v>949</v>
      </c>
      <c r="H162" t="s">
        <v>384</v>
      </c>
      <c r="I162" t="s">
        <v>950</v>
      </c>
      <c r="J162">
        <v>12</v>
      </c>
      <c r="K162">
        <v>26.99</v>
      </c>
      <c r="L162">
        <v>323.88</v>
      </c>
      <c r="M162" t="s">
        <v>411</v>
      </c>
    </row>
    <row r="163" spans="1:17">
      <c r="A163">
        <v>130</v>
      </c>
      <c r="B163" t="s">
        <v>948</v>
      </c>
      <c r="C163" t="s">
        <v>82</v>
      </c>
      <c r="D163" t="s">
        <v>956</v>
      </c>
      <c r="F163" t="s">
        <v>946</v>
      </c>
      <c r="G163" t="s">
        <v>949</v>
      </c>
      <c r="H163" t="s">
        <v>384</v>
      </c>
      <c r="I163" t="s">
        <v>950</v>
      </c>
      <c r="J163">
        <v>17600</v>
      </c>
      <c r="K163">
        <v>0.36</v>
      </c>
      <c r="L163">
        <v>6336</v>
      </c>
      <c r="M163" t="s">
        <v>411</v>
      </c>
    </row>
    <row r="164" spans="1:17" ht="120">
      <c r="A164">
        <v>131</v>
      </c>
      <c r="B164" t="s">
        <v>948</v>
      </c>
      <c r="C164" t="s">
        <v>82</v>
      </c>
      <c r="D164" t="s">
        <v>960</v>
      </c>
      <c r="F164" s="446" t="s">
        <v>947</v>
      </c>
      <c r="G164" t="s">
        <v>949</v>
      </c>
      <c r="H164" t="s">
        <v>384</v>
      </c>
      <c r="I164" t="s">
        <v>950</v>
      </c>
      <c r="J164">
        <v>17600</v>
      </c>
      <c r="K164">
        <v>0.72</v>
      </c>
      <c r="L164">
        <v>12672</v>
      </c>
      <c r="M164" t="s">
        <v>411</v>
      </c>
    </row>
    <row r="165" spans="1:17" ht="45">
      <c r="A165">
        <v>252</v>
      </c>
      <c r="B165" s="446" t="s">
        <v>1121</v>
      </c>
      <c r="C165" t="s">
        <v>69</v>
      </c>
      <c r="F165" t="s">
        <v>1122</v>
      </c>
      <c r="H165" t="s">
        <v>355</v>
      </c>
      <c r="J165">
        <v>2</v>
      </c>
      <c r="L165">
        <v>0</v>
      </c>
      <c r="M165" t="s">
        <v>6</v>
      </c>
    </row>
    <row r="166" spans="1:17" ht="45">
      <c r="A166">
        <v>253</v>
      </c>
      <c r="B166" s="446" t="s">
        <v>1121</v>
      </c>
      <c r="C166" t="s">
        <v>69</v>
      </c>
      <c r="F166" t="s">
        <v>1123</v>
      </c>
      <c r="H166" t="s">
        <v>355</v>
      </c>
      <c r="J166">
        <v>3</v>
      </c>
      <c r="L166">
        <v>0</v>
      </c>
      <c r="M166" t="s">
        <v>6</v>
      </c>
    </row>
    <row r="167" spans="1:17" ht="45">
      <c r="A167">
        <v>254</v>
      </c>
      <c r="B167" s="446" t="s">
        <v>1121</v>
      </c>
      <c r="C167" t="s">
        <v>69</v>
      </c>
      <c r="F167" t="s">
        <v>1124</v>
      </c>
      <c r="H167" t="s">
        <v>355</v>
      </c>
      <c r="J167">
        <v>13</v>
      </c>
      <c r="L167">
        <v>0</v>
      </c>
      <c r="M167" t="s">
        <v>6</v>
      </c>
    </row>
    <row r="168" spans="1:17" ht="45">
      <c r="A168">
        <v>255</v>
      </c>
      <c r="B168" s="446" t="s">
        <v>1121</v>
      </c>
      <c r="C168" t="s">
        <v>69</v>
      </c>
      <c r="F168" t="s">
        <v>1125</v>
      </c>
      <c r="H168" t="s">
        <v>355</v>
      </c>
      <c r="J168">
        <v>13</v>
      </c>
      <c r="L168">
        <v>0</v>
      </c>
      <c r="M168" t="s">
        <v>6</v>
      </c>
    </row>
    <row r="169" spans="1:17" ht="45">
      <c r="A169">
        <v>256</v>
      </c>
      <c r="B169" s="446" t="s">
        <v>1121</v>
      </c>
      <c r="C169" t="s">
        <v>69</v>
      </c>
      <c r="F169" t="s">
        <v>1126</v>
      </c>
      <c r="H169" t="s">
        <v>355</v>
      </c>
      <c r="J169">
        <v>1</v>
      </c>
      <c r="L169">
        <v>0</v>
      </c>
      <c r="M169" t="s">
        <v>6</v>
      </c>
    </row>
    <row r="170" spans="1:17" ht="45">
      <c r="A170">
        <v>257</v>
      </c>
      <c r="B170" s="446" t="s">
        <v>1121</v>
      </c>
      <c r="C170" t="s">
        <v>69</v>
      </c>
      <c r="F170" t="s">
        <v>1127</v>
      </c>
      <c r="H170" t="s">
        <v>355</v>
      </c>
      <c r="J170">
        <v>1</v>
      </c>
      <c r="L170">
        <v>0</v>
      </c>
      <c r="M170" t="s">
        <v>6</v>
      </c>
    </row>
    <row r="171" spans="1:17">
      <c r="A171">
        <v>218</v>
      </c>
      <c r="B171" t="s">
        <v>986</v>
      </c>
      <c r="C171" t="s">
        <v>92</v>
      </c>
      <c r="D171" t="s">
        <v>988</v>
      </c>
      <c r="F171" t="s">
        <v>989</v>
      </c>
      <c r="G171" t="s">
        <v>990</v>
      </c>
      <c r="H171" t="s">
        <v>1178</v>
      </c>
      <c r="I171" t="s">
        <v>243</v>
      </c>
      <c r="L171">
        <v>0</v>
      </c>
    </row>
    <row r="172" spans="1:17" ht="150">
      <c r="A172">
        <v>159</v>
      </c>
      <c r="B172" t="s">
        <v>249</v>
      </c>
      <c r="C172" t="s">
        <v>69</v>
      </c>
      <c r="D172" t="s">
        <v>1026</v>
      </c>
      <c r="F172" s="446" t="s">
        <v>1147</v>
      </c>
      <c r="G172" t="s">
        <v>251</v>
      </c>
      <c r="H172" t="s">
        <v>1176</v>
      </c>
      <c r="I172" t="s">
        <v>756</v>
      </c>
      <c r="J172">
        <v>2079.46</v>
      </c>
      <c r="K172">
        <v>10.29</v>
      </c>
      <c r="L172">
        <v>21397.643399999997</v>
      </c>
      <c r="M172" t="s">
        <v>6</v>
      </c>
      <c r="N172" s="445">
        <v>44200</v>
      </c>
      <c r="O172" t="s">
        <v>387</v>
      </c>
      <c r="P172" s="445">
        <v>44231</v>
      </c>
      <c r="Q172" t="s">
        <v>915</v>
      </c>
    </row>
    <row r="173" spans="1:17" ht="165">
      <c r="A173">
        <v>160</v>
      </c>
      <c r="B173" t="s">
        <v>249</v>
      </c>
      <c r="C173" t="s">
        <v>69</v>
      </c>
      <c r="D173" t="s">
        <v>1026</v>
      </c>
      <c r="F173" s="446" t="s">
        <v>1148</v>
      </c>
      <c r="G173" t="s">
        <v>251</v>
      </c>
      <c r="H173" t="s">
        <v>1176</v>
      </c>
      <c r="I173" t="s">
        <v>756</v>
      </c>
      <c r="J173">
        <v>2574</v>
      </c>
      <c r="K173">
        <v>7.9</v>
      </c>
      <c r="L173">
        <v>20334.600000000002</v>
      </c>
      <c r="M173" t="s">
        <v>6</v>
      </c>
      <c r="N173" s="445">
        <v>44200</v>
      </c>
      <c r="O173" t="s">
        <v>387</v>
      </c>
      <c r="P173" s="445">
        <v>44231</v>
      </c>
      <c r="Q173" t="s">
        <v>915</v>
      </c>
    </row>
    <row r="174" spans="1:17" ht="165">
      <c r="A174">
        <v>161</v>
      </c>
      <c r="B174" t="s">
        <v>249</v>
      </c>
      <c r="C174" t="s">
        <v>69</v>
      </c>
      <c r="D174" t="s">
        <v>1026</v>
      </c>
      <c r="F174" s="446" t="s">
        <v>253</v>
      </c>
      <c r="G174" t="s">
        <v>251</v>
      </c>
      <c r="H174" t="s">
        <v>1176</v>
      </c>
      <c r="I174" t="s">
        <v>756</v>
      </c>
      <c r="J174">
        <v>5212.8419999999996</v>
      </c>
      <c r="K174">
        <v>2.83</v>
      </c>
      <c r="L174">
        <v>14752.342859999999</v>
      </c>
      <c r="M174" t="s">
        <v>6</v>
      </c>
      <c r="N174" s="445">
        <v>44200</v>
      </c>
      <c r="O174" t="s">
        <v>387</v>
      </c>
      <c r="P174" s="445">
        <v>44231</v>
      </c>
      <c r="Q174" t="s">
        <v>915</v>
      </c>
    </row>
    <row r="175" spans="1:17" ht="180">
      <c r="A175">
        <v>162</v>
      </c>
      <c r="B175" t="s">
        <v>249</v>
      </c>
      <c r="C175" t="s">
        <v>69</v>
      </c>
      <c r="D175" t="s">
        <v>1026</v>
      </c>
      <c r="F175" s="446" t="s">
        <v>254</v>
      </c>
      <c r="G175" t="s">
        <v>251</v>
      </c>
      <c r="H175" t="s">
        <v>1176</v>
      </c>
      <c r="I175" t="s">
        <v>756</v>
      </c>
      <c r="J175">
        <v>3184.84</v>
      </c>
      <c r="K175">
        <v>5.66</v>
      </c>
      <c r="L175">
        <v>18026.1944</v>
      </c>
      <c r="M175" t="s">
        <v>6</v>
      </c>
      <c r="N175" s="445">
        <v>44200</v>
      </c>
      <c r="O175" t="s">
        <v>387</v>
      </c>
      <c r="P175" s="445">
        <v>44231</v>
      </c>
      <c r="Q175" t="s">
        <v>915</v>
      </c>
    </row>
    <row r="176" spans="1:17" ht="240">
      <c r="A176">
        <v>163</v>
      </c>
      <c r="B176" t="s">
        <v>249</v>
      </c>
      <c r="C176" t="s">
        <v>69</v>
      </c>
      <c r="D176" t="s">
        <v>1026</v>
      </c>
      <c r="F176" s="446" t="s">
        <v>255</v>
      </c>
      <c r="G176" t="s">
        <v>251</v>
      </c>
      <c r="H176" t="s">
        <v>1176</v>
      </c>
      <c r="I176" t="s">
        <v>756</v>
      </c>
      <c r="J176">
        <v>940.64</v>
      </c>
      <c r="K176">
        <v>0.11</v>
      </c>
      <c r="L176">
        <v>103.4704</v>
      </c>
      <c r="M176" t="s">
        <v>6</v>
      </c>
      <c r="N176" s="445">
        <v>44200</v>
      </c>
      <c r="O176" t="s">
        <v>387</v>
      </c>
      <c r="P176" s="445">
        <v>44231</v>
      </c>
      <c r="Q176" t="s">
        <v>915</v>
      </c>
    </row>
    <row r="177" spans="1:17" ht="409.5">
      <c r="A177">
        <v>234</v>
      </c>
      <c r="B177" t="s">
        <v>249</v>
      </c>
      <c r="C177" t="s">
        <v>69</v>
      </c>
      <c r="D177" t="s">
        <v>1026</v>
      </c>
      <c r="E177" s="446" t="s">
        <v>250</v>
      </c>
      <c r="F177" s="446" t="s">
        <v>1088</v>
      </c>
      <c r="G177" t="s">
        <v>251</v>
      </c>
      <c r="H177" t="s">
        <v>1176</v>
      </c>
      <c r="I177" t="s">
        <v>756</v>
      </c>
      <c r="J177">
        <v>622.82000000000005</v>
      </c>
      <c r="K177">
        <v>10.29</v>
      </c>
      <c r="L177">
        <v>6408.8177999999998</v>
      </c>
      <c r="M177" t="s">
        <v>6</v>
      </c>
      <c r="N177" s="445">
        <v>44295</v>
      </c>
      <c r="O177" t="s">
        <v>1092</v>
      </c>
      <c r="P177" s="445">
        <v>44309</v>
      </c>
      <c r="Q177" t="s">
        <v>1093</v>
      </c>
    </row>
    <row r="178" spans="1:17" ht="409.5">
      <c r="A178">
        <v>235</v>
      </c>
      <c r="B178" t="s">
        <v>249</v>
      </c>
      <c r="C178" t="s">
        <v>69</v>
      </c>
      <c r="D178" t="s">
        <v>1026</v>
      </c>
      <c r="E178" s="446" t="s">
        <v>252</v>
      </c>
      <c r="F178" t="s">
        <v>1150</v>
      </c>
      <c r="G178" t="s">
        <v>251</v>
      </c>
      <c r="H178" t="s">
        <v>1176</v>
      </c>
      <c r="I178" t="s">
        <v>756</v>
      </c>
      <c r="J178">
        <v>772.5</v>
      </c>
      <c r="K178">
        <v>7.9</v>
      </c>
      <c r="L178">
        <v>6102.75</v>
      </c>
      <c r="M178" t="s">
        <v>6</v>
      </c>
      <c r="N178" s="445">
        <v>44295</v>
      </c>
      <c r="O178" t="s">
        <v>1092</v>
      </c>
      <c r="P178" s="445">
        <v>44309</v>
      </c>
      <c r="Q178" t="s">
        <v>1093</v>
      </c>
    </row>
    <row r="179" spans="1:17" ht="409.5">
      <c r="A179">
        <v>236</v>
      </c>
      <c r="B179" t="s">
        <v>249</v>
      </c>
      <c r="C179" t="s">
        <v>69</v>
      </c>
      <c r="D179" t="s">
        <v>1026</v>
      </c>
      <c r="E179" s="446" t="s">
        <v>253</v>
      </c>
      <c r="F179" s="446" t="s">
        <v>1089</v>
      </c>
      <c r="G179" t="s">
        <v>251</v>
      </c>
      <c r="H179" t="s">
        <v>1176</v>
      </c>
      <c r="I179" t="s">
        <v>756</v>
      </c>
      <c r="J179">
        <v>1564.73</v>
      </c>
      <c r="K179">
        <v>2.83</v>
      </c>
      <c r="L179">
        <v>4428.1859000000004</v>
      </c>
      <c r="M179" t="s">
        <v>6</v>
      </c>
      <c r="N179" s="445">
        <v>44295</v>
      </c>
      <c r="O179" t="s">
        <v>1092</v>
      </c>
      <c r="P179" s="445">
        <v>44309</v>
      </c>
      <c r="Q179" t="s">
        <v>1093</v>
      </c>
    </row>
    <row r="180" spans="1:17" ht="409.5">
      <c r="A180">
        <v>237</v>
      </c>
      <c r="B180" t="s">
        <v>249</v>
      </c>
      <c r="C180" t="s">
        <v>69</v>
      </c>
      <c r="D180" t="s">
        <v>1026</v>
      </c>
      <c r="E180" s="446" t="s">
        <v>254</v>
      </c>
      <c r="F180" s="446" t="s">
        <v>1090</v>
      </c>
      <c r="G180" t="s">
        <v>251</v>
      </c>
      <c r="H180" t="s">
        <v>1176</v>
      </c>
      <c r="I180" t="s">
        <v>756</v>
      </c>
      <c r="J180">
        <v>956.45</v>
      </c>
      <c r="K180">
        <v>5.66</v>
      </c>
      <c r="L180">
        <v>5413.5070000000005</v>
      </c>
      <c r="M180" t="s">
        <v>6</v>
      </c>
      <c r="N180" s="445">
        <v>44295</v>
      </c>
      <c r="O180" t="s">
        <v>1092</v>
      </c>
      <c r="P180" s="445">
        <v>44309</v>
      </c>
      <c r="Q180" t="s">
        <v>1093</v>
      </c>
    </row>
    <row r="181" spans="1:17" ht="409.5">
      <c r="A181">
        <v>238</v>
      </c>
      <c r="B181" t="s">
        <v>249</v>
      </c>
      <c r="C181" t="s">
        <v>69</v>
      </c>
      <c r="D181" t="s">
        <v>1026</v>
      </c>
      <c r="E181" s="446" t="s">
        <v>255</v>
      </c>
      <c r="F181" s="446" t="s">
        <v>1091</v>
      </c>
      <c r="G181" t="s">
        <v>251</v>
      </c>
      <c r="H181" t="s">
        <v>1176</v>
      </c>
      <c r="I181" t="s">
        <v>756</v>
      </c>
      <c r="J181">
        <v>282.25</v>
      </c>
      <c r="K181">
        <v>0.11</v>
      </c>
      <c r="L181">
        <v>31.047499999999999</v>
      </c>
      <c r="M181" t="s">
        <v>6</v>
      </c>
      <c r="N181" s="445">
        <v>44295</v>
      </c>
      <c r="O181" t="s">
        <v>1092</v>
      </c>
      <c r="P181" s="445">
        <v>44309</v>
      </c>
      <c r="Q181" t="s">
        <v>1093</v>
      </c>
    </row>
    <row r="182" spans="1:17" ht="409.5">
      <c r="A182">
        <v>239</v>
      </c>
      <c r="B182" t="s">
        <v>249</v>
      </c>
      <c r="C182" t="s">
        <v>69</v>
      </c>
      <c r="D182" t="s">
        <v>1026</v>
      </c>
      <c r="E182" s="446" t="s">
        <v>250</v>
      </c>
      <c r="F182" s="446" t="s">
        <v>1215</v>
      </c>
      <c r="G182" t="s">
        <v>251</v>
      </c>
      <c r="H182" t="s">
        <v>1176</v>
      </c>
      <c r="I182" t="s">
        <v>756</v>
      </c>
      <c r="J182">
        <v>1</v>
      </c>
      <c r="K182">
        <v>14922.84</v>
      </c>
      <c r="L182">
        <v>14922.84</v>
      </c>
      <c r="M182" t="s">
        <v>6</v>
      </c>
      <c r="N182" s="445">
        <v>44298</v>
      </c>
      <c r="O182" t="s">
        <v>1094</v>
      </c>
      <c r="P182" s="445">
        <v>44309</v>
      </c>
      <c r="Q182" t="s">
        <v>915</v>
      </c>
    </row>
    <row r="183" spans="1:17" ht="30">
      <c r="A183">
        <v>280</v>
      </c>
      <c r="B183" t="s">
        <v>249</v>
      </c>
      <c r="C183" t="s">
        <v>69</v>
      </c>
      <c r="D183" t="s">
        <v>1026</v>
      </c>
      <c r="F183" s="446" t="s">
        <v>1216</v>
      </c>
      <c r="G183" t="s">
        <v>251</v>
      </c>
      <c r="H183" t="s">
        <v>1176</v>
      </c>
      <c r="I183" t="s">
        <v>756</v>
      </c>
      <c r="J183">
        <v>1</v>
      </c>
      <c r="K183">
        <v>37307.120000000003</v>
      </c>
      <c r="L183">
        <v>37307.120000000003</v>
      </c>
      <c r="M183" t="s">
        <v>6</v>
      </c>
      <c r="N183" s="445">
        <v>44298</v>
      </c>
      <c r="O183" t="s">
        <v>1184</v>
      </c>
      <c r="P183" s="445">
        <v>44321</v>
      </c>
      <c r="Q183" t="s">
        <v>1093</v>
      </c>
    </row>
    <row r="184" spans="1:17" ht="60">
      <c r="A184">
        <v>148</v>
      </c>
      <c r="B184" t="s">
        <v>231</v>
      </c>
      <c r="C184" t="s">
        <v>69</v>
      </c>
      <c r="D184" t="s">
        <v>1021</v>
      </c>
      <c r="F184" s="446" t="s">
        <v>232</v>
      </c>
      <c r="G184" t="s">
        <v>233</v>
      </c>
      <c r="H184" t="s">
        <v>1176</v>
      </c>
      <c r="I184" t="s">
        <v>234</v>
      </c>
      <c r="J184">
        <v>3</v>
      </c>
      <c r="K184">
        <v>4655</v>
      </c>
      <c r="L184">
        <v>13965</v>
      </c>
      <c r="M184" t="s">
        <v>6</v>
      </c>
      <c r="N184" s="445">
        <v>44200</v>
      </c>
      <c r="O184" t="s">
        <v>392</v>
      </c>
      <c r="P184" s="445">
        <v>44229</v>
      </c>
      <c r="Q184" t="s">
        <v>915</v>
      </c>
    </row>
    <row r="185" spans="1:17">
      <c r="A185">
        <v>214</v>
      </c>
      <c r="B185" t="s">
        <v>987</v>
      </c>
      <c r="C185" t="s">
        <v>17</v>
      </c>
      <c r="D185" t="s">
        <v>248</v>
      </c>
      <c r="F185" t="s">
        <v>211</v>
      </c>
      <c r="G185" t="s">
        <v>212</v>
      </c>
      <c r="H185" t="s">
        <v>1176</v>
      </c>
      <c r="I185" t="s">
        <v>213</v>
      </c>
      <c r="L185">
        <v>0</v>
      </c>
    </row>
    <row r="186" spans="1:17">
      <c r="A186">
        <v>215</v>
      </c>
      <c r="B186" t="s">
        <v>987</v>
      </c>
      <c r="C186" t="s">
        <v>17</v>
      </c>
      <c r="D186" t="s">
        <v>248</v>
      </c>
      <c r="F186" t="s">
        <v>214</v>
      </c>
      <c r="G186" t="s">
        <v>212</v>
      </c>
      <c r="H186" t="s">
        <v>1176</v>
      </c>
      <c r="I186" t="s">
        <v>213</v>
      </c>
      <c r="L186">
        <v>0</v>
      </c>
    </row>
    <row r="187" spans="1:17">
      <c r="A187">
        <v>216</v>
      </c>
      <c r="B187" t="s">
        <v>987</v>
      </c>
      <c r="C187" t="s">
        <v>17</v>
      </c>
      <c r="D187" t="s">
        <v>248</v>
      </c>
      <c r="F187" t="s">
        <v>215</v>
      </c>
      <c r="G187" t="s">
        <v>212</v>
      </c>
      <c r="H187" t="s">
        <v>1176</v>
      </c>
      <c r="I187" t="s">
        <v>213</v>
      </c>
      <c r="L187">
        <v>0</v>
      </c>
    </row>
    <row r="188" spans="1:17">
      <c r="A188">
        <v>217</v>
      </c>
      <c r="B188" t="s">
        <v>987</v>
      </c>
      <c r="C188" t="s">
        <v>17</v>
      </c>
      <c r="D188" t="s">
        <v>248</v>
      </c>
      <c r="F188" t="s">
        <v>216</v>
      </c>
      <c r="G188" t="s">
        <v>212</v>
      </c>
      <c r="H188" t="s">
        <v>1176</v>
      </c>
      <c r="I188" t="s">
        <v>213</v>
      </c>
      <c r="L188">
        <v>0</v>
      </c>
    </row>
    <row r="189" spans="1:17">
      <c r="A189">
        <v>220</v>
      </c>
      <c r="B189" t="s">
        <v>993</v>
      </c>
      <c r="C189" t="s">
        <v>85</v>
      </c>
      <c r="F189" t="s">
        <v>994</v>
      </c>
      <c r="G189" t="s">
        <v>999</v>
      </c>
      <c r="H189" t="s">
        <v>1182</v>
      </c>
      <c r="I189" t="s">
        <v>246</v>
      </c>
      <c r="J189">
        <v>780</v>
      </c>
      <c r="K189">
        <v>167.2</v>
      </c>
      <c r="L189">
        <v>130415.99999999999</v>
      </c>
    </row>
    <row r="190" spans="1:17">
      <c r="A190">
        <v>221</v>
      </c>
      <c r="B190" t="s">
        <v>993</v>
      </c>
      <c r="C190" t="s">
        <v>85</v>
      </c>
      <c r="F190" t="s">
        <v>995</v>
      </c>
      <c r="G190" t="s">
        <v>999</v>
      </c>
      <c r="H190" t="s">
        <v>1182</v>
      </c>
      <c r="I190" t="s">
        <v>246</v>
      </c>
      <c r="J190">
        <v>780</v>
      </c>
      <c r="K190">
        <v>17.2</v>
      </c>
      <c r="L190">
        <v>13416</v>
      </c>
    </row>
    <row r="191" spans="1:17">
      <c r="A191">
        <v>222</v>
      </c>
      <c r="B191" t="s">
        <v>993</v>
      </c>
      <c r="C191" t="s">
        <v>85</v>
      </c>
      <c r="F191" t="s">
        <v>996</v>
      </c>
      <c r="G191" t="s">
        <v>999</v>
      </c>
      <c r="H191" t="s">
        <v>1182</v>
      </c>
      <c r="I191" t="s">
        <v>246</v>
      </c>
      <c r="J191">
        <v>180</v>
      </c>
      <c r="K191">
        <v>265</v>
      </c>
      <c r="L191">
        <v>47700</v>
      </c>
    </row>
    <row r="192" spans="1:17">
      <c r="A192">
        <v>223</v>
      </c>
      <c r="B192" t="s">
        <v>993</v>
      </c>
      <c r="C192" t="s">
        <v>85</v>
      </c>
      <c r="F192" t="s">
        <v>997</v>
      </c>
      <c r="G192" t="s">
        <v>999</v>
      </c>
      <c r="H192" t="s">
        <v>1182</v>
      </c>
      <c r="I192" t="s">
        <v>246</v>
      </c>
      <c r="J192">
        <v>600</v>
      </c>
      <c r="K192">
        <v>640</v>
      </c>
      <c r="L192">
        <v>384000</v>
      </c>
    </row>
    <row r="193" spans="1:17">
      <c r="A193">
        <v>224</v>
      </c>
      <c r="B193" t="s">
        <v>1041</v>
      </c>
      <c r="C193" t="s">
        <v>17</v>
      </c>
      <c r="F193" t="s">
        <v>1042</v>
      </c>
      <c r="G193" t="s">
        <v>949</v>
      </c>
      <c r="H193" t="s">
        <v>384</v>
      </c>
      <c r="J193">
        <v>12</v>
      </c>
      <c r="L193">
        <v>0</v>
      </c>
    </row>
    <row r="194" spans="1:17">
      <c r="A194">
        <v>225</v>
      </c>
      <c r="B194" t="s">
        <v>1041</v>
      </c>
      <c r="C194" t="s">
        <v>17</v>
      </c>
      <c r="F194" t="s">
        <v>1043</v>
      </c>
      <c r="G194" t="s">
        <v>949</v>
      </c>
      <c r="H194" t="s">
        <v>384</v>
      </c>
      <c r="J194">
        <v>5000</v>
      </c>
      <c r="L194">
        <v>0</v>
      </c>
    </row>
    <row r="195" spans="1:17">
      <c r="A195">
        <v>226</v>
      </c>
      <c r="B195" t="s">
        <v>1041</v>
      </c>
      <c r="C195" t="s">
        <v>17</v>
      </c>
      <c r="F195" t="s">
        <v>1044</v>
      </c>
      <c r="G195" t="s">
        <v>949</v>
      </c>
      <c r="H195" t="s">
        <v>384</v>
      </c>
      <c r="J195">
        <v>40</v>
      </c>
      <c r="L195">
        <v>0</v>
      </c>
    </row>
    <row r="196" spans="1:17">
      <c r="A196">
        <v>227</v>
      </c>
      <c r="B196" t="s">
        <v>1041</v>
      </c>
      <c r="C196" t="s">
        <v>17</v>
      </c>
      <c r="F196" t="s">
        <v>1045</v>
      </c>
      <c r="G196" t="s">
        <v>949</v>
      </c>
      <c r="H196" t="s">
        <v>384</v>
      </c>
      <c r="J196">
        <v>4</v>
      </c>
      <c r="L196">
        <v>0</v>
      </c>
    </row>
    <row r="197" spans="1:17" ht="45">
      <c r="A197">
        <v>228</v>
      </c>
      <c r="B197" t="s">
        <v>1041</v>
      </c>
      <c r="C197" t="s">
        <v>17</v>
      </c>
      <c r="F197" t="s">
        <v>1159</v>
      </c>
      <c r="G197" t="s">
        <v>949</v>
      </c>
      <c r="H197" t="s">
        <v>384</v>
      </c>
      <c r="J197">
        <v>30</v>
      </c>
      <c r="L197">
        <v>0</v>
      </c>
      <c r="Q197" s="446" t="s">
        <v>1160</v>
      </c>
    </row>
    <row r="198" spans="1:17">
      <c r="A198">
        <v>229</v>
      </c>
      <c r="B198" t="s">
        <v>1041</v>
      </c>
      <c r="C198" t="s">
        <v>17</v>
      </c>
      <c r="F198" t="s">
        <v>1046</v>
      </c>
      <c r="G198" t="s">
        <v>949</v>
      </c>
      <c r="H198" t="s">
        <v>384</v>
      </c>
      <c r="J198">
        <v>2000</v>
      </c>
      <c r="L198">
        <v>0</v>
      </c>
    </row>
    <row r="199" spans="1:17" ht="90">
      <c r="A199">
        <v>230</v>
      </c>
      <c r="B199" t="s">
        <v>1085</v>
      </c>
      <c r="C199" t="s">
        <v>92</v>
      </c>
      <c r="D199" t="s">
        <v>1027</v>
      </c>
      <c r="F199" s="446" t="s">
        <v>236</v>
      </c>
      <c r="G199" t="s">
        <v>1098</v>
      </c>
      <c r="H199" t="s">
        <v>1176</v>
      </c>
      <c r="I199" t="s">
        <v>238</v>
      </c>
      <c r="L199">
        <v>0</v>
      </c>
    </row>
    <row r="200" spans="1:17">
      <c r="A200">
        <v>231</v>
      </c>
      <c r="B200" t="s">
        <v>1085</v>
      </c>
      <c r="C200" t="s">
        <v>92</v>
      </c>
      <c r="D200" t="s">
        <v>1027</v>
      </c>
      <c r="F200" t="s">
        <v>1140</v>
      </c>
      <c r="G200" t="s">
        <v>1098</v>
      </c>
      <c r="H200" t="s">
        <v>1176</v>
      </c>
      <c r="I200" t="s">
        <v>238</v>
      </c>
      <c r="L200">
        <v>0</v>
      </c>
    </row>
    <row r="201" spans="1:17">
      <c r="A201">
        <v>232</v>
      </c>
      <c r="B201" t="s">
        <v>1085</v>
      </c>
      <c r="C201" t="s">
        <v>92</v>
      </c>
      <c r="D201" t="s">
        <v>1027</v>
      </c>
      <c r="F201" t="s">
        <v>239</v>
      </c>
      <c r="G201" t="s">
        <v>1098</v>
      </c>
      <c r="H201" t="s">
        <v>1176</v>
      </c>
      <c r="I201" t="s">
        <v>238</v>
      </c>
      <c r="L201">
        <v>0</v>
      </c>
    </row>
    <row r="202" spans="1:17">
      <c r="A202">
        <v>233</v>
      </c>
      <c r="B202" t="s">
        <v>1085</v>
      </c>
      <c r="C202" t="s">
        <v>92</v>
      </c>
      <c r="D202" t="s">
        <v>988</v>
      </c>
      <c r="F202" t="s">
        <v>1149</v>
      </c>
      <c r="G202" t="s">
        <v>242</v>
      </c>
      <c r="H202" t="s">
        <v>1178</v>
      </c>
      <c r="I202" t="s">
        <v>243</v>
      </c>
      <c r="L202">
        <v>0</v>
      </c>
    </row>
    <row r="203" spans="1:17" ht="45">
      <c r="A203">
        <v>258</v>
      </c>
      <c r="B203" s="446" t="s">
        <v>1129</v>
      </c>
      <c r="C203" t="s">
        <v>69</v>
      </c>
      <c r="D203" t="s">
        <v>1011</v>
      </c>
      <c r="F203" t="s">
        <v>218</v>
      </c>
      <c r="H203" t="s">
        <v>1179</v>
      </c>
      <c r="J203">
        <v>10</v>
      </c>
      <c r="L203">
        <v>0</v>
      </c>
      <c r="M203" t="s">
        <v>6</v>
      </c>
    </row>
    <row r="204" spans="1:17" ht="45">
      <c r="A204">
        <v>259</v>
      </c>
      <c r="B204" s="446" t="s">
        <v>1129</v>
      </c>
      <c r="C204" t="s">
        <v>69</v>
      </c>
      <c r="D204" t="s">
        <v>1011</v>
      </c>
      <c r="F204" t="s">
        <v>221</v>
      </c>
      <c r="H204" t="s">
        <v>1179</v>
      </c>
      <c r="J204">
        <v>10</v>
      </c>
      <c r="L204">
        <v>0</v>
      </c>
      <c r="M204" t="s">
        <v>6</v>
      </c>
    </row>
    <row r="205" spans="1:17" ht="45">
      <c r="A205">
        <v>260</v>
      </c>
      <c r="B205" s="446" t="s">
        <v>1129</v>
      </c>
      <c r="C205" t="s">
        <v>69</v>
      </c>
      <c r="D205" t="s">
        <v>1011</v>
      </c>
      <c r="F205" t="s">
        <v>222</v>
      </c>
      <c r="H205" t="s">
        <v>1179</v>
      </c>
      <c r="J205">
        <v>10</v>
      </c>
      <c r="L205">
        <v>0</v>
      </c>
      <c r="M205" t="s">
        <v>6</v>
      </c>
    </row>
    <row r="206" spans="1:17" ht="45">
      <c r="A206">
        <v>261</v>
      </c>
      <c r="B206" s="446" t="s">
        <v>1129</v>
      </c>
      <c r="C206" t="s">
        <v>69</v>
      </c>
      <c r="D206" t="s">
        <v>1011</v>
      </c>
      <c r="F206" t="s">
        <v>223</v>
      </c>
      <c r="H206" t="s">
        <v>1179</v>
      </c>
      <c r="J206">
        <v>10</v>
      </c>
      <c r="L206">
        <v>0</v>
      </c>
      <c r="M206" t="s">
        <v>6</v>
      </c>
    </row>
    <row r="207" spans="1:17" ht="45">
      <c r="A207">
        <v>262</v>
      </c>
      <c r="B207" s="446" t="s">
        <v>1129</v>
      </c>
      <c r="C207" t="s">
        <v>69</v>
      </c>
      <c r="D207" t="s">
        <v>1011</v>
      </c>
      <c r="F207" t="s">
        <v>224</v>
      </c>
      <c r="H207" t="s">
        <v>1179</v>
      </c>
      <c r="J207">
        <v>10</v>
      </c>
      <c r="L207">
        <v>0</v>
      </c>
      <c r="M207" t="s">
        <v>6</v>
      </c>
    </row>
    <row r="208" spans="1:17" ht="45">
      <c r="A208">
        <v>263</v>
      </c>
      <c r="B208" s="446" t="s">
        <v>1129</v>
      </c>
      <c r="C208" t="s">
        <v>69</v>
      </c>
      <c r="D208" t="s">
        <v>1011</v>
      </c>
      <c r="F208" t="s">
        <v>225</v>
      </c>
      <c r="H208" t="s">
        <v>1179</v>
      </c>
      <c r="J208">
        <v>10</v>
      </c>
      <c r="L208">
        <v>0</v>
      </c>
      <c r="M208" t="s">
        <v>6</v>
      </c>
    </row>
    <row r="209" spans="1:17" ht="45">
      <c r="A209">
        <v>264</v>
      </c>
      <c r="B209" s="446" t="s">
        <v>1129</v>
      </c>
      <c r="C209" t="s">
        <v>69</v>
      </c>
      <c r="D209" t="s">
        <v>1011</v>
      </c>
      <c r="F209" t="s">
        <v>226</v>
      </c>
      <c r="H209" t="s">
        <v>1179</v>
      </c>
      <c r="J209">
        <v>10</v>
      </c>
      <c r="L209">
        <v>0</v>
      </c>
      <c r="M209" t="s">
        <v>6</v>
      </c>
    </row>
    <row r="210" spans="1:17" ht="45">
      <c r="A210">
        <v>265</v>
      </c>
      <c r="B210" s="446" t="s">
        <v>1129</v>
      </c>
      <c r="C210" t="s">
        <v>69</v>
      </c>
      <c r="D210" t="s">
        <v>1011</v>
      </c>
      <c r="F210" t="s">
        <v>227</v>
      </c>
      <c r="H210" t="s">
        <v>1179</v>
      </c>
      <c r="J210">
        <v>10</v>
      </c>
      <c r="L210">
        <v>0</v>
      </c>
      <c r="M210" t="s">
        <v>6</v>
      </c>
    </row>
    <row r="211" spans="1:17">
      <c r="A211">
        <v>281</v>
      </c>
      <c r="B211" t="s">
        <v>1186</v>
      </c>
      <c r="C211" t="s">
        <v>92</v>
      </c>
      <c r="D211" t="s">
        <v>1030</v>
      </c>
      <c r="F211" t="s">
        <v>1187</v>
      </c>
      <c r="G211" t="s">
        <v>219</v>
      </c>
      <c r="H211" t="s">
        <v>1179</v>
      </c>
      <c r="I211" t="s">
        <v>289</v>
      </c>
      <c r="L211">
        <v>0</v>
      </c>
    </row>
    <row r="212" spans="1:17">
      <c r="A212">
        <v>282</v>
      </c>
      <c r="B212" t="s">
        <v>1186</v>
      </c>
      <c r="C212" t="s">
        <v>92</v>
      </c>
      <c r="D212" t="s">
        <v>1030</v>
      </c>
      <c r="F212" t="s">
        <v>1188</v>
      </c>
      <c r="G212" t="s">
        <v>219</v>
      </c>
      <c r="H212" t="s">
        <v>1179</v>
      </c>
      <c r="I212" t="s">
        <v>289</v>
      </c>
      <c r="L212">
        <v>0</v>
      </c>
    </row>
    <row r="213" spans="1:17" ht="45">
      <c r="A213">
        <v>266</v>
      </c>
      <c r="B213" s="446" t="s">
        <v>1128</v>
      </c>
      <c r="C213" t="s">
        <v>69</v>
      </c>
      <c r="F213" t="s">
        <v>1130</v>
      </c>
      <c r="H213" t="s">
        <v>1176</v>
      </c>
      <c r="L213">
        <v>0</v>
      </c>
      <c r="M213" t="s">
        <v>6</v>
      </c>
    </row>
    <row r="214" spans="1:17">
      <c r="A214">
        <v>134</v>
      </c>
      <c r="B214" t="s">
        <v>205</v>
      </c>
      <c r="C214" t="s">
        <v>69</v>
      </c>
      <c r="D214" t="s">
        <v>1034</v>
      </c>
      <c r="F214" t="s">
        <v>207</v>
      </c>
      <c r="G214" t="s">
        <v>208</v>
      </c>
      <c r="H214" t="s">
        <v>1179</v>
      </c>
      <c r="I214" t="s">
        <v>209</v>
      </c>
      <c r="J214">
        <v>3</v>
      </c>
      <c r="K214">
        <v>8000</v>
      </c>
      <c r="L214">
        <v>24000</v>
      </c>
      <c r="M214" t="s">
        <v>6</v>
      </c>
      <c r="N214" s="445">
        <v>44200</v>
      </c>
      <c r="O214" t="s">
        <v>396</v>
      </c>
      <c r="P214" s="445">
        <v>44229</v>
      </c>
      <c r="Q214" t="s">
        <v>915</v>
      </c>
    </row>
    <row r="215" spans="1:17" ht="45">
      <c r="A215">
        <v>267</v>
      </c>
      <c r="B215" s="446" t="s">
        <v>1131</v>
      </c>
      <c r="C215" t="s">
        <v>69</v>
      </c>
      <c r="F215" t="s">
        <v>1132</v>
      </c>
      <c r="H215" t="s">
        <v>1176</v>
      </c>
      <c r="J215">
        <v>600</v>
      </c>
      <c r="L215">
        <v>0</v>
      </c>
      <c r="M215" t="s">
        <v>6</v>
      </c>
    </row>
    <row r="216" spans="1:17" ht="45">
      <c r="A216">
        <v>268</v>
      </c>
      <c r="B216" s="446" t="s">
        <v>1131</v>
      </c>
      <c r="C216" t="s">
        <v>69</v>
      </c>
      <c r="F216" t="s">
        <v>1133</v>
      </c>
      <c r="H216" t="s">
        <v>1176</v>
      </c>
      <c r="J216">
        <v>100</v>
      </c>
      <c r="L216">
        <v>0</v>
      </c>
      <c r="M216" t="s">
        <v>6</v>
      </c>
    </row>
    <row r="217" spans="1:17" ht="45">
      <c r="A217">
        <v>269</v>
      </c>
      <c r="B217" s="446" t="s">
        <v>1131</v>
      </c>
      <c r="C217" t="s">
        <v>69</v>
      </c>
      <c r="F217" t="s">
        <v>1134</v>
      </c>
      <c r="H217" t="s">
        <v>1176</v>
      </c>
      <c r="J217">
        <v>20</v>
      </c>
      <c r="L217">
        <v>0</v>
      </c>
      <c r="M217" t="s">
        <v>6</v>
      </c>
    </row>
    <row r="218" spans="1:17" ht="45">
      <c r="A218">
        <v>270</v>
      </c>
      <c r="B218" s="446" t="s">
        <v>1131</v>
      </c>
      <c r="C218" t="s">
        <v>69</v>
      </c>
      <c r="F218" t="s">
        <v>1135</v>
      </c>
      <c r="H218" t="s">
        <v>1176</v>
      </c>
      <c r="J218">
        <v>100</v>
      </c>
      <c r="L218">
        <v>0</v>
      </c>
      <c r="M218" t="s">
        <v>6</v>
      </c>
    </row>
    <row r="219" spans="1:17" ht="45">
      <c r="A219">
        <v>271</v>
      </c>
      <c r="B219" s="446" t="s">
        <v>1131</v>
      </c>
      <c r="C219" t="s">
        <v>69</v>
      </c>
      <c r="F219" t="s">
        <v>1136</v>
      </c>
      <c r="H219" t="s">
        <v>1176</v>
      </c>
      <c r="J219">
        <v>18</v>
      </c>
      <c r="L219">
        <v>0</v>
      </c>
      <c r="M219" t="s">
        <v>6</v>
      </c>
    </row>
    <row r="220" spans="1:17" ht="45">
      <c r="A220">
        <v>272</v>
      </c>
      <c r="B220" s="446" t="s">
        <v>1131</v>
      </c>
      <c r="C220" t="s">
        <v>69</v>
      </c>
      <c r="F220" t="s">
        <v>1137</v>
      </c>
      <c r="H220" t="s">
        <v>1176</v>
      </c>
      <c r="J220">
        <v>120</v>
      </c>
      <c r="L220">
        <v>0</v>
      </c>
      <c r="M220" t="s">
        <v>6</v>
      </c>
    </row>
    <row r="221" spans="1:17" ht="45">
      <c r="A221">
        <v>273</v>
      </c>
      <c r="B221" s="446" t="s">
        <v>1131</v>
      </c>
      <c r="C221" t="s">
        <v>69</v>
      </c>
      <c r="F221" t="s">
        <v>1138</v>
      </c>
      <c r="H221" t="s">
        <v>1176</v>
      </c>
      <c r="J221">
        <v>30</v>
      </c>
      <c r="L221">
        <v>0</v>
      </c>
      <c r="M221" t="s">
        <v>6</v>
      </c>
    </row>
    <row r="222" spans="1:17">
      <c r="A222">
        <v>283</v>
      </c>
      <c r="B222" t="s">
        <v>1190</v>
      </c>
      <c r="C222" t="s">
        <v>69</v>
      </c>
      <c r="D222" t="s">
        <v>1021</v>
      </c>
      <c r="F222" t="s">
        <v>1189</v>
      </c>
      <c r="G222" t="s">
        <v>233</v>
      </c>
      <c r="H222" t="s">
        <v>1176</v>
      </c>
      <c r="I222" t="s">
        <v>234</v>
      </c>
      <c r="L222">
        <v>0</v>
      </c>
    </row>
    <row r="223" spans="1:17">
      <c r="A223">
        <v>135</v>
      </c>
      <c r="B223" t="s">
        <v>210</v>
      </c>
      <c r="C223" t="s">
        <v>17</v>
      </c>
      <c r="D223" t="s">
        <v>248</v>
      </c>
      <c r="F223" t="s">
        <v>211</v>
      </c>
      <c r="G223" t="s">
        <v>212</v>
      </c>
      <c r="H223" t="s">
        <v>1176</v>
      </c>
      <c r="I223" t="s">
        <v>213</v>
      </c>
      <c r="J223">
        <v>6000</v>
      </c>
      <c r="K223">
        <v>0.1578</v>
      </c>
      <c r="L223">
        <v>946.8</v>
      </c>
      <c r="M223" t="s">
        <v>6</v>
      </c>
      <c r="N223" s="445">
        <v>44200</v>
      </c>
      <c r="O223" t="s">
        <v>395</v>
      </c>
      <c r="P223" s="445">
        <v>44229</v>
      </c>
      <c r="Q223" t="s">
        <v>915</v>
      </c>
    </row>
    <row r="224" spans="1:17">
      <c r="A224">
        <v>136</v>
      </c>
      <c r="B224" t="s">
        <v>210</v>
      </c>
      <c r="C224" t="s">
        <v>17</v>
      </c>
      <c r="D224" t="s">
        <v>248</v>
      </c>
      <c r="F224" t="s">
        <v>214</v>
      </c>
      <c r="G224" t="s">
        <v>212</v>
      </c>
      <c r="H224" t="s">
        <v>1176</v>
      </c>
      <c r="I224" t="s">
        <v>213</v>
      </c>
      <c r="J224">
        <v>1500</v>
      </c>
      <c r="K224">
        <v>0.98419999999999996</v>
      </c>
      <c r="L224">
        <v>1476.3</v>
      </c>
      <c r="M224" t="s">
        <v>6</v>
      </c>
      <c r="N224" s="445">
        <v>44200</v>
      </c>
      <c r="O224" t="s">
        <v>395</v>
      </c>
      <c r="P224" s="445">
        <v>44229</v>
      </c>
      <c r="Q224" t="s">
        <v>915</v>
      </c>
    </row>
    <row r="225" spans="1:17">
      <c r="A225">
        <v>137</v>
      </c>
      <c r="B225" t="s">
        <v>210</v>
      </c>
      <c r="C225" t="s">
        <v>17</v>
      </c>
      <c r="D225" t="s">
        <v>248</v>
      </c>
      <c r="F225" t="s">
        <v>215</v>
      </c>
      <c r="G225" t="s">
        <v>212</v>
      </c>
      <c r="H225" t="s">
        <v>1176</v>
      </c>
      <c r="I225" t="s">
        <v>213</v>
      </c>
      <c r="J225">
        <v>600</v>
      </c>
      <c r="K225">
        <v>0.98419999999999996</v>
      </c>
      <c r="L225">
        <v>590.52</v>
      </c>
      <c r="M225" t="s">
        <v>6</v>
      </c>
      <c r="N225" s="445">
        <v>44200</v>
      </c>
      <c r="O225" t="s">
        <v>395</v>
      </c>
      <c r="P225" s="445">
        <v>44229</v>
      </c>
      <c r="Q225" t="s">
        <v>915</v>
      </c>
    </row>
    <row r="226" spans="1:17">
      <c r="A226">
        <v>138</v>
      </c>
      <c r="B226" t="s">
        <v>210</v>
      </c>
      <c r="C226" t="s">
        <v>17</v>
      </c>
      <c r="D226" t="s">
        <v>248</v>
      </c>
      <c r="F226" t="s">
        <v>216</v>
      </c>
      <c r="G226" t="s">
        <v>212</v>
      </c>
      <c r="H226" t="s">
        <v>1176</v>
      </c>
      <c r="I226" t="s">
        <v>213</v>
      </c>
      <c r="J226">
        <v>3750.05</v>
      </c>
      <c r="K226">
        <v>0.35749999999999998</v>
      </c>
      <c r="L226">
        <v>1340.642875</v>
      </c>
      <c r="M226" t="s">
        <v>6</v>
      </c>
      <c r="N226" s="445">
        <v>44200</v>
      </c>
      <c r="O226" t="s">
        <v>395</v>
      </c>
      <c r="P226" s="445">
        <v>44229</v>
      </c>
      <c r="Q226" t="s">
        <v>915</v>
      </c>
    </row>
    <row r="227" spans="1:17">
      <c r="A227">
        <v>284</v>
      </c>
      <c r="B227" t="s">
        <v>1194</v>
      </c>
      <c r="C227" t="s">
        <v>82</v>
      </c>
      <c r="D227" t="s">
        <v>1203</v>
      </c>
      <c r="F227" t="s">
        <v>1159</v>
      </c>
      <c r="G227" t="s">
        <v>1196</v>
      </c>
      <c r="H227" t="s">
        <v>384</v>
      </c>
      <c r="I227" t="s">
        <v>1197</v>
      </c>
      <c r="J227" t="s">
        <v>1199</v>
      </c>
      <c r="K227" t="s">
        <v>1201</v>
      </c>
      <c r="L227">
        <v>510</v>
      </c>
    </row>
    <row r="228" spans="1:17" ht="45">
      <c r="A228">
        <v>285</v>
      </c>
      <c r="B228" t="s">
        <v>1194</v>
      </c>
      <c r="C228" t="s">
        <v>82</v>
      </c>
      <c r="D228" t="s">
        <v>1204</v>
      </c>
      <c r="F228" t="s">
        <v>1195</v>
      </c>
      <c r="G228" t="s">
        <v>1196</v>
      </c>
      <c r="H228" t="s">
        <v>384</v>
      </c>
      <c r="I228" s="446" t="s">
        <v>1198</v>
      </c>
      <c r="J228" t="s">
        <v>1200</v>
      </c>
      <c r="K228" t="s">
        <v>1202</v>
      </c>
      <c r="L228">
        <v>860</v>
      </c>
    </row>
    <row r="229" spans="1:17" ht="120">
      <c r="A229">
        <v>177</v>
      </c>
      <c r="B229" t="s">
        <v>287</v>
      </c>
      <c r="C229" t="s">
        <v>92</v>
      </c>
      <c r="D229" t="s">
        <v>1030</v>
      </c>
      <c r="F229" s="446" t="s">
        <v>288</v>
      </c>
      <c r="G229" t="s">
        <v>219</v>
      </c>
      <c r="H229" t="s">
        <v>1179</v>
      </c>
      <c r="I229" t="s">
        <v>289</v>
      </c>
      <c r="J229">
        <v>21</v>
      </c>
      <c r="K229">
        <v>400</v>
      </c>
      <c r="L229">
        <v>8400</v>
      </c>
      <c r="M229" t="s">
        <v>6</v>
      </c>
      <c r="N229" s="445">
        <v>44200</v>
      </c>
      <c r="O229" t="s">
        <v>404</v>
      </c>
      <c r="P229" s="445">
        <v>44231</v>
      </c>
      <c r="Q229" t="s">
        <v>564</v>
      </c>
    </row>
    <row r="230" spans="1:17" ht="135">
      <c r="A230">
        <v>178</v>
      </c>
      <c r="B230" t="s">
        <v>287</v>
      </c>
      <c r="C230" t="s">
        <v>92</v>
      </c>
      <c r="D230" t="s">
        <v>1030</v>
      </c>
      <c r="F230" s="446" t="s">
        <v>290</v>
      </c>
      <c r="G230" t="s">
        <v>219</v>
      </c>
      <c r="H230" t="s">
        <v>1179</v>
      </c>
      <c r="I230" t="s">
        <v>289</v>
      </c>
      <c r="J230">
        <v>75</v>
      </c>
      <c r="K230">
        <v>350</v>
      </c>
      <c r="L230">
        <v>26250</v>
      </c>
      <c r="M230" t="s">
        <v>6</v>
      </c>
      <c r="N230" s="445">
        <v>44200</v>
      </c>
      <c r="O230" t="s">
        <v>404</v>
      </c>
      <c r="P230" s="445">
        <v>44231</v>
      </c>
      <c r="Q230" t="s">
        <v>564</v>
      </c>
    </row>
    <row r="231" spans="1:17" ht="45">
      <c r="A231">
        <v>244</v>
      </c>
      <c r="B231" t="s">
        <v>287</v>
      </c>
      <c r="C231" t="s">
        <v>92</v>
      </c>
      <c r="D231" t="s">
        <v>1030</v>
      </c>
      <c r="F231" s="446" t="s">
        <v>1217</v>
      </c>
      <c r="G231" t="s">
        <v>219</v>
      </c>
      <c r="H231" t="s">
        <v>1179</v>
      </c>
      <c r="I231" t="s">
        <v>289</v>
      </c>
      <c r="J231">
        <v>1</v>
      </c>
      <c r="K231">
        <v>23100</v>
      </c>
      <c r="L231">
        <v>23100</v>
      </c>
      <c r="M231" t="s">
        <v>6</v>
      </c>
      <c r="N231" s="445">
        <v>44302</v>
      </c>
      <c r="O231" t="s">
        <v>1109</v>
      </c>
      <c r="P231" s="445">
        <v>44314</v>
      </c>
      <c r="Q231" t="s">
        <v>564</v>
      </c>
    </row>
    <row r="232" spans="1:17" ht="180">
      <c r="A232">
        <v>70</v>
      </c>
      <c r="B232" t="s">
        <v>235</v>
      </c>
      <c r="C232" t="s">
        <v>92</v>
      </c>
      <c r="D232" t="s">
        <v>1027</v>
      </c>
      <c r="F232" s="446" t="s">
        <v>981</v>
      </c>
      <c r="G232" t="s">
        <v>237</v>
      </c>
      <c r="H232" t="s">
        <v>1176</v>
      </c>
      <c r="I232" t="s">
        <v>238</v>
      </c>
      <c r="J232">
        <v>1</v>
      </c>
      <c r="K232">
        <v>46433.279999999999</v>
      </c>
      <c r="L232">
        <v>46433.279999999999</v>
      </c>
      <c r="M232" t="s">
        <v>6</v>
      </c>
      <c r="N232" s="445">
        <v>44291</v>
      </c>
      <c r="O232" t="s">
        <v>982</v>
      </c>
      <c r="P232" s="445">
        <v>44293</v>
      </c>
      <c r="Q232" t="s">
        <v>932</v>
      </c>
    </row>
    <row r="233" spans="1:17">
      <c r="A233">
        <v>149</v>
      </c>
      <c r="B233" t="s">
        <v>235</v>
      </c>
      <c r="C233" t="s">
        <v>92</v>
      </c>
      <c r="D233" t="s">
        <v>1027</v>
      </c>
      <c r="F233" t="s">
        <v>1139</v>
      </c>
      <c r="G233" t="s">
        <v>237</v>
      </c>
      <c r="H233" t="s">
        <v>1176</v>
      </c>
      <c r="I233" t="s">
        <v>238</v>
      </c>
      <c r="J233">
        <v>6</v>
      </c>
      <c r="K233">
        <v>9218.7900000000009</v>
      </c>
      <c r="L233">
        <v>42913467.450000003</v>
      </c>
      <c r="M233" t="s">
        <v>6</v>
      </c>
      <c r="N233" s="445">
        <v>44200</v>
      </c>
      <c r="O233" t="s">
        <v>391</v>
      </c>
      <c r="P233" s="445">
        <v>44229</v>
      </c>
      <c r="Q233" t="s">
        <v>915</v>
      </c>
    </row>
    <row r="234" spans="1:17">
      <c r="A234">
        <v>150</v>
      </c>
      <c r="B234" t="s">
        <v>235</v>
      </c>
      <c r="C234" t="s">
        <v>92</v>
      </c>
      <c r="D234" t="s">
        <v>1027</v>
      </c>
      <c r="F234" t="s">
        <v>1140</v>
      </c>
      <c r="G234" t="s">
        <v>237</v>
      </c>
      <c r="H234" t="s">
        <v>1176</v>
      </c>
      <c r="I234" t="s">
        <v>238</v>
      </c>
      <c r="J234">
        <v>3</v>
      </c>
      <c r="K234">
        <v>4861.9799999999996</v>
      </c>
      <c r="L234">
        <v>44821572.604199998</v>
      </c>
      <c r="M234" t="s">
        <v>6</v>
      </c>
      <c r="N234" s="445">
        <v>44200</v>
      </c>
      <c r="O234" t="s">
        <v>391</v>
      </c>
      <c r="P234" s="445">
        <v>44229</v>
      </c>
      <c r="Q234" t="s">
        <v>915</v>
      </c>
    </row>
    <row r="235" spans="1:17">
      <c r="A235">
        <v>151</v>
      </c>
      <c r="B235" t="s">
        <v>235</v>
      </c>
      <c r="C235" t="s">
        <v>92</v>
      </c>
      <c r="D235" t="s">
        <v>1027</v>
      </c>
      <c r="F235" t="s">
        <v>239</v>
      </c>
      <c r="G235" t="s">
        <v>237</v>
      </c>
      <c r="H235" t="s">
        <v>1176</v>
      </c>
      <c r="I235" t="s">
        <v>238</v>
      </c>
      <c r="J235">
        <v>6</v>
      </c>
      <c r="K235">
        <v>11566.86</v>
      </c>
      <c r="L235">
        <v>56237841.982799999</v>
      </c>
      <c r="M235" t="s">
        <v>6</v>
      </c>
      <c r="N235" s="445">
        <v>44200</v>
      </c>
      <c r="O235" t="s">
        <v>391</v>
      </c>
      <c r="P235" s="445">
        <v>44229</v>
      </c>
      <c r="Q235" t="s">
        <v>915</v>
      </c>
    </row>
    <row r="236" spans="1:17" ht="30">
      <c r="A236">
        <v>73</v>
      </c>
      <c r="B236" t="s">
        <v>256</v>
      </c>
      <c r="C236" t="s">
        <v>69</v>
      </c>
      <c r="D236" t="s">
        <v>1005</v>
      </c>
      <c r="F236" t="s">
        <v>1006</v>
      </c>
      <c r="G236" s="446" t="s">
        <v>257</v>
      </c>
      <c r="H236" t="s">
        <v>1178</v>
      </c>
      <c r="I236" t="s">
        <v>258</v>
      </c>
      <c r="J236">
        <v>1</v>
      </c>
      <c r="K236">
        <v>13700</v>
      </c>
      <c r="L236">
        <v>13700</v>
      </c>
      <c r="M236" t="s">
        <v>6</v>
      </c>
      <c r="N236" s="445">
        <v>44291</v>
      </c>
      <c r="O236" t="s">
        <v>1008</v>
      </c>
      <c r="P236" s="445">
        <v>44298</v>
      </c>
      <c r="Q236" t="s">
        <v>915</v>
      </c>
    </row>
    <row r="237" spans="1:17">
      <c r="A237">
        <v>74</v>
      </c>
      <c r="B237" t="s">
        <v>256</v>
      </c>
      <c r="C237" t="s">
        <v>69</v>
      </c>
      <c r="D237" t="s">
        <v>1005</v>
      </c>
      <c r="F237" t="s">
        <v>1009</v>
      </c>
      <c r="G237" t="s">
        <v>261</v>
      </c>
      <c r="H237" t="s">
        <v>1178</v>
      </c>
      <c r="I237" t="s">
        <v>258</v>
      </c>
      <c r="J237">
        <v>1</v>
      </c>
      <c r="K237">
        <v>5600</v>
      </c>
      <c r="L237">
        <v>5600</v>
      </c>
      <c r="M237" t="s">
        <v>6</v>
      </c>
      <c r="N237" s="445">
        <v>44291</v>
      </c>
      <c r="O237" t="s">
        <v>1010</v>
      </c>
      <c r="P237" s="445">
        <v>44298</v>
      </c>
      <c r="Q237" t="s">
        <v>915</v>
      </c>
    </row>
    <row r="238" spans="1:17" ht="30">
      <c r="A238">
        <v>164</v>
      </c>
      <c r="B238" t="s">
        <v>256</v>
      </c>
      <c r="C238" t="s">
        <v>69</v>
      </c>
      <c r="D238" t="s">
        <v>1005</v>
      </c>
      <c r="F238" t="s">
        <v>1006</v>
      </c>
      <c r="G238" s="446" t="s">
        <v>257</v>
      </c>
      <c r="H238" t="s">
        <v>1178</v>
      </c>
      <c r="I238" t="s">
        <v>258</v>
      </c>
      <c r="J238">
        <v>1</v>
      </c>
      <c r="K238">
        <v>20550</v>
      </c>
      <c r="L238">
        <v>20550</v>
      </c>
      <c r="M238" t="s">
        <v>6</v>
      </c>
      <c r="N238" s="445">
        <v>44200</v>
      </c>
      <c r="O238" t="s">
        <v>259</v>
      </c>
      <c r="P238" s="445">
        <v>44231</v>
      </c>
      <c r="Q238" t="s">
        <v>915</v>
      </c>
    </row>
    <row r="239" spans="1:17">
      <c r="A239">
        <v>165</v>
      </c>
      <c r="B239" t="s">
        <v>256</v>
      </c>
      <c r="C239" t="s">
        <v>69</v>
      </c>
      <c r="D239" t="s">
        <v>1005</v>
      </c>
      <c r="F239" t="s">
        <v>1007</v>
      </c>
      <c r="G239" t="s">
        <v>260</v>
      </c>
      <c r="H239" t="s">
        <v>1178</v>
      </c>
      <c r="I239" t="s">
        <v>258</v>
      </c>
      <c r="J239">
        <v>1</v>
      </c>
      <c r="K239">
        <v>20550</v>
      </c>
      <c r="L239">
        <v>20550</v>
      </c>
      <c r="M239" t="s">
        <v>6</v>
      </c>
      <c r="N239" s="445">
        <v>44200</v>
      </c>
      <c r="O239" t="s">
        <v>259</v>
      </c>
      <c r="P239" s="445">
        <v>44231</v>
      </c>
      <c r="Q239" t="s">
        <v>915</v>
      </c>
    </row>
    <row r="240" spans="1:17">
      <c r="A240">
        <v>166</v>
      </c>
      <c r="B240" t="s">
        <v>256</v>
      </c>
      <c r="C240" t="s">
        <v>69</v>
      </c>
      <c r="D240" t="s">
        <v>1005</v>
      </c>
      <c r="F240" t="s">
        <v>1009</v>
      </c>
      <c r="G240" t="s">
        <v>261</v>
      </c>
      <c r="H240" t="s">
        <v>1178</v>
      </c>
      <c r="I240" t="s">
        <v>258</v>
      </c>
      <c r="J240">
        <v>1</v>
      </c>
      <c r="K240">
        <v>16800</v>
      </c>
      <c r="L240">
        <v>16800</v>
      </c>
      <c r="M240" t="s">
        <v>6</v>
      </c>
      <c r="N240" s="445">
        <v>44200</v>
      </c>
      <c r="O240" t="s">
        <v>262</v>
      </c>
      <c r="P240" s="445">
        <v>44231</v>
      </c>
      <c r="Q240" t="s">
        <v>915</v>
      </c>
    </row>
    <row r="241" spans="1:17">
      <c r="A241">
        <v>67</v>
      </c>
      <c r="B241" t="s">
        <v>644</v>
      </c>
      <c r="C241" t="s">
        <v>82</v>
      </c>
      <c r="D241" t="s">
        <v>966</v>
      </c>
      <c r="F241" t="s">
        <v>1071</v>
      </c>
      <c r="G241" t="s">
        <v>967</v>
      </c>
      <c r="H241" t="s">
        <v>1178</v>
      </c>
      <c r="I241" t="s">
        <v>968</v>
      </c>
      <c r="J241">
        <v>320</v>
      </c>
      <c r="K241">
        <v>484.5</v>
      </c>
      <c r="L241">
        <v>155040</v>
      </c>
      <c r="M241" t="s">
        <v>6</v>
      </c>
      <c r="N241" s="445">
        <v>44279</v>
      </c>
      <c r="O241" t="s">
        <v>969</v>
      </c>
      <c r="P241" s="445">
        <v>44293</v>
      </c>
      <c r="Q241" t="s">
        <v>932</v>
      </c>
    </row>
    <row r="242" spans="1:17">
      <c r="A242">
        <v>245</v>
      </c>
      <c r="B242" t="s">
        <v>102</v>
      </c>
      <c r="C242" t="s">
        <v>69</v>
      </c>
      <c r="D242" t="s">
        <v>1110</v>
      </c>
      <c r="F242" t="s">
        <v>1218</v>
      </c>
      <c r="G242" t="s">
        <v>1111</v>
      </c>
      <c r="H242" t="s">
        <v>339</v>
      </c>
      <c r="I242" t="s">
        <v>1112</v>
      </c>
      <c r="J242">
        <v>332</v>
      </c>
      <c r="K242">
        <v>315.89999999999998</v>
      </c>
      <c r="L242">
        <v>104878.79999999999</v>
      </c>
      <c r="M242" t="s">
        <v>1113</v>
      </c>
      <c r="N242" s="445">
        <v>44305</v>
      </c>
      <c r="O242" t="s">
        <v>1114</v>
      </c>
      <c r="P242" s="445">
        <v>44314</v>
      </c>
      <c r="Q242" t="s">
        <v>1052</v>
      </c>
    </row>
    <row r="243" spans="1:17">
      <c r="A243">
        <v>72</v>
      </c>
      <c r="B243" t="s">
        <v>277</v>
      </c>
      <c r="C243" t="s">
        <v>17</v>
      </c>
      <c r="D243" t="s">
        <v>1003</v>
      </c>
      <c r="F243" t="s">
        <v>1002</v>
      </c>
      <c r="G243" t="s">
        <v>1001</v>
      </c>
      <c r="H243" t="s">
        <v>1176</v>
      </c>
      <c r="I243" t="s">
        <v>279</v>
      </c>
      <c r="J243">
        <v>2</v>
      </c>
      <c r="K243">
        <v>314.66000000000003</v>
      </c>
      <c r="L243">
        <v>629.32000000000005</v>
      </c>
      <c r="M243" t="s">
        <v>411</v>
      </c>
      <c r="N243" s="445">
        <v>44291</v>
      </c>
      <c r="O243" t="s">
        <v>1004</v>
      </c>
      <c r="P243" s="445">
        <v>44298</v>
      </c>
      <c r="Q243" t="s">
        <v>915</v>
      </c>
    </row>
    <row r="244" spans="1:17">
      <c r="A244">
        <v>172</v>
      </c>
      <c r="B244" t="s">
        <v>277</v>
      </c>
      <c r="C244" t="s">
        <v>17</v>
      </c>
      <c r="D244" t="s">
        <v>1003</v>
      </c>
      <c r="F244" t="s">
        <v>278</v>
      </c>
      <c r="G244" t="s">
        <v>1001</v>
      </c>
      <c r="H244" t="s">
        <v>1176</v>
      </c>
      <c r="I244" t="s">
        <v>279</v>
      </c>
      <c r="J244">
        <v>2</v>
      </c>
      <c r="K244">
        <v>314.66000000000003</v>
      </c>
      <c r="L244">
        <v>629.32000000000005</v>
      </c>
      <c r="M244" t="s">
        <v>6</v>
      </c>
      <c r="N244" s="445">
        <v>44200</v>
      </c>
      <c r="O244" t="s">
        <v>402</v>
      </c>
      <c r="P244" s="445">
        <v>44231</v>
      </c>
      <c r="Q244" t="s">
        <v>915</v>
      </c>
    </row>
    <row r="245" spans="1:17" ht="45">
      <c r="A245">
        <v>185</v>
      </c>
      <c r="B245" t="s">
        <v>305</v>
      </c>
      <c r="C245" t="s">
        <v>85</v>
      </c>
      <c r="D245" t="s">
        <v>1028</v>
      </c>
      <c r="F245" t="s">
        <v>306</v>
      </c>
      <c r="G245" s="446" t="s">
        <v>307</v>
      </c>
      <c r="H245" t="s">
        <v>1176</v>
      </c>
      <c r="I245" t="s">
        <v>308</v>
      </c>
      <c r="J245">
        <v>12.0001</v>
      </c>
      <c r="K245">
        <v>333.33300000000003</v>
      </c>
      <c r="L245">
        <v>4000.0293333000004</v>
      </c>
      <c r="M245" t="s">
        <v>6</v>
      </c>
      <c r="N245" s="445">
        <v>44200</v>
      </c>
      <c r="O245" t="s">
        <v>407</v>
      </c>
      <c r="P245" s="445">
        <v>44231</v>
      </c>
      <c r="Q245" t="s">
        <v>915</v>
      </c>
    </row>
    <row r="246" spans="1:17" ht="45">
      <c r="A246">
        <v>246</v>
      </c>
      <c r="B246" t="s">
        <v>305</v>
      </c>
      <c r="C246" t="s">
        <v>85</v>
      </c>
      <c r="D246" t="s">
        <v>1028</v>
      </c>
      <c r="F246" s="446" t="s">
        <v>1219</v>
      </c>
      <c r="G246" s="446" t="s">
        <v>307</v>
      </c>
      <c r="H246" t="s">
        <v>1176</v>
      </c>
      <c r="I246" t="s">
        <v>308</v>
      </c>
      <c r="J246">
        <v>1</v>
      </c>
      <c r="K246">
        <v>800</v>
      </c>
      <c r="L246">
        <v>800</v>
      </c>
      <c r="M246" t="s">
        <v>6</v>
      </c>
      <c r="N246" s="445">
        <v>44305</v>
      </c>
      <c r="O246" t="s">
        <v>1115</v>
      </c>
      <c r="P246" s="445">
        <v>44314</v>
      </c>
      <c r="Q246" t="s">
        <v>915</v>
      </c>
    </row>
    <row r="247" spans="1:17" ht="45">
      <c r="A247">
        <v>278</v>
      </c>
      <c r="B247" t="s">
        <v>305</v>
      </c>
      <c r="C247" t="s">
        <v>85</v>
      </c>
      <c r="D247" t="s">
        <v>1028</v>
      </c>
      <c r="F247" s="446" t="s">
        <v>1219</v>
      </c>
      <c r="G247" s="446" t="s">
        <v>307</v>
      </c>
      <c r="H247" t="s">
        <v>1176</v>
      </c>
      <c r="I247" t="s">
        <v>308</v>
      </c>
      <c r="J247">
        <v>1</v>
      </c>
      <c r="K247">
        <v>400</v>
      </c>
      <c r="L247">
        <v>400</v>
      </c>
      <c r="M247" t="s">
        <v>6</v>
      </c>
      <c r="N247" s="445">
        <v>44315</v>
      </c>
      <c r="O247" t="s">
        <v>1170</v>
      </c>
      <c r="P247" s="445">
        <v>44320</v>
      </c>
      <c r="Q247" t="s">
        <v>915</v>
      </c>
    </row>
    <row r="248" spans="1:17" ht="150">
      <c r="A248">
        <v>197</v>
      </c>
      <c r="B248" t="s">
        <v>96</v>
      </c>
      <c r="C248" t="s">
        <v>69</v>
      </c>
      <c r="D248" t="s">
        <v>553</v>
      </c>
      <c r="F248" t="s">
        <v>554</v>
      </c>
      <c r="G248" t="s">
        <v>555</v>
      </c>
      <c r="H248" t="s">
        <v>384</v>
      </c>
      <c r="I248" t="s">
        <v>556</v>
      </c>
      <c r="J248">
        <v>240</v>
      </c>
      <c r="K248">
        <v>6.89</v>
      </c>
      <c r="L248">
        <v>1653.6</v>
      </c>
      <c r="M248" t="s">
        <v>411</v>
      </c>
      <c r="N248" s="445">
        <v>44263</v>
      </c>
      <c r="O248" t="s">
        <v>557</v>
      </c>
      <c r="P248" s="445">
        <v>44270</v>
      </c>
      <c r="Q248" s="446" t="s">
        <v>565</v>
      </c>
    </row>
    <row r="249" spans="1:17" ht="150">
      <c r="A249">
        <v>198</v>
      </c>
      <c r="B249" t="s">
        <v>96</v>
      </c>
      <c r="C249" t="s">
        <v>69</v>
      </c>
      <c r="D249" t="s">
        <v>553</v>
      </c>
      <c r="F249" t="s">
        <v>566</v>
      </c>
      <c r="G249" t="s">
        <v>555</v>
      </c>
      <c r="H249" t="s">
        <v>384</v>
      </c>
      <c r="I249" t="s">
        <v>449</v>
      </c>
      <c r="J249" t="s">
        <v>558</v>
      </c>
      <c r="K249" t="s">
        <v>559</v>
      </c>
      <c r="L249">
        <v>478.8</v>
      </c>
      <c r="M249" t="s">
        <v>411</v>
      </c>
      <c r="N249" s="445">
        <v>44263</v>
      </c>
      <c r="O249" t="s">
        <v>560</v>
      </c>
      <c r="P249" s="445">
        <v>44270</v>
      </c>
      <c r="Q249" s="446" t="s">
        <v>565</v>
      </c>
    </row>
    <row r="250" spans="1:17" ht="150">
      <c r="A250">
        <v>199</v>
      </c>
      <c r="B250" t="s">
        <v>96</v>
      </c>
      <c r="C250" t="s">
        <v>69</v>
      </c>
      <c r="D250" t="s">
        <v>553</v>
      </c>
      <c r="F250" t="s">
        <v>567</v>
      </c>
      <c r="G250" t="s">
        <v>555</v>
      </c>
      <c r="H250" t="s">
        <v>384</v>
      </c>
      <c r="I250" t="s">
        <v>562</v>
      </c>
      <c r="J250">
        <v>20000</v>
      </c>
      <c r="K250">
        <v>0.1</v>
      </c>
      <c r="L250">
        <v>2000</v>
      </c>
      <c r="M250" t="s">
        <v>411</v>
      </c>
      <c r="N250" s="445">
        <v>44265</v>
      </c>
      <c r="O250" t="s">
        <v>561</v>
      </c>
      <c r="P250" s="445">
        <v>44270</v>
      </c>
      <c r="Q250" s="446" t="s">
        <v>565</v>
      </c>
    </row>
    <row r="251" spans="1:17">
      <c r="A251">
        <v>187</v>
      </c>
      <c r="B251" t="s">
        <v>56</v>
      </c>
      <c r="C251" t="s">
        <v>1037</v>
      </c>
      <c r="D251" t="s">
        <v>1038</v>
      </c>
      <c r="F251" t="s">
        <v>313</v>
      </c>
      <c r="G251" t="s">
        <v>314</v>
      </c>
      <c r="H251" t="s">
        <v>1178</v>
      </c>
      <c r="I251" t="s">
        <v>315</v>
      </c>
      <c r="J251">
        <v>1260</v>
      </c>
      <c r="K251">
        <v>4.7</v>
      </c>
      <c r="L251">
        <v>5922</v>
      </c>
      <c r="M251" t="s">
        <v>6</v>
      </c>
      <c r="N251" s="445">
        <v>44200</v>
      </c>
      <c r="O251" t="s">
        <v>409</v>
      </c>
      <c r="P251" s="445">
        <v>44231</v>
      </c>
      <c r="Q251" t="s">
        <v>915</v>
      </c>
    </row>
    <row r="252" spans="1:17" ht="30">
      <c r="A252">
        <v>275</v>
      </c>
      <c r="B252" t="s">
        <v>56</v>
      </c>
      <c r="C252" t="s">
        <v>1037</v>
      </c>
      <c r="D252" t="s">
        <v>1038</v>
      </c>
      <c r="F252" s="446" t="s">
        <v>1220</v>
      </c>
      <c r="G252" t="s">
        <v>314</v>
      </c>
      <c r="H252" t="s">
        <v>1178</v>
      </c>
      <c r="I252" t="s">
        <v>315</v>
      </c>
      <c r="J252">
        <v>1</v>
      </c>
      <c r="K252">
        <v>5922</v>
      </c>
      <c r="L252">
        <v>5922</v>
      </c>
      <c r="M252" t="s">
        <v>6</v>
      </c>
      <c r="N252" s="445">
        <v>44309</v>
      </c>
      <c r="O252" t="s">
        <v>1167</v>
      </c>
      <c r="P252" s="445">
        <v>44320</v>
      </c>
      <c r="Q252" t="s">
        <v>915</v>
      </c>
    </row>
    <row r="253" spans="1:17">
      <c r="A253">
        <v>71</v>
      </c>
      <c r="B253" t="s">
        <v>280</v>
      </c>
      <c r="C253" t="s">
        <v>17</v>
      </c>
      <c r="D253" t="s">
        <v>1036</v>
      </c>
      <c r="F253" t="s">
        <v>983</v>
      </c>
      <c r="G253" t="s">
        <v>282</v>
      </c>
      <c r="H253" t="s">
        <v>1176</v>
      </c>
      <c r="I253" t="s">
        <v>283</v>
      </c>
      <c r="J253">
        <v>1</v>
      </c>
      <c r="K253">
        <v>1014.26</v>
      </c>
      <c r="L253">
        <v>1014.26</v>
      </c>
      <c r="M253" t="s">
        <v>6</v>
      </c>
      <c r="N253" s="445">
        <v>44291</v>
      </c>
      <c r="O253" t="s">
        <v>984</v>
      </c>
      <c r="P253" s="445">
        <v>44293</v>
      </c>
      <c r="Q253" t="s">
        <v>915</v>
      </c>
    </row>
    <row r="254" spans="1:17" ht="150">
      <c r="A254">
        <v>173</v>
      </c>
      <c r="B254" t="s">
        <v>280</v>
      </c>
      <c r="C254" t="s">
        <v>17</v>
      </c>
      <c r="D254" t="s">
        <v>1036</v>
      </c>
      <c r="F254" s="446" t="s">
        <v>281</v>
      </c>
      <c r="G254" t="s">
        <v>282</v>
      </c>
      <c r="H254" t="s">
        <v>1176</v>
      </c>
      <c r="I254" t="s">
        <v>283</v>
      </c>
      <c r="J254">
        <v>1241.97</v>
      </c>
      <c r="K254">
        <v>0.6</v>
      </c>
      <c r="L254">
        <v>745.18200000000002</v>
      </c>
      <c r="M254" t="s">
        <v>6</v>
      </c>
      <c r="N254" s="445">
        <v>44200</v>
      </c>
      <c r="O254" t="s">
        <v>403</v>
      </c>
      <c r="P254" s="445">
        <v>44231</v>
      </c>
      <c r="Q254" t="s">
        <v>915</v>
      </c>
    </row>
    <row r="255" spans="1:17">
      <c r="A255">
        <v>174</v>
      </c>
      <c r="B255" t="s">
        <v>280</v>
      </c>
      <c r="C255" t="s">
        <v>17</v>
      </c>
      <c r="D255" t="s">
        <v>1036</v>
      </c>
      <c r="F255" t="s">
        <v>284</v>
      </c>
      <c r="G255" t="s">
        <v>282</v>
      </c>
      <c r="H255" t="s">
        <v>1176</v>
      </c>
      <c r="I255" t="s">
        <v>283</v>
      </c>
      <c r="J255">
        <v>1241.94</v>
      </c>
      <c r="K255">
        <v>0.5</v>
      </c>
      <c r="L255">
        <v>620.97</v>
      </c>
      <c r="M255" t="s">
        <v>6</v>
      </c>
      <c r="N255" s="445">
        <v>44200</v>
      </c>
      <c r="O255" t="s">
        <v>403</v>
      </c>
      <c r="P255" s="445">
        <v>44231</v>
      </c>
      <c r="Q255" t="s">
        <v>915</v>
      </c>
    </row>
    <row r="256" spans="1:17" ht="150">
      <c r="A256">
        <v>175</v>
      </c>
      <c r="B256" t="s">
        <v>280</v>
      </c>
      <c r="C256" t="s">
        <v>17</v>
      </c>
      <c r="D256" t="s">
        <v>1036</v>
      </c>
      <c r="F256" s="446" t="s">
        <v>285</v>
      </c>
      <c r="G256" t="s">
        <v>282</v>
      </c>
      <c r="H256" t="s">
        <v>1176</v>
      </c>
      <c r="I256" t="s">
        <v>283</v>
      </c>
      <c r="J256">
        <v>1241.94</v>
      </c>
      <c r="K256">
        <v>0.5</v>
      </c>
      <c r="L256">
        <v>620.97</v>
      </c>
      <c r="M256" t="s">
        <v>6</v>
      </c>
      <c r="N256" s="445">
        <v>44200</v>
      </c>
      <c r="O256" t="s">
        <v>403</v>
      </c>
      <c r="P256" s="445">
        <v>44231</v>
      </c>
      <c r="Q256" t="s">
        <v>915</v>
      </c>
    </row>
    <row r="257" spans="1:17" ht="150">
      <c r="A257">
        <v>176</v>
      </c>
      <c r="B257" t="s">
        <v>280</v>
      </c>
      <c r="C257" t="s">
        <v>17</v>
      </c>
      <c r="D257" t="s">
        <v>1036</v>
      </c>
      <c r="F257" s="446" t="s">
        <v>286</v>
      </c>
      <c r="G257" t="s">
        <v>282</v>
      </c>
      <c r="H257" t="s">
        <v>1176</v>
      </c>
      <c r="I257" t="s">
        <v>283</v>
      </c>
      <c r="J257">
        <v>1241.953</v>
      </c>
      <c r="K257">
        <v>0.85</v>
      </c>
      <c r="L257">
        <v>1055.66005</v>
      </c>
      <c r="M257" t="s">
        <v>6</v>
      </c>
      <c r="N257" s="445">
        <v>44200</v>
      </c>
      <c r="O257" t="s">
        <v>403</v>
      </c>
      <c r="P257" s="445">
        <v>44231</v>
      </c>
      <c r="Q257" t="s">
        <v>915</v>
      </c>
    </row>
    <row r="258" spans="1:17">
      <c r="A258">
        <v>189</v>
      </c>
      <c r="B258" t="s">
        <v>577</v>
      </c>
      <c r="C258" t="s">
        <v>69</v>
      </c>
      <c r="D258" t="s">
        <v>444</v>
      </c>
      <c r="F258" t="s">
        <v>445</v>
      </c>
      <c r="G258" t="s">
        <v>410</v>
      </c>
      <c r="H258" t="s">
        <v>384</v>
      </c>
      <c r="I258" t="s">
        <v>446</v>
      </c>
      <c r="J258">
        <v>3600</v>
      </c>
      <c r="K258">
        <v>0.9</v>
      </c>
      <c r="L258">
        <v>3240</v>
      </c>
      <c r="M258" t="s">
        <v>411</v>
      </c>
      <c r="N258" s="445">
        <v>44245</v>
      </c>
      <c r="O258" t="s">
        <v>447</v>
      </c>
      <c r="P258" s="445">
        <v>44271</v>
      </c>
      <c r="Q258" t="s">
        <v>915</v>
      </c>
    </row>
    <row r="259" spans="1:17">
      <c r="A259">
        <v>190</v>
      </c>
      <c r="B259" t="s">
        <v>577</v>
      </c>
      <c r="C259" t="s">
        <v>69</v>
      </c>
      <c r="D259" t="s">
        <v>444</v>
      </c>
      <c r="F259" t="s">
        <v>448</v>
      </c>
      <c r="G259" t="s">
        <v>410</v>
      </c>
      <c r="H259" t="s">
        <v>384</v>
      </c>
      <c r="I259" t="s">
        <v>449</v>
      </c>
      <c r="J259">
        <v>360</v>
      </c>
      <c r="K259">
        <v>9.5</v>
      </c>
      <c r="L259">
        <v>3420</v>
      </c>
      <c r="M259" t="s">
        <v>411</v>
      </c>
      <c r="N259" s="445">
        <v>44245</v>
      </c>
      <c r="O259" t="s">
        <v>450</v>
      </c>
      <c r="P259" s="445">
        <v>44271</v>
      </c>
      <c r="Q259" t="s">
        <v>915</v>
      </c>
    </row>
    <row r="260" spans="1:17">
      <c r="A260">
        <v>191</v>
      </c>
      <c r="B260" t="s">
        <v>577</v>
      </c>
      <c r="C260" t="s">
        <v>69</v>
      </c>
      <c r="D260" t="s">
        <v>444</v>
      </c>
      <c r="F260" t="s">
        <v>452</v>
      </c>
      <c r="G260" t="s">
        <v>451</v>
      </c>
      <c r="H260" t="s">
        <v>384</v>
      </c>
      <c r="I260" t="s">
        <v>449</v>
      </c>
      <c r="J260">
        <v>48</v>
      </c>
      <c r="K260">
        <v>297.5</v>
      </c>
      <c r="L260">
        <v>14280</v>
      </c>
      <c r="M260" t="s">
        <v>411</v>
      </c>
      <c r="N260" s="445">
        <v>44245</v>
      </c>
      <c r="O260" t="s">
        <v>453</v>
      </c>
      <c r="P260" s="445">
        <v>44271</v>
      </c>
      <c r="Q260" t="s">
        <v>915</v>
      </c>
    </row>
    <row r="261" spans="1:17" ht="135">
      <c r="A261">
        <v>75</v>
      </c>
      <c r="B261" t="s">
        <v>217</v>
      </c>
      <c r="C261" t="s">
        <v>69</v>
      </c>
      <c r="D261" t="s">
        <v>1012</v>
      </c>
      <c r="F261" s="446" t="s">
        <v>1014</v>
      </c>
      <c r="G261" t="s">
        <v>1015</v>
      </c>
      <c r="H261" t="s">
        <v>1179</v>
      </c>
      <c r="I261" t="s">
        <v>1013</v>
      </c>
      <c r="J261">
        <v>1</v>
      </c>
      <c r="K261">
        <v>2355</v>
      </c>
      <c r="L261">
        <v>2355</v>
      </c>
      <c r="M261" t="s">
        <v>6</v>
      </c>
      <c r="N261" s="445">
        <v>44291</v>
      </c>
      <c r="O261" t="s">
        <v>1016</v>
      </c>
      <c r="P261" s="445">
        <v>44298</v>
      </c>
      <c r="Q261" t="s">
        <v>915</v>
      </c>
    </row>
    <row r="262" spans="1:17">
      <c r="A262">
        <v>139</v>
      </c>
      <c r="B262" t="s">
        <v>217</v>
      </c>
      <c r="C262" t="s">
        <v>69</v>
      </c>
      <c r="D262" t="s">
        <v>1011</v>
      </c>
      <c r="F262" t="s">
        <v>218</v>
      </c>
      <c r="G262" t="s">
        <v>219</v>
      </c>
      <c r="H262" t="s">
        <v>1179</v>
      </c>
      <c r="I262" t="s">
        <v>220</v>
      </c>
      <c r="J262">
        <v>30</v>
      </c>
      <c r="K262">
        <v>28</v>
      </c>
      <c r="L262">
        <v>840</v>
      </c>
      <c r="M262" t="s">
        <v>6</v>
      </c>
      <c r="N262" s="445">
        <v>44200</v>
      </c>
      <c r="O262" t="s">
        <v>394</v>
      </c>
      <c r="P262" s="445">
        <v>44229</v>
      </c>
      <c r="Q262" t="s">
        <v>915</v>
      </c>
    </row>
    <row r="263" spans="1:17">
      <c r="A263">
        <v>140</v>
      </c>
      <c r="B263" t="s">
        <v>217</v>
      </c>
      <c r="C263" t="s">
        <v>69</v>
      </c>
      <c r="D263" t="s">
        <v>1011</v>
      </c>
      <c r="F263" t="s">
        <v>221</v>
      </c>
      <c r="G263" t="s">
        <v>219</v>
      </c>
      <c r="H263" t="s">
        <v>1179</v>
      </c>
      <c r="I263" t="s">
        <v>220</v>
      </c>
      <c r="J263">
        <v>30</v>
      </c>
      <c r="K263">
        <v>32</v>
      </c>
      <c r="L263">
        <v>960</v>
      </c>
      <c r="M263" t="s">
        <v>6</v>
      </c>
      <c r="N263" s="445">
        <v>44200</v>
      </c>
      <c r="O263" t="s">
        <v>394</v>
      </c>
      <c r="P263" s="445">
        <v>44229</v>
      </c>
      <c r="Q263" t="s">
        <v>915</v>
      </c>
    </row>
    <row r="264" spans="1:17">
      <c r="A264">
        <v>141</v>
      </c>
      <c r="B264" t="s">
        <v>217</v>
      </c>
      <c r="C264" t="s">
        <v>69</v>
      </c>
      <c r="D264" t="s">
        <v>1011</v>
      </c>
      <c r="F264" t="s">
        <v>222</v>
      </c>
      <c r="G264" t="s">
        <v>219</v>
      </c>
      <c r="H264" t="s">
        <v>1179</v>
      </c>
      <c r="I264" t="s">
        <v>220</v>
      </c>
      <c r="J264">
        <v>30</v>
      </c>
      <c r="K264">
        <v>44.5</v>
      </c>
      <c r="L264">
        <v>1335</v>
      </c>
      <c r="M264" t="s">
        <v>6</v>
      </c>
      <c r="N264" s="445">
        <v>44200</v>
      </c>
      <c r="O264" t="s">
        <v>394</v>
      </c>
      <c r="P264" s="445">
        <v>44229</v>
      </c>
      <c r="Q264" t="s">
        <v>915</v>
      </c>
    </row>
    <row r="265" spans="1:17">
      <c r="A265">
        <v>142</v>
      </c>
      <c r="B265" t="s">
        <v>217</v>
      </c>
      <c r="C265" t="s">
        <v>69</v>
      </c>
      <c r="D265" t="s">
        <v>1011</v>
      </c>
      <c r="F265" t="s">
        <v>223</v>
      </c>
      <c r="G265" t="s">
        <v>219</v>
      </c>
      <c r="H265" t="s">
        <v>1179</v>
      </c>
      <c r="I265" t="s">
        <v>220</v>
      </c>
      <c r="J265">
        <v>30</v>
      </c>
      <c r="K265">
        <v>26</v>
      </c>
      <c r="L265">
        <v>780</v>
      </c>
      <c r="M265" t="s">
        <v>6</v>
      </c>
      <c r="N265" s="445">
        <v>44200</v>
      </c>
      <c r="O265" t="s">
        <v>394</v>
      </c>
      <c r="P265" s="445">
        <v>44229</v>
      </c>
      <c r="Q265" t="s">
        <v>915</v>
      </c>
    </row>
    <row r="266" spans="1:17">
      <c r="A266">
        <v>143</v>
      </c>
      <c r="B266" t="s">
        <v>217</v>
      </c>
      <c r="C266" t="s">
        <v>69</v>
      </c>
      <c r="D266" t="s">
        <v>1011</v>
      </c>
      <c r="F266" t="s">
        <v>224</v>
      </c>
      <c r="G266" t="s">
        <v>219</v>
      </c>
      <c r="H266" t="s">
        <v>1179</v>
      </c>
      <c r="I266" t="s">
        <v>220</v>
      </c>
      <c r="J266">
        <v>30</v>
      </c>
      <c r="K266">
        <v>25</v>
      </c>
      <c r="L266">
        <v>750</v>
      </c>
      <c r="M266" t="s">
        <v>6</v>
      </c>
      <c r="N266" s="445">
        <v>44200</v>
      </c>
      <c r="O266" t="s">
        <v>394</v>
      </c>
      <c r="P266" s="445">
        <v>44229</v>
      </c>
      <c r="Q266" t="s">
        <v>915</v>
      </c>
    </row>
    <row r="267" spans="1:17">
      <c r="A267">
        <v>144</v>
      </c>
      <c r="B267" t="s">
        <v>217</v>
      </c>
      <c r="C267" t="s">
        <v>69</v>
      </c>
      <c r="D267" t="s">
        <v>1011</v>
      </c>
      <c r="F267" t="s">
        <v>225</v>
      </c>
      <c r="G267" t="s">
        <v>219</v>
      </c>
      <c r="H267" t="s">
        <v>1179</v>
      </c>
      <c r="I267" t="s">
        <v>220</v>
      </c>
      <c r="J267">
        <v>30</v>
      </c>
      <c r="K267">
        <v>32</v>
      </c>
      <c r="L267">
        <v>960</v>
      </c>
      <c r="M267" t="s">
        <v>6</v>
      </c>
      <c r="N267" s="445">
        <v>44200</v>
      </c>
      <c r="O267" t="s">
        <v>394</v>
      </c>
      <c r="P267" s="445">
        <v>44229</v>
      </c>
      <c r="Q267" t="s">
        <v>915</v>
      </c>
    </row>
    <row r="268" spans="1:17">
      <c r="A268">
        <v>145</v>
      </c>
      <c r="B268" t="s">
        <v>217</v>
      </c>
      <c r="C268" t="s">
        <v>69</v>
      </c>
      <c r="D268" t="s">
        <v>1011</v>
      </c>
      <c r="F268" t="s">
        <v>226</v>
      </c>
      <c r="G268" t="s">
        <v>219</v>
      </c>
      <c r="H268" t="s">
        <v>1179</v>
      </c>
      <c r="I268" t="s">
        <v>220</v>
      </c>
      <c r="J268">
        <v>30</v>
      </c>
      <c r="K268">
        <v>23</v>
      </c>
      <c r="L268">
        <v>690</v>
      </c>
      <c r="M268" t="s">
        <v>6</v>
      </c>
      <c r="N268" s="445">
        <v>44200</v>
      </c>
      <c r="O268" t="s">
        <v>394</v>
      </c>
      <c r="P268" s="445">
        <v>44229</v>
      </c>
      <c r="Q268" t="s">
        <v>915</v>
      </c>
    </row>
    <row r="269" spans="1:17">
      <c r="A269">
        <v>146</v>
      </c>
      <c r="B269" t="s">
        <v>217</v>
      </c>
      <c r="C269" t="s">
        <v>69</v>
      </c>
      <c r="D269" t="s">
        <v>1011</v>
      </c>
      <c r="F269" t="s">
        <v>227</v>
      </c>
      <c r="G269" t="s">
        <v>219</v>
      </c>
      <c r="H269" t="s">
        <v>1179</v>
      </c>
      <c r="I269" t="s">
        <v>220</v>
      </c>
      <c r="J269">
        <v>30</v>
      </c>
      <c r="K269">
        <v>25</v>
      </c>
      <c r="L269">
        <v>750</v>
      </c>
      <c r="M269" t="s">
        <v>6</v>
      </c>
      <c r="N269" s="445">
        <v>44200</v>
      </c>
      <c r="O269" t="s">
        <v>394</v>
      </c>
      <c r="P269" s="445">
        <v>44229</v>
      </c>
      <c r="Q269" t="s">
        <v>915</v>
      </c>
    </row>
    <row r="270" spans="1:17">
      <c r="A270">
        <v>153</v>
      </c>
      <c r="B270" t="s">
        <v>244</v>
      </c>
      <c r="C270" t="s">
        <v>85</v>
      </c>
      <c r="D270" t="s">
        <v>206</v>
      </c>
      <c r="F270" t="s">
        <v>1141</v>
      </c>
      <c r="G270" t="s">
        <v>245</v>
      </c>
      <c r="H270" t="s">
        <v>1182</v>
      </c>
      <c r="I270" t="s">
        <v>246</v>
      </c>
      <c r="J270">
        <v>108</v>
      </c>
      <c r="K270">
        <v>17.2</v>
      </c>
      <c r="L270">
        <v>1857.6</v>
      </c>
      <c r="M270" t="s">
        <v>6</v>
      </c>
      <c r="N270" s="445">
        <v>44200</v>
      </c>
      <c r="O270" t="s">
        <v>389</v>
      </c>
      <c r="P270" s="445">
        <v>44229</v>
      </c>
      <c r="Q270" t="s">
        <v>915</v>
      </c>
    </row>
    <row r="271" spans="1:17">
      <c r="A271">
        <v>154</v>
      </c>
      <c r="B271" t="s">
        <v>244</v>
      </c>
      <c r="C271" t="s">
        <v>85</v>
      </c>
      <c r="D271" t="s">
        <v>206</v>
      </c>
      <c r="F271" t="s">
        <v>1142</v>
      </c>
      <c r="G271" t="s">
        <v>245</v>
      </c>
      <c r="H271" t="s">
        <v>1182</v>
      </c>
      <c r="I271" t="s">
        <v>246</v>
      </c>
      <c r="J271">
        <v>108</v>
      </c>
      <c r="K271">
        <v>640</v>
      </c>
      <c r="L271">
        <v>69120</v>
      </c>
      <c r="M271" t="s">
        <v>6</v>
      </c>
      <c r="N271" s="445">
        <v>44200</v>
      </c>
      <c r="O271" t="s">
        <v>389</v>
      </c>
      <c r="P271" s="445">
        <v>44229</v>
      </c>
      <c r="Q271" t="s">
        <v>915</v>
      </c>
    </row>
    <row r="272" spans="1:17">
      <c r="A272">
        <v>155</v>
      </c>
      <c r="B272" t="s">
        <v>244</v>
      </c>
      <c r="C272" t="s">
        <v>85</v>
      </c>
      <c r="D272" t="s">
        <v>206</v>
      </c>
      <c r="F272" t="s">
        <v>1143</v>
      </c>
      <c r="G272" t="s">
        <v>245</v>
      </c>
      <c r="H272" t="s">
        <v>1182</v>
      </c>
      <c r="I272" t="s">
        <v>246</v>
      </c>
      <c r="J272">
        <v>108</v>
      </c>
      <c r="K272">
        <v>167.2</v>
      </c>
      <c r="L272">
        <v>18057.599999999999</v>
      </c>
      <c r="M272" t="s">
        <v>6</v>
      </c>
      <c r="N272" s="445">
        <v>44200</v>
      </c>
      <c r="O272" t="s">
        <v>389</v>
      </c>
      <c r="P272" s="445">
        <v>44229</v>
      </c>
      <c r="Q272" t="s">
        <v>915</v>
      </c>
    </row>
    <row r="273" spans="1:17">
      <c r="A273">
        <v>186</v>
      </c>
      <c r="B273" t="s">
        <v>309</v>
      </c>
      <c r="C273" t="s">
        <v>69</v>
      </c>
      <c r="D273" t="s">
        <v>1035</v>
      </c>
      <c r="F273" t="s">
        <v>310</v>
      </c>
      <c r="G273" t="s">
        <v>311</v>
      </c>
      <c r="H273" t="s">
        <v>1176</v>
      </c>
      <c r="I273" t="s">
        <v>312</v>
      </c>
      <c r="J273">
        <v>11730</v>
      </c>
      <c r="K273">
        <v>2.75</v>
      </c>
      <c r="L273">
        <v>32257.5</v>
      </c>
      <c r="M273" t="s">
        <v>6</v>
      </c>
      <c r="N273" s="445">
        <v>44200</v>
      </c>
      <c r="O273" t="s">
        <v>408</v>
      </c>
      <c r="P273" s="445">
        <v>44231</v>
      </c>
      <c r="Q273" t="s">
        <v>915</v>
      </c>
    </row>
    <row r="274" spans="1:17" ht="30">
      <c r="A274">
        <v>250</v>
      </c>
      <c r="B274" t="s">
        <v>309</v>
      </c>
      <c r="C274" t="s">
        <v>69</v>
      </c>
      <c r="D274" t="s">
        <v>1035</v>
      </c>
      <c r="F274" s="446" t="s">
        <v>1221</v>
      </c>
      <c r="G274" t="s">
        <v>311</v>
      </c>
      <c r="H274" t="s">
        <v>1176</v>
      </c>
      <c r="I274" t="s">
        <v>312</v>
      </c>
      <c r="J274">
        <v>1</v>
      </c>
      <c r="K274">
        <v>10752.5</v>
      </c>
      <c r="L274">
        <v>10752.5</v>
      </c>
      <c r="M274" t="s">
        <v>6</v>
      </c>
      <c r="N274" s="445">
        <v>44305</v>
      </c>
      <c r="O274" t="s">
        <v>1119</v>
      </c>
      <c r="P274" s="445">
        <v>44314</v>
      </c>
      <c r="Q274" t="s">
        <v>915</v>
      </c>
    </row>
    <row r="275" spans="1:17">
      <c r="A275">
        <v>156</v>
      </c>
      <c r="B275" t="s">
        <v>247</v>
      </c>
      <c r="C275" t="s">
        <v>85</v>
      </c>
      <c r="D275" t="s">
        <v>1039</v>
      </c>
      <c r="F275" t="s">
        <v>1144</v>
      </c>
      <c r="G275" t="s">
        <v>245</v>
      </c>
      <c r="H275" t="s">
        <v>1182</v>
      </c>
      <c r="I275" t="s">
        <v>246</v>
      </c>
      <c r="J275">
        <v>45</v>
      </c>
      <c r="K275">
        <v>17.2</v>
      </c>
      <c r="L275">
        <v>774</v>
      </c>
      <c r="M275" t="s">
        <v>6</v>
      </c>
      <c r="N275" s="445">
        <v>44200</v>
      </c>
      <c r="O275" t="s">
        <v>388</v>
      </c>
      <c r="P275" s="445">
        <v>44229</v>
      </c>
      <c r="Q275" t="s">
        <v>915</v>
      </c>
    </row>
    <row r="276" spans="1:17">
      <c r="A276">
        <v>157</v>
      </c>
      <c r="B276" t="s">
        <v>247</v>
      </c>
      <c r="C276" t="s">
        <v>85</v>
      </c>
      <c r="D276" t="s">
        <v>1039</v>
      </c>
      <c r="F276" t="s">
        <v>1145</v>
      </c>
      <c r="G276" t="s">
        <v>245</v>
      </c>
      <c r="H276" t="s">
        <v>1182</v>
      </c>
      <c r="I276" t="s">
        <v>246</v>
      </c>
      <c r="J276">
        <v>45</v>
      </c>
      <c r="K276">
        <v>167.2</v>
      </c>
      <c r="L276">
        <v>7523.9999999999991</v>
      </c>
      <c r="M276" t="s">
        <v>6</v>
      </c>
      <c r="N276" s="445">
        <v>44200</v>
      </c>
      <c r="O276" t="s">
        <v>388</v>
      </c>
      <c r="P276" s="445">
        <v>44229</v>
      </c>
      <c r="Q276" t="s">
        <v>915</v>
      </c>
    </row>
    <row r="277" spans="1:17">
      <c r="A277">
        <v>158</v>
      </c>
      <c r="B277" t="s">
        <v>247</v>
      </c>
      <c r="C277" t="s">
        <v>85</v>
      </c>
      <c r="D277" t="s">
        <v>1039</v>
      </c>
      <c r="F277" t="s">
        <v>1146</v>
      </c>
      <c r="G277" t="s">
        <v>245</v>
      </c>
      <c r="H277" t="s">
        <v>1182</v>
      </c>
      <c r="I277" t="s">
        <v>246</v>
      </c>
      <c r="J277">
        <v>45</v>
      </c>
      <c r="K277">
        <v>265</v>
      </c>
      <c r="L277">
        <v>11925</v>
      </c>
      <c r="M277" t="s">
        <v>6</v>
      </c>
      <c r="N277" s="445">
        <v>44200</v>
      </c>
      <c r="O277" t="s">
        <v>388</v>
      </c>
      <c r="P277" s="445">
        <v>44229</v>
      </c>
      <c r="Q277" t="s">
        <v>915</v>
      </c>
    </row>
    <row r="278" spans="1:17" ht="45">
      <c r="A278">
        <v>248</v>
      </c>
      <c r="B278" t="s">
        <v>247</v>
      </c>
      <c r="C278" t="s">
        <v>85</v>
      </c>
      <c r="D278" t="s">
        <v>1039</v>
      </c>
      <c r="F278" s="446" t="s">
        <v>1222</v>
      </c>
      <c r="G278" t="s">
        <v>245</v>
      </c>
      <c r="H278" t="s">
        <v>1182</v>
      </c>
      <c r="I278" t="s">
        <v>246</v>
      </c>
      <c r="J278">
        <v>1</v>
      </c>
      <c r="K278">
        <v>6741</v>
      </c>
      <c r="L278">
        <v>6741</v>
      </c>
      <c r="M278" t="s">
        <v>6</v>
      </c>
      <c r="N278" s="445">
        <v>44305</v>
      </c>
      <c r="O278" t="s">
        <v>1117</v>
      </c>
      <c r="P278" s="445">
        <v>44314</v>
      </c>
      <c r="Q278" t="s">
        <v>915</v>
      </c>
    </row>
    <row r="279" spans="1:17" ht="45">
      <c r="A279">
        <v>249</v>
      </c>
      <c r="B279" t="s">
        <v>247</v>
      </c>
      <c r="C279" t="s">
        <v>85</v>
      </c>
      <c r="D279" t="s">
        <v>206</v>
      </c>
      <c r="F279" s="446" t="s">
        <v>1223</v>
      </c>
      <c r="G279" t="s">
        <v>245</v>
      </c>
      <c r="H279" t="s">
        <v>1182</v>
      </c>
      <c r="I279" t="s">
        <v>246</v>
      </c>
      <c r="J279">
        <v>1</v>
      </c>
      <c r="K279">
        <v>29678.400000000001</v>
      </c>
      <c r="L279">
        <v>29678.400000000001</v>
      </c>
      <c r="M279" t="s">
        <v>6</v>
      </c>
      <c r="N279" s="445">
        <v>44305</v>
      </c>
      <c r="O279" t="s">
        <v>1118</v>
      </c>
      <c r="P279" s="445">
        <v>44314</v>
      </c>
      <c r="Q279" t="s">
        <v>915</v>
      </c>
    </row>
    <row r="280" spans="1:17" ht="105">
      <c r="A280">
        <v>170</v>
      </c>
      <c r="B280" t="s">
        <v>270</v>
      </c>
      <c r="C280" t="s">
        <v>92</v>
      </c>
      <c r="D280" t="s">
        <v>1039</v>
      </c>
      <c r="F280" s="446" t="s">
        <v>271</v>
      </c>
      <c r="G280" t="s">
        <v>272</v>
      </c>
      <c r="H280" t="s">
        <v>364</v>
      </c>
      <c r="I280" t="s">
        <v>273</v>
      </c>
      <c r="J280">
        <v>2</v>
      </c>
      <c r="K280">
        <v>4032.37</v>
      </c>
      <c r="L280">
        <v>8064.74</v>
      </c>
      <c r="M280" t="s">
        <v>6</v>
      </c>
      <c r="N280" s="445">
        <v>44200</v>
      </c>
      <c r="O280" t="s">
        <v>400</v>
      </c>
      <c r="P280" s="445">
        <v>44231</v>
      </c>
      <c r="Q280" t="s">
        <v>915</v>
      </c>
    </row>
    <row r="281" spans="1:17" ht="30">
      <c r="A281">
        <v>276</v>
      </c>
      <c r="B281" t="s">
        <v>270</v>
      </c>
      <c r="C281" t="s">
        <v>92</v>
      </c>
      <c r="D281" t="s">
        <v>1039</v>
      </c>
      <c r="F281" s="446" t="s">
        <v>1224</v>
      </c>
      <c r="G281" t="s">
        <v>272</v>
      </c>
      <c r="H281" t="s">
        <v>364</v>
      </c>
      <c r="I281" t="s">
        <v>273</v>
      </c>
      <c r="J281">
        <v>1</v>
      </c>
      <c r="K281" s="443">
        <v>4032.37</v>
      </c>
      <c r="L281">
        <v>4032.37</v>
      </c>
      <c r="M281" t="s">
        <v>6</v>
      </c>
      <c r="N281" s="445">
        <v>44312</v>
      </c>
      <c r="O281" t="s">
        <v>1168</v>
      </c>
      <c r="P281" s="445">
        <v>44320</v>
      </c>
      <c r="Q281" t="s">
        <v>915</v>
      </c>
    </row>
    <row r="282" spans="1:17">
      <c r="A282">
        <v>171</v>
      </c>
      <c r="B282" t="s">
        <v>274</v>
      </c>
      <c r="C282" t="s">
        <v>92</v>
      </c>
      <c r="D282" t="s">
        <v>1040</v>
      </c>
      <c r="F282" t="s">
        <v>275</v>
      </c>
      <c r="G282" t="s">
        <v>276</v>
      </c>
      <c r="H282" t="s">
        <v>364</v>
      </c>
      <c r="I282" t="s">
        <v>273</v>
      </c>
      <c r="J282">
        <v>60.265099999999997</v>
      </c>
      <c r="K282">
        <v>107.54</v>
      </c>
      <c r="L282">
        <v>6480.9088540000002</v>
      </c>
      <c r="M282" t="s">
        <v>6</v>
      </c>
      <c r="N282" s="445">
        <v>44200</v>
      </c>
      <c r="O282" t="s">
        <v>401</v>
      </c>
      <c r="P282" s="445">
        <v>44231</v>
      </c>
      <c r="Q282" t="s">
        <v>915</v>
      </c>
    </row>
    <row r="283" spans="1:17" ht="409.5">
      <c r="A283">
        <v>241</v>
      </c>
      <c r="B283" t="s">
        <v>274</v>
      </c>
      <c r="C283" t="s">
        <v>92</v>
      </c>
      <c r="D283" t="s">
        <v>1040</v>
      </c>
      <c r="E283" s="446" t="s">
        <v>253</v>
      </c>
      <c r="F283" s="446" t="s">
        <v>1225</v>
      </c>
      <c r="G283" t="s">
        <v>276</v>
      </c>
      <c r="H283" t="s">
        <v>364</v>
      </c>
      <c r="I283" t="s">
        <v>273</v>
      </c>
      <c r="J283">
        <v>1</v>
      </c>
      <c r="K283">
        <v>2160.3000000000002</v>
      </c>
      <c r="L283">
        <v>2160.3000000000002</v>
      </c>
      <c r="M283" t="s">
        <v>6</v>
      </c>
      <c r="N283" s="445">
        <v>44298</v>
      </c>
      <c r="O283" t="s">
        <v>1097</v>
      </c>
      <c r="P283" s="445">
        <v>44309</v>
      </c>
      <c r="Q283" t="s">
        <v>915</v>
      </c>
    </row>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P56"/>
  <sheetViews>
    <sheetView showGridLines="0" tabSelected="1" view="pageBreakPreview" zoomScale="60" zoomScaleNormal="70" workbookViewId="0">
      <pane xSplit="2" ySplit="10" topLeftCell="C11" activePane="bottomRight" state="frozenSplit"/>
      <selection pane="topRight" activeCell="B1" sqref="B1"/>
      <selection pane="bottomLeft" activeCell="A7" sqref="A7"/>
      <selection pane="bottomRight" activeCell="F47" sqref="F47"/>
    </sheetView>
  </sheetViews>
  <sheetFormatPr defaultColWidth="9" defaultRowHeight="15"/>
  <cols>
    <col min="1" max="1" width="8.7109375" style="75" customWidth="1"/>
    <col min="2" max="2" width="37" style="75" bestFit="1" customWidth="1"/>
    <col min="3" max="3" width="22.5703125" style="75" bestFit="1" customWidth="1"/>
    <col min="4" max="4" width="24" style="78" bestFit="1" customWidth="1"/>
    <col min="5" max="5" width="13.7109375" style="75" hidden="1" customWidth="1"/>
    <col min="6" max="6" width="59.5703125" style="72" customWidth="1"/>
    <col min="7" max="7" width="29" style="75" customWidth="1"/>
    <col min="8" max="8" width="15" style="75" bestFit="1" customWidth="1"/>
    <col min="9" max="9" width="49.140625" style="179" customWidth="1"/>
    <col min="10" max="10" width="27.5703125" style="75" bestFit="1" customWidth="1"/>
    <col min="11" max="11" width="25" style="471" customWidth="1"/>
    <col min="12" max="12" width="27" style="75" bestFit="1" customWidth="1"/>
    <col min="13" max="13" width="21" style="75" customWidth="1"/>
    <col min="14" max="14" width="22" style="75" customWidth="1"/>
    <col min="15" max="15" width="26.140625" style="75" customWidth="1"/>
    <col min="16" max="16" width="20.42578125" style="75" customWidth="1"/>
    <col min="17" max="17" width="80.42578125" style="75" customWidth="1"/>
    <col min="18" max="259" width="9.140625" style="75"/>
    <col min="260" max="260" width="8.7109375" style="75" customWidth="1"/>
    <col min="261" max="261" width="23.42578125" style="75" customWidth="1"/>
    <col min="262" max="262" width="19" style="75" customWidth="1"/>
    <col min="263" max="263" width="20.140625" style="75" customWidth="1"/>
    <col min="264" max="264" width="9" style="75" hidden="1" customWidth="1"/>
    <col min="265" max="265" width="53.28515625" style="75" customWidth="1"/>
    <col min="266" max="266" width="22" style="75" customWidth="1"/>
    <col min="267" max="267" width="40" style="75" customWidth="1"/>
    <col min="268" max="268" width="37.140625" style="75" customWidth="1"/>
    <col min="269" max="269" width="21" style="75" customWidth="1"/>
    <col min="270" max="270" width="19.140625" style="75" customWidth="1"/>
    <col min="271" max="271" width="2.7109375" style="75" customWidth="1"/>
    <col min="272" max="515" width="9.140625" style="75"/>
    <col min="516" max="516" width="8.7109375" style="75" customWidth="1"/>
    <col min="517" max="517" width="23.42578125" style="75" customWidth="1"/>
    <col min="518" max="518" width="19" style="75" customWidth="1"/>
    <col min="519" max="519" width="20.140625" style="75" customWidth="1"/>
    <col min="520" max="520" width="9" style="75" hidden="1" customWidth="1"/>
    <col min="521" max="521" width="53.28515625" style="75" customWidth="1"/>
    <col min="522" max="522" width="22" style="75" customWidth="1"/>
    <col min="523" max="523" width="40" style="75" customWidth="1"/>
    <col min="524" max="524" width="37.140625" style="75" customWidth="1"/>
    <col min="525" max="525" width="21" style="75" customWidth="1"/>
    <col min="526" max="526" width="19.140625" style="75" customWidth="1"/>
    <col min="527" max="527" width="2.7109375" style="75" customWidth="1"/>
    <col min="528" max="771" width="9.140625" style="75"/>
    <col min="772" max="772" width="8.7109375" style="75" customWidth="1"/>
    <col min="773" max="773" width="23.42578125" style="75" customWidth="1"/>
    <col min="774" max="774" width="19" style="75" customWidth="1"/>
    <col min="775" max="775" width="20.140625" style="75" customWidth="1"/>
    <col min="776" max="776" width="9" style="75" hidden="1" customWidth="1"/>
    <col min="777" max="777" width="53.28515625" style="75" customWidth="1"/>
    <col min="778" max="778" width="22" style="75" customWidth="1"/>
    <col min="779" max="779" width="40" style="75" customWidth="1"/>
    <col min="780" max="780" width="37.140625" style="75" customWidth="1"/>
    <col min="781" max="781" width="21" style="75" customWidth="1"/>
    <col min="782" max="782" width="19.140625" style="75" customWidth="1"/>
    <col min="783" max="783" width="2.7109375" style="75" customWidth="1"/>
    <col min="784" max="1027" width="9.140625" style="75"/>
    <col min="1028" max="1028" width="8.7109375" style="75" customWidth="1"/>
    <col min="1029" max="1029" width="23.42578125" style="75" customWidth="1"/>
    <col min="1030" max="1030" width="19" style="75" customWidth="1"/>
    <col min="1031" max="1031" width="20.140625" style="75" customWidth="1"/>
    <col min="1032" max="1032" width="9" style="75" hidden="1" customWidth="1"/>
    <col min="1033" max="1033" width="53.28515625" style="75" customWidth="1"/>
    <col min="1034" max="1034" width="22" style="75" customWidth="1"/>
    <col min="1035" max="1035" width="40" style="75" customWidth="1"/>
    <col min="1036" max="1036" width="37.140625" style="75" customWidth="1"/>
    <col min="1037" max="1037" width="21" style="75" customWidth="1"/>
    <col min="1038" max="1038" width="19.140625" style="75" customWidth="1"/>
    <col min="1039" max="1039" width="2.7109375" style="75" customWidth="1"/>
    <col min="1040" max="1283" width="9.140625" style="75"/>
    <col min="1284" max="1284" width="8.7109375" style="75" customWidth="1"/>
    <col min="1285" max="1285" width="23.42578125" style="75" customWidth="1"/>
    <col min="1286" max="1286" width="19" style="75" customWidth="1"/>
    <col min="1287" max="1287" width="20.140625" style="75" customWidth="1"/>
    <col min="1288" max="1288" width="9" style="75" hidden="1" customWidth="1"/>
    <col min="1289" max="1289" width="53.28515625" style="75" customWidth="1"/>
    <col min="1290" max="1290" width="22" style="75" customWidth="1"/>
    <col min="1291" max="1291" width="40" style="75" customWidth="1"/>
    <col min="1292" max="1292" width="37.140625" style="75" customWidth="1"/>
    <col min="1293" max="1293" width="21" style="75" customWidth="1"/>
    <col min="1294" max="1294" width="19.140625" style="75" customWidth="1"/>
    <col min="1295" max="1295" width="2.7109375" style="75" customWidth="1"/>
    <col min="1296" max="1539" width="9.140625" style="75"/>
    <col min="1540" max="1540" width="8.7109375" style="75" customWidth="1"/>
    <col min="1541" max="1541" width="23.42578125" style="75" customWidth="1"/>
    <col min="1542" max="1542" width="19" style="75" customWidth="1"/>
    <col min="1543" max="1543" width="20.140625" style="75" customWidth="1"/>
    <col min="1544" max="1544" width="9" style="75" hidden="1" customWidth="1"/>
    <col min="1545" max="1545" width="53.28515625" style="75" customWidth="1"/>
    <col min="1546" max="1546" width="22" style="75" customWidth="1"/>
    <col min="1547" max="1547" width="40" style="75" customWidth="1"/>
    <col min="1548" max="1548" width="37.140625" style="75" customWidth="1"/>
    <col min="1549" max="1549" width="21" style="75" customWidth="1"/>
    <col min="1550" max="1550" width="19.140625" style="75" customWidth="1"/>
    <col min="1551" max="1551" width="2.7109375" style="75" customWidth="1"/>
    <col min="1552" max="1795" width="9.140625" style="75"/>
    <col min="1796" max="1796" width="8.7109375" style="75" customWidth="1"/>
    <col min="1797" max="1797" width="23.42578125" style="75" customWidth="1"/>
    <col min="1798" max="1798" width="19" style="75" customWidth="1"/>
    <col min="1799" max="1799" width="20.140625" style="75" customWidth="1"/>
    <col min="1800" max="1800" width="9" style="75" hidden="1" customWidth="1"/>
    <col min="1801" max="1801" width="53.28515625" style="75" customWidth="1"/>
    <col min="1802" max="1802" width="22" style="75" customWidth="1"/>
    <col min="1803" max="1803" width="40" style="75" customWidth="1"/>
    <col min="1804" max="1804" width="37.140625" style="75" customWidth="1"/>
    <col min="1805" max="1805" width="21" style="75" customWidth="1"/>
    <col min="1806" max="1806" width="19.140625" style="75" customWidth="1"/>
    <col min="1807" max="1807" width="2.7109375" style="75" customWidth="1"/>
    <col min="1808" max="2051" width="9.140625" style="75"/>
    <col min="2052" max="2052" width="8.7109375" style="75" customWidth="1"/>
    <col min="2053" max="2053" width="23.42578125" style="75" customWidth="1"/>
    <col min="2054" max="2054" width="19" style="75" customWidth="1"/>
    <col min="2055" max="2055" width="20.140625" style="75" customWidth="1"/>
    <col min="2056" max="2056" width="9" style="75" hidden="1" customWidth="1"/>
    <col min="2057" max="2057" width="53.28515625" style="75" customWidth="1"/>
    <col min="2058" max="2058" width="22" style="75" customWidth="1"/>
    <col min="2059" max="2059" width="40" style="75" customWidth="1"/>
    <col min="2060" max="2060" width="37.140625" style="75" customWidth="1"/>
    <col min="2061" max="2061" width="21" style="75" customWidth="1"/>
    <col min="2062" max="2062" width="19.140625" style="75" customWidth="1"/>
    <col min="2063" max="2063" width="2.7109375" style="75" customWidth="1"/>
    <col min="2064" max="2307" width="9.140625" style="75"/>
    <col min="2308" max="2308" width="8.7109375" style="75" customWidth="1"/>
    <col min="2309" max="2309" width="23.42578125" style="75" customWidth="1"/>
    <col min="2310" max="2310" width="19" style="75" customWidth="1"/>
    <col min="2311" max="2311" width="20.140625" style="75" customWidth="1"/>
    <col min="2312" max="2312" width="9" style="75" hidden="1" customWidth="1"/>
    <col min="2313" max="2313" width="53.28515625" style="75" customWidth="1"/>
    <col min="2314" max="2314" width="22" style="75" customWidth="1"/>
    <col min="2315" max="2315" width="40" style="75" customWidth="1"/>
    <col min="2316" max="2316" width="37.140625" style="75" customWidth="1"/>
    <col min="2317" max="2317" width="21" style="75" customWidth="1"/>
    <col min="2318" max="2318" width="19.140625" style="75" customWidth="1"/>
    <col min="2319" max="2319" width="2.7109375" style="75" customWidth="1"/>
    <col min="2320" max="2563" width="9.140625" style="75"/>
    <col min="2564" max="2564" width="8.7109375" style="75" customWidth="1"/>
    <col min="2565" max="2565" width="23.42578125" style="75" customWidth="1"/>
    <col min="2566" max="2566" width="19" style="75" customWidth="1"/>
    <col min="2567" max="2567" width="20.140625" style="75" customWidth="1"/>
    <col min="2568" max="2568" width="9" style="75" hidden="1" customWidth="1"/>
    <col min="2569" max="2569" width="53.28515625" style="75" customWidth="1"/>
    <col min="2570" max="2570" width="22" style="75" customWidth="1"/>
    <col min="2571" max="2571" width="40" style="75" customWidth="1"/>
    <col min="2572" max="2572" width="37.140625" style="75" customWidth="1"/>
    <col min="2573" max="2573" width="21" style="75" customWidth="1"/>
    <col min="2574" max="2574" width="19.140625" style="75" customWidth="1"/>
    <col min="2575" max="2575" width="2.7109375" style="75" customWidth="1"/>
    <col min="2576" max="2819" width="9.140625" style="75"/>
    <col min="2820" max="2820" width="8.7109375" style="75" customWidth="1"/>
    <col min="2821" max="2821" width="23.42578125" style="75" customWidth="1"/>
    <col min="2822" max="2822" width="19" style="75" customWidth="1"/>
    <col min="2823" max="2823" width="20.140625" style="75" customWidth="1"/>
    <col min="2824" max="2824" width="9" style="75" hidden="1" customWidth="1"/>
    <col min="2825" max="2825" width="53.28515625" style="75" customWidth="1"/>
    <col min="2826" max="2826" width="22" style="75" customWidth="1"/>
    <col min="2827" max="2827" width="40" style="75" customWidth="1"/>
    <col min="2828" max="2828" width="37.140625" style="75" customWidth="1"/>
    <col min="2829" max="2829" width="21" style="75" customWidth="1"/>
    <col min="2830" max="2830" width="19.140625" style="75" customWidth="1"/>
    <col min="2831" max="2831" width="2.7109375" style="75" customWidth="1"/>
    <col min="2832" max="3075" width="9.140625" style="75"/>
    <col min="3076" max="3076" width="8.7109375" style="75" customWidth="1"/>
    <col min="3077" max="3077" width="23.42578125" style="75" customWidth="1"/>
    <col min="3078" max="3078" width="19" style="75" customWidth="1"/>
    <col min="3079" max="3079" width="20.140625" style="75" customWidth="1"/>
    <col min="3080" max="3080" width="9" style="75" hidden="1" customWidth="1"/>
    <col min="3081" max="3081" width="53.28515625" style="75" customWidth="1"/>
    <col min="3082" max="3082" width="22" style="75" customWidth="1"/>
    <col min="3083" max="3083" width="40" style="75" customWidth="1"/>
    <col min="3084" max="3084" width="37.140625" style="75" customWidth="1"/>
    <col min="3085" max="3085" width="21" style="75" customWidth="1"/>
    <col min="3086" max="3086" width="19.140625" style="75" customWidth="1"/>
    <col min="3087" max="3087" width="2.7109375" style="75" customWidth="1"/>
    <col min="3088" max="3331" width="9.140625" style="75"/>
    <col min="3332" max="3332" width="8.7109375" style="75" customWidth="1"/>
    <col min="3333" max="3333" width="23.42578125" style="75" customWidth="1"/>
    <col min="3334" max="3334" width="19" style="75" customWidth="1"/>
    <col min="3335" max="3335" width="20.140625" style="75" customWidth="1"/>
    <col min="3336" max="3336" width="9" style="75" hidden="1" customWidth="1"/>
    <col min="3337" max="3337" width="53.28515625" style="75" customWidth="1"/>
    <col min="3338" max="3338" width="22" style="75" customWidth="1"/>
    <col min="3339" max="3339" width="40" style="75" customWidth="1"/>
    <col min="3340" max="3340" width="37.140625" style="75" customWidth="1"/>
    <col min="3341" max="3341" width="21" style="75" customWidth="1"/>
    <col min="3342" max="3342" width="19.140625" style="75" customWidth="1"/>
    <col min="3343" max="3343" width="2.7109375" style="75" customWidth="1"/>
    <col min="3344" max="3587" width="9.140625" style="75"/>
    <col min="3588" max="3588" width="8.7109375" style="75" customWidth="1"/>
    <col min="3589" max="3589" width="23.42578125" style="75" customWidth="1"/>
    <col min="3590" max="3590" width="19" style="75" customWidth="1"/>
    <col min="3591" max="3591" width="20.140625" style="75" customWidth="1"/>
    <col min="3592" max="3592" width="9" style="75" hidden="1" customWidth="1"/>
    <col min="3593" max="3593" width="53.28515625" style="75" customWidth="1"/>
    <col min="3594" max="3594" width="22" style="75" customWidth="1"/>
    <col min="3595" max="3595" width="40" style="75" customWidth="1"/>
    <col min="3596" max="3596" width="37.140625" style="75" customWidth="1"/>
    <col min="3597" max="3597" width="21" style="75" customWidth="1"/>
    <col min="3598" max="3598" width="19.140625" style="75" customWidth="1"/>
    <col min="3599" max="3599" width="2.7109375" style="75" customWidth="1"/>
    <col min="3600" max="3843" width="9.140625" style="75"/>
    <col min="3844" max="3844" width="8.7109375" style="75" customWidth="1"/>
    <col min="3845" max="3845" width="23.42578125" style="75" customWidth="1"/>
    <col min="3846" max="3846" width="19" style="75" customWidth="1"/>
    <col min="3847" max="3847" width="20.140625" style="75" customWidth="1"/>
    <col min="3848" max="3848" width="9" style="75" hidden="1" customWidth="1"/>
    <col min="3849" max="3849" width="53.28515625" style="75" customWidth="1"/>
    <col min="3850" max="3850" width="22" style="75" customWidth="1"/>
    <col min="3851" max="3851" width="40" style="75" customWidth="1"/>
    <col min="3852" max="3852" width="37.140625" style="75" customWidth="1"/>
    <col min="3853" max="3853" width="21" style="75" customWidth="1"/>
    <col min="3854" max="3854" width="19.140625" style="75" customWidth="1"/>
    <col min="3855" max="3855" width="2.7109375" style="75" customWidth="1"/>
    <col min="3856" max="4099" width="9.140625" style="75"/>
    <col min="4100" max="4100" width="8.7109375" style="75" customWidth="1"/>
    <col min="4101" max="4101" width="23.42578125" style="75" customWidth="1"/>
    <col min="4102" max="4102" width="19" style="75" customWidth="1"/>
    <col min="4103" max="4103" width="20.140625" style="75" customWidth="1"/>
    <col min="4104" max="4104" width="9" style="75" hidden="1" customWidth="1"/>
    <col min="4105" max="4105" width="53.28515625" style="75" customWidth="1"/>
    <col min="4106" max="4106" width="22" style="75" customWidth="1"/>
    <col min="4107" max="4107" width="40" style="75" customWidth="1"/>
    <col min="4108" max="4108" width="37.140625" style="75" customWidth="1"/>
    <col min="4109" max="4109" width="21" style="75" customWidth="1"/>
    <col min="4110" max="4110" width="19.140625" style="75" customWidth="1"/>
    <col min="4111" max="4111" width="2.7109375" style="75" customWidth="1"/>
    <col min="4112" max="4355" width="9.140625" style="75"/>
    <col min="4356" max="4356" width="8.7109375" style="75" customWidth="1"/>
    <col min="4357" max="4357" width="23.42578125" style="75" customWidth="1"/>
    <col min="4358" max="4358" width="19" style="75" customWidth="1"/>
    <col min="4359" max="4359" width="20.140625" style="75" customWidth="1"/>
    <col min="4360" max="4360" width="9" style="75" hidden="1" customWidth="1"/>
    <col min="4361" max="4361" width="53.28515625" style="75" customWidth="1"/>
    <col min="4362" max="4362" width="22" style="75" customWidth="1"/>
    <col min="4363" max="4363" width="40" style="75" customWidth="1"/>
    <col min="4364" max="4364" width="37.140625" style="75" customWidth="1"/>
    <col min="4365" max="4365" width="21" style="75" customWidth="1"/>
    <col min="4366" max="4366" width="19.140625" style="75" customWidth="1"/>
    <col min="4367" max="4367" width="2.7109375" style="75" customWidth="1"/>
    <col min="4368" max="4611" width="9.140625" style="75"/>
    <col min="4612" max="4612" width="8.7109375" style="75" customWidth="1"/>
    <col min="4613" max="4613" width="23.42578125" style="75" customWidth="1"/>
    <col min="4614" max="4614" width="19" style="75" customWidth="1"/>
    <col min="4615" max="4615" width="20.140625" style="75" customWidth="1"/>
    <col min="4616" max="4616" width="9" style="75" hidden="1" customWidth="1"/>
    <col min="4617" max="4617" width="53.28515625" style="75" customWidth="1"/>
    <col min="4618" max="4618" width="22" style="75" customWidth="1"/>
    <col min="4619" max="4619" width="40" style="75" customWidth="1"/>
    <col min="4620" max="4620" width="37.140625" style="75" customWidth="1"/>
    <col min="4621" max="4621" width="21" style="75" customWidth="1"/>
    <col min="4622" max="4622" width="19.140625" style="75" customWidth="1"/>
    <col min="4623" max="4623" width="2.7109375" style="75" customWidth="1"/>
    <col min="4624" max="4867" width="9.140625" style="75"/>
    <col min="4868" max="4868" width="8.7109375" style="75" customWidth="1"/>
    <col min="4869" max="4869" width="23.42578125" style="75" customWidth="1"/>
    <col min="4870" max="4870" width="19" style="75" customWidth="1"/>
    <col min="4871" max="4871" width="20.140625" style="75" customWidth="1"/>
    <col min="4872" max="4872" width="9" style="75" hidden="1" customWidth="1"/>
    <col min="4873" max="4873" width="53.28515625" style="75" customWidth="1"/>
    <col min="4874" max="4874" width="22" style="75" customWidth="1"/>
    <col min="4875" max="4875" width="40" style="75" customWidth="1"/>
    <col min="4876" max="4876" width="37.140625" style="75" customWidth="1"/>
    <col min="4877" max="4877" width="21" style="75" customWidth="1"/>
    <col min="4878" max="4878" width="19.140625" style="75" customWidth="1"/>
    <col min="4879" max="4879" width="2.7109375" style="75" customWidth="1"/>
    <col min="4880" max="5123" width="9.140625" style="75"/>
    <col min="5124" max="5124" width="8.7109375" style="75" customWidth="1"/>
    <col min="5125" max="5125" width="23.42578125" style="75" customWidth="1"/>
    <col min="5126" max="5126" width="19" style="75" customWidth="1"/>
    <col min="5127" max="5127" width="20.140625" style="75" customWidth="1"/>
    <col min="5128" max="5128" width="9" style="75" hidden="1" customWidth="1"/>
    <col min="5129" max="5129" width="53.28515625" style="75" customWidth="1"/>
    <col min="5130" max="5130" width="22" style="75" customWidth="1"/>
    <col min="5131" max="5131" width="40" style="75" customWidth="1"/>
    <col min="5132" max="5132" width="37.140625" style="75" customWidth="1"/>
    <col min="5133" max="5133" width="21" style="75" customWidth="1"/>
    <col min="5134" max="5134" width="19.140625" style="75" customWidth="1"/>
    <col min="5135" max="5135" width="2.7109375" style="75" customWidth="1"/>
    <col min="5136" max="5379" width="9.140625" style="75"/>
    <col min="5380" max="5380" width="8.7109375" style="75" customWidth="1"/>
    <col min="5381" max="5381" width="23.42578125" style="75" customWidth="1"/>
    <col min="5382" max="5382" width="19" style="75" customWidth="1"/>
    <col min="5383" max="5383" width="20.140625" style="75" customWidth="1"/>
    <col min="5384" max="5384" width="9" style="75" hidden="1" customWidth="1"/>
    <col min="5385" max="5385" width="53.28515625" style="75" customWidth="1"/>
    <col min="5386" max="5386" width="22" style="75" customWidth="1"/>
    <col min="5387" max="5387" width="40" style="75" customWidth="1"/>
    <col min="5388" max="5388" width="37.140625" style="75" customWidth="1"/>
    <col min="5389" max="5389" width="21" style="75" customWidth="1"/>
    <col min="5390" max="5390" width="19.140625" style="75" customWidth="1"/>
    <col min="5391" max="5391" width="2.7109375" style="75" customWidth="1"/>
    <col min="5392" max="5635" width="9.140625" style="75"/>
    <col min="5636" max="5636" width="8.7109375" style="75" customWidth="1"/>
    <col min="5637" max="5637" width="23.42578125" style="75" customWidth="1"/>
    <col min="5638" max="5638" width="19" style="75" customWidth="1"/>
    <col min="5639" max="5639" width="20.140625" style="75" customWidth="1"/>
    <col min="5640" max="5640" width="9" style="75" hidden="1" customWidth="1"/>
    <col min="5641" max="5641" width="53.28515625" style="75" customWidth="1"/>
    <col min="5642" max="5642" width="22" style="75" customWidth="1"/>
    <col min="5643" max="5643" width="40" style="75" customWidth="1"/>
    <col min="5644" max="5644" width="37.140625" style="75" customWidth="1"/>
    <col min="5645" max="5645" width="21" style="75" customWidth="1"/>
    <col min="5646" max="5646" width="19.140625" style="75" customWidth="1"/>
    <col min="5647" max="5647" width="2.7109375" style="75" customWidth="1"/>
    <col min="5648" max="5891" width="9.140625" style="75"/>
    <col min="5892" max="5892" width="8.7109375" style="75" customWidth="1"/>
    <col min="5893" max="5893" width="23.42578125" style="75" customWidth="1"/>
    <col min="5894" max="5894" width="19" style="75" customWidth="1"/>
    <col min="5895" max="5895" width="20.140625" style="75" customWidth="1"/>
    <col min="5896" max="5896" width="9" style="75" hidden="1" customWidth="1"/>
    <col min="5897" max="5897" width="53.28515625" style="75" customWidth="1"/>
    <col min="5898" max="5898" width="22" style="75" customWidth="1"/>
    <col min="5899" max="5899" width="40" style="75" customWidth="1"/>
    <col min="5900" max="5900" width="37.140625" style="75" customWidth="1"/>
    <col min="5901" max="5901" width="21" style="75" customWidth="1"/>
    <col min="5902" max="5902" width="19.140625" style="75" customWidth="1"/>
    <col min="5903" max="5903" width="2.7109375" style="75" customWidth="1"/>
    <col min="5904" max="6147" width="9.140625" style="75"/>
    <col min="6148" max="6148" width="8.7109375" style="75" customWidth="1"/>
    <col min="6149" max="6149" width="23.42578125" style="75" customWidth="1"/>
    <col min="6150" max="6150" width="19" style="75" customWidth="1"/>
    <col min="6151" max="6151" width="20.140625" style="75" customWidth="1"/>
    <col min="6152" max="6152" width="9" style="75" hidden="1" customWidth="1"/>
    <col min="6153" max="6153" width="53.28515625" style="75" customWidth="1"/>
    <col min="6154" max="6154" width="22" style="75" customWidth="1"/>
    <col min="6155" max="6155" width="40" style="75" customWidth="1"/>
    <col min="6156" max="6156" width="37.140625" style="75" customWidth="1"/>
    <col min="6157" max="6157" width="21" style="75" customWidth="1"/>
    <col min="6158" max="6158" width="19.140625" style="75" customWidth="1"/>
    <col min="6159" max="6159" width="2.7109375" style="75" customWidth="1"/>
    <col min="6160" max="6403" width="9.140625" style="75"/>
    <col min="6404" max="6404" width="8.7109375" style="75" customWidth="1"/>
    <col min="6405" max="6405" width="23.42578125" style="75" customWidth="1"/>
    <col min="6406" max="6406" width="19" style="75" customWidth="1"/>
    <col min="6407" max="6407" width="20.140625" style="75" customWidth="1"/>
    <col min="6408" max="6408" width="9" style="75" hidden="1" customWidth="1"/>
    <col min="6409" max="6409" width="53.28515625" style="75" customWidth="1"/>
    <col min="6410" max="6410" width="22" style="75" customWidth="1"/>
    <col min="6411" max="6411" width="40" style="75" customWidth="1"/>
    <col min="6412" max="6412" width="37.140625" style="75" customWidth="1"/>
    <col min="6413" max="6413" width="21" style="75" customWidth="1"/>
    <col min="6414" max="6414" width="19.140625" style="75" customWidth="1"/>
    <col min="6415" max="6415" width="2.7109375" style="75" customWidth="1"/>
    <col min="6416" max="6659" width="9.140625" style="75"/>
    <col min="6660" max="6660" width="8.7109375" style="75" customWidth="1"/>
    <col min="6661" max="6661" width="23.42578125" style="75" customWidth="1"/>
    <col min="6662" max="6662" width="19" style="75" customWidth="1"/>
    <col min="6663" max="6663" width="20.140625" style="75" customWidth="1"/>
    <col min="6664" max="6664" width="9" style="75" hidden="1" customWidth="1"/>
    <col min="6665" max="6665" width="53.28515625" style="75" customWidth="1"/>
    <col min="6666" max="6666" width="22" style="75" customWidth="1"/>
    <col min="6667" max="6667" width="40" style="75" customWidth="1"/>
    <col min="6668" max="6668" width="37.140625" style="75" customWidth="1"/>
    <col min="6669" max="6669" width="21" style="75" customWidth="1"/>
    <col min="6670" max="6670" width="19.140625" style="75" customWidth="1"/>
    <col min="6671" max="6671" width="2.7109375" style="75" customWidth="1"/>
    <col min="6672" max="6915" width="9.140625" style="75"/>
    <col min="6916" max="6916" width="8.7109375" style="75" customWidth="1"/>
    <col min="6917" max="6917" width="23.42578125" style="75" customWidth="1"/>
    <col min="6918" max="6918" width="19" style="75" customWidth="1"/>
    <col min="6919" max="6919" width="20.140625" style="75" customWidth="1"/>
    <col min="6920" max="6920" width="9" style="75" hidden="1" customWidth="1"/>
    <col min="6921" max="6921" width="53.28515625" style="75" customWidth="1"/>
    <col min="6922" max="6922" width="22" style="75" customWidth="1"/>
    <col min="6923" max="6923" width="40" style="75" customWidth="1"/>
    <col min="6924" max="6924" width="37.140625" style="75" customWidth="1"/>
    <col min="6925" max="6925" width="21" style="75" customWidth="1"/>
    <col min="6926" max="6926" width="19.140625" style="75" customWidth="1"/>
    <col min="6927" max="6927" width="2.7109375" style="75" customWidth="1"/>
    <col min="6928" max="7171" width="9.140625" style="75"/>
    <col min="7172" max="7172" width="8.7109375" style="75" customWidth="1"/>
    <col min="7173" max="7173" width="23.42578125" style="75" customWidth="1"/>
    <col min="7174" max="7174" width="19" style="75" customWidth="1"/>
    <col min="7175" max="7175" width="20.140625" style="75" customWidth="1"/>
    <col min="7176" max="7176" width="9" style="75" hidden="1" customWidth="1"/>
    <col min="7177" max="7177" width="53.28515625" style="75" customWidth="1"/>
    <col min="7178" max="7178" width="22" style="75" customWidth="1"/>
    <col min="7179" max="7179" width="40" style="75" customWidth="1"/>
    <col min="7180" max="7180" width="37.140625" style="75" customWidth="1"/>
    <col min="7181" max="7181" width="21" style="75" customWidth="1"/>
    <col min="7182" max="7182" width="19.140625" style="75" customWidth="1"/>
    <col min="7183" max="7183" width="2.7109375" style="75" customWidth="1"/>
    <col min="7184" max="7427" width="9.140625" style="75"/>
    <col min="7428" max="7428" width="8.7109375" style="75" customWidth="1"/>
    <col min="7429" max="7429" width="23.42578125" style="75" customWidth="1"/>
    <col min="7430" max="7430" width="19" style="75" customWidth="1"/>
    <col min="7431" max="7431" width="20.140625" style="75" customWidth="1"/>
    <col min="7432" max="7432" width="9" style="75" hidden="1" customWidth="1"/>
    <col min="7433" max="7433" width="53.28515625" style="75" customWidth="1"/>
    <col min="7434" max="7434" width="22" style="75" customWidth="1"/>
    <col min="7435" max="7435" width="40" style="75" customWidth="1"/>
    <col min="7436" max="7436" width="37.140625" style="75" customWidth="1"/>
    <col min="7437" max="7437" width="21" style="75" customWidth="1"/>
    <col min="7438" max="7438" width="19.140625" style="75" customWidth="1"/>
    <col min="7439" max="7439" width="2.7109375" style="75" customWidth="1"/>
    <col min="7440" max="7683" width="9.140625" style="75"/>
    <col min="7684" max="7684" width="8.7109375" style="75" customWidth="1"/>
    <col min="7685" max="7685" width="23.42578125" style="75" customWidth="1"/>
    <col min="7686" max="7686" width="19" style="75" customWidth="1"/>
    <col min="7687" max="7687" width="20.140625" style="75" customWidth="1"/>
    <col min="7688" max="7688" width="9" style="75" hidden="1" customWidth="1"/>
    <col min="7689" max="7689" width="53.28515625" style="75" customWidth="1"/>
    <col min="7690" max="7690" width="22" style="75" customWidth="1"/>
    <col min="7691" max="7691" width="40" style="75" customWidth="1"/>
    <col min="7692" max="7692" width="37.140625" style="75" customWidth="1"/>
    <col min="7693" max="7693" width="21" style="75" customWidth="1"/>
    <col min="7694" max="7694" width="19.140625" style="75" customWidth="1"/>
    <col min="7695" max="7695" width="2.7109375" style="75" customWidth="1"/>
    <col min="7696" max="7939" width="9.140625" style="75"/>
    <col min="7940" max="7940" width="8.7109375" style="75" customWidth="1"/>
    <col min="7941" max="7941" width="23.42578125" style="75" customWidth="1"/>
    <col min="7942" max="7942" width="19" style="75" customWidth="1"/>
    <col min="7943" max="7943" width="20.140625" style="75" customWidth="1"/>
    <col min="7944" max="7944" width="9" style="75" hidden="1" customWidth="1"/>
    <col min="7945" max="7945" width="53.28515625" style="75" customWidth="1"/>
    <col min="7946" max="7946" width="22" style="75" customWidth="1"/>
    <col min="7947" max="7947" width="40" style="75" customWidth="1"/>
    <col min="7948" max="7948" width="37.140625" style="75" customWidth="1"/>
    <col min="7949" max="7949" width="21" style="75" customWidth="1"/>
    <col min="7950" max="7950" width="19.140625" style="75" customWidth="1"/>
    <col min="7951" max="7951" width="2.7109375" style="75" customWidth="1"/>
    <col min="7952" max="8195" width="9.140625" style="75"/>
    <col min="8196" max="8196" width="8.7109375" style="75" customWidth="1"/>
    <col min="8197" max="8197" width="23.42578125" style="75" customWidth="1"/>
    <col min="8198" max="8198" width="19" style="75" customWidth="1"/>
    <col min="8199" max="8199" width="20.140625" style="75" customWidth="1"/>
    <col min="8200" max="8200" width="9" style="75" hidden="1" customWidth="1"/>
    <col min="8201" max="8201" width="53.28515625" style="75" customWidth="1"/>
    <col min="8202" max="8202" width="22" style="75" customWidth="1"/>
    <col min="8203" max="8203" width="40" style="75" customWidth="1"/>
    <col min="8204" max="8204" width="37.140625" style="75" customWidth="1"/>
    <col min="8205" max="8205" width="21" style="75" customWidth="1"/>
    <col min="8206" max="8206" width="19.140625" style="75" customWidth="1"/>
    <col min="8207" max="8207" width="2.7109375" style="75" customWidth="1"/>
    <col min="8208" max="8451" width="9.140625" style="75"/>
    <col min="8452" max="8452" width="8.7109375" style="75" customWidth="1"/>
    <col min="8453" max="8453" width="23.42578125" style="75" customWidth="1"/>
    <col min="8454" max="8454" width="19" style="75" customWidth="1"/>
    <col min="8455" max="8455" width="20.140625" style="75" customWidth="1"/>
    <col min="8456" max="8456" width="9" style="75" hidden="1" customWidth="1"/>
    <col min="8457" max="8457" width="53.28515625" style="75" customWidth="1"/>
    <col min="8458" max="8458" width="22" style="75" customWidth="1"/>
    <col min="8459" max="8459" width="40" style="75" customWidth="1"/>
    <col min="8460" max="8460" width="37.140625" style="75" customWidth="1"/>
    <col min="8461" max="8461" width="21" style="75" customWidth="1"/>
    <col min="8462" max="8462" width="19.140625" style="75" customWidth="1"/>
    <col min="8463" max="8463" width="2.7109375" style="75" customWidth="1"/>
    <col min="8464" max="8707" width="9.140625" style="75"/>
    <col min="8708" max="8708" width="8.7109375" style="75" customWidth="1"/>
    <col min="8709" max="8709" width="23.42578125" style="75" customWidth="1"/>
    <col min="8710" max="8710" width="19" style="75" customWidth="1"/>
    <col min="8711" max="8711" width="20.140625" style="75" customWidth="1"/>
    <col min="8712" max="8712" width="9" style="75" hidden="1" customWidth="1"/>
    <col min="8713" max="8713" width="53.28515625" style="75" customWidth="1"/>
    <col min="8714" max="8714" width="22" style="75" customWidth="1"/>
    <col min="8715" max="8715" width="40" style="75" customWidth="1"/>
    <col min="8716" max="8716" width="37.140625" style="75" customWidth="1"/>
    <col min="8717" max="8717" width="21" style="75" customWidth="1"/>
    <col min="8718" max="8718" width="19.140625" style="75" customWidth="1"/>
    <col min="8719" max="8719" width="2.7109375" style="75" customWidth="1"/>
    <col min="8720" max="8963" width="9.140625" style="75"/>
    <col min="8964" max="8964" width="8.7109375" style="75" customWidth="1"/>
    <col min="8965" max="8965" width="23.42578125" style="75" customWidth="1"/>
    <col min="8966" max="8966" width="19" style="75" customWidth="1"/>
    <col min="8967" max="8967" width="20.140625" style="75" customWidth="1"/>
    <col min="8968" max="8968" width="9" style="75" hidden="1" customWidth="1"/>
    <col min="8969" max="8969" width="53.28515625" style="75" customWidth="1"/>
    <col min="8970" max="8970" width="22" style="75" customWidth="1"/>
    <col min="8971" max="8971" width="40" style="75" customWidth="1"/>
    <col min="8972" max="8972" width="37.140625" style="75" customWidth="1"/>
    <col min="8973" max="8973" width="21" style="75" customWidth="1"/>
    <col min="8974" max="8974" width="19.140625" style="75" customWidth="1"/>
    <col min="8975" max="8975" width="2.7109375" style="75" customWidth="1"/>
    <col min="8976" max="9219" width="9.140625" style="75"/>
    <col min="9220" max="9220" width="8.7109375" style="75" customWidth="1"/>
    <col min="9221" max="9221" width="23.42578125" style="75" customWidth="1"/>
    <col min="9222" max="9222" width="19" style="75" customWidth="1"/>
    <col min="9223" max="9223" width="20.140625" style="75" customWidth="1"/>
    <col min="9224" max="9224" width="9" style="75" hidden="1" customWidth="1"/>
    <col min="9225" max="9225" width="53.28515625" style="75" customWidth="1"/>
    <col min="9226" max="9226" width="22" style="75" customWidth="1"/>
    <col min="9227" max="9227" width="40" style="75" customWidth="1"/>
    <col min="9228" max="9228" width="37.140625" style="75" customWidth="1"/>
    <col min="9229" max="9229" width="21" style="75" customWidth="1"/>
    <col min="9230" max="9230" width="19.140625" style="75" customWidth="1"/>
    <col min="9231" max="9231" width="2.7109375" style="75" customWidth="1"/>
    <col min="9232" max="9475" width="9.140625" style="75"/>
    <col min="9476" max="9476" width="8.7109375" style="75" customWidth="1"/>
    <col min="9477" max="9477" width="23.42578125" style="75" customWidth="1"/>
    <col min="9478" max="9478" width="19" style="75" customWidth="1"/>
    <col min="9479" max="9479" width="20.140625" style="75" customWidth="1"/>
    <col min="9480" max="9480" width="9" style="75" hidden="1" customWidth="1"/>
    <col min="9481" max="9481" width="53.28515625" style="75" customWidth="1"/>
    <col min="9482" max="9482" width="22" style="75" customWidth="1"/>
    <col min="9483" max="9483" width="40" style="75" customWidth="1"/>
    <col min="9484" max="9484" width="37.140625" style="75" customWidth="1"/>
    <col min="9485" max="9485" width="21" style="75" customWidth="1"/>
    <col min="9486" max="9486" width="19.140625" style="75" customWidth="1"/>
    <col min="9487" max="9487" width="2.7109375" style="75" customWidth="1"/>
    <col min="9488" max="9731" width="9.140625" style="75"/>
    <col min="9732" max="9732" width="8.7109375" style="75" customWidth="1"/>
    <col min="9733" max="9733" width="23.42578125" style="75" customWidth="1"/>
    <col min="9734" max="9734" width="19" style="75" customWidth="1"/>
    <col min="9735" max="9735" width="20.140625" style="75" customWidth="1"/>
    <col min="9736" max="9736" width="9" style="75" hidden="1" customWidth="1"/>
    <col min="9737" max="9737" width="53.28515625" style="75" customWidth="1"/>
    <col min="9738" max="9738" width="22" style="75" customWidth="1"/>
    <col min="9739" max="9739" width="40" style="75" customWidth="1"/>
    <col min="9740" max="9740" width="37.140625" style="75" customWidth="1"/>
    <col min="9741" max="9741" width="21" style="75" customWidth="1"/>
    <col min="9742" max="9742" width="19.140625" style="75" customWidth="1"/>
    <col min="9743" max="9743" width="2.7109375" style="75" customWidth="1"/>
    <col min="9744" max="9987" width="9.140625" style="75"/>
    <col min="9988" max="9988" width="8.7109375" style="75" customWidth="1"/>
    <col min="9989" max="9989" width="23.42578125" style="75" customWidth="1"/>
    <col min="9990" max="9990" width="19" style="75" customWidth="1"/>
    <col min="9991" max="9991" width="20.140625" style="75" customWidth="1"/>
    <col min="9992" max="9992" width="9" style="75" hidden="1" customWidth="1"/>
    <col min="9993" max="9993" width="53.28515625" style="75" customWidth="1"/>
    <col min="9994" max="9994" width="22" style="75" customWidth="1"/>
    <col min="9995" max="9995" width="40" style="75" customWidth="1"/>
    <col min="9996" max="9996" width="37.140625" style="75" customWidth="1"/>
    <col min="9997" max="9997" width="21" style="75" customWidth="1"/>
    <col min="9998" max="9998" width="19.140625" style="75" customWidth="1"/>
    <col min="9999" max="9999" width="2.7109375" style="75" customWidth="1"/>
    <col min="10000" max="10243" width="9.140625" style="75"/>
    <col min="10244" max="10244" width="8.7109375" style="75" customWidth="1"/>
    <col min="10245" max="10245" width="23.42578125" style="75" customWidth="1"/>
    <col min="10246" max="10246" width="19" style="75" customWidth="1"/>
    <col min="10247" max="10247" width="20.140625" style="75" customWidth="1"/>
    <col min="10248" max="10248" width="9" style="75" hidden="1" customWidth="1"/>
    <col min="10249" max="10249" width="53.28515625" style="75" customWidth="1"/>
    <col min="10250" max="10250" width="22" style="75" customWidth="1"/>
    <col min="10251" max="10251" width="40" style="75" customWidth="1"/>
    <col min="10252" max="10252" width="37.140625" style="75" customWidth="1"/>
    <col min="10253" max="10253" width="21" style="75" customWidth="1"/>
    <col min="10254" max="10254" width="19.140625" style="75" customWidth="1"/>
    <col min="10255" max="10255" width="2.7109375" style="75" customWidth="1"/>
    <col min="10256" max="10499" width="9.140625" style="75"/>
    <col min="10500" max="10500" width="8.7109375" style="75" customWidth="1"/>
    <col min="10501" max="10501" width="23.42578125" style="75" customWidth="1"/>
    <col min="10502" max="10502" width="19" style="75" customWidth="1"/>
    <col min="10503" max="10503" width="20.140625" style="75" customWidth="1"/>
    <col min="10504" max="10504" width="9" style="75" hidden="1" customWidth="1"/>
    <col min="10505" max="10505" width="53.28515625" style="75" customWidth="1"/>
    <col min="10506" max="10506" width="22" style="75" customWidth="1"/>
    <col min="10507" max="10507" width="40" style="75" customWidth="1"/>
    <col min="10508" max="10508" width="37.140625" style="75" customWidth="1"/>
    <col min="10509" max="10509" width="21" style="75" customWidth="1"/>
    <col min="10510" max="10510" width="19.140625" style="75" customWidth="1"/>
    <col min="10511" max="10511" width="2.7109375" style="75" customWidth="1"/>
    <col min="10512" max="10755" width="9.140625" style="75"/>
    <col min="10756" max="10756" width="8.7109375" style="75" customWidth="1"/>
    <col min="10757" max="10757" width="23.42578125" style="75" customWidth="1"/>
    <col min="10758" max="10758" width="19" style="75" customWidth="1"/>
    <col min="10759" max="10759" width="20.140625" style="75" customWidth="1"/>
    <col min="10760" max="10760" width="9" style="75" hidden="1" customWidth="1"/>
    <col min="10761" max="10761" width="53.28515625" style="75" customWidth="1"/>
    <col min="10762" max="10762" width="22" style="75" customWidth="1"/>
    <col min="10763" max="10763" width="40" style="75" customWidth="1"/>
    <col min="10764" max="10764" width="37.140625" style="75" customWidth="1"/>
    <col min="10765" max="10765" width="21" style="75" customWidth="1"/>
    <col min="10766" max="10766" width="19.140625" style="75" customWidth="1"/>
    <col min="10767" max="10767" width="2.7109375" style="75" customWidth="1"/>
    <col min="10768" max="11011" width="9.140625" style="75"/>
    <col min="11012" max="11012" width="8.7109375" style="75" customWidth="1"/>
    <col min="11013" max="11013" width="23.42578125" style="75" customWidth="1"/>
    <col min="11014" max="11014" width="19" style="75" customWidth="1"/>
    <col min="11015" max="11015" width="20.140625" style="75" customWidth="1"/>
    <col min="11016" max="11016" width="9" style="75" hidden="1" customWidth="1"/>
    <col min="11017" max="11017" width="53.28515625" style="75" customWidth="1"/>
    <col min="11018" max="11018" width="22" style="75" customWidth="1"/>
    <col min="11019" max="11019" width="40" style="75" customWidth="1"/>
    <col min="11020" max="11020" width="37.140625" style="75" customWidth="1"/>
    <col min="11021" max="11021" width="21" style="75" customWidth="1"/>
    <col min="11022" max="11022" width="19.140625" style="75" customWidth="1"/>
    <col min="11023" max="11023" width="2.7109375" style="75" customWidth="1"/>
    <col min="11024" max="11267" width="9.140625" style="75"/>
    <col min="11268" max="11268" width="8.7109375" style="75" customWidth="1"/>
    <col min="11269" max="11269" width="23.42578125" style="75" customWidth="1"/>
    <col min="11270" max="11270" width="19" style="75" customWidth="1"/>
    <col min="11271" max="11271" width="20.140625" style="75" customWidth="1"/>
    <col min="11272" max="11272" width="9" style="75" hidden="1" customWidth="1"/>
    <col min="11273" max="11273" width="53.28515625" style="75" customWidth="1"/>
    <col min="11274" max="11274" width="22" style="75" customWidth="1"/>
    <col min="11275" max="11275" width="40" style="75" customWidth="1"/>
    <col min="11276" max="11276" width="37.140625" style="75" customWidth="1"/>
    <col min="11277" max="11277" width="21" style="75" customWidth="1"/>
    <col min="11278" max="11278" width="19.140625" style="75" customWidth="1"/>
    <col min="11279" max="11279" width="2.7109375" style="75" customWidth="1"/>
    <col min="11280" max="11523" width="9.140625" style="75"/>
    <col min="11524" max="11524" width="8.7109375" style="75" customWidth="1"/>
    <col min="11525" max="11525" width="23.42578125" style="75" customWidth="1"/>
    <col min="11526" max="11526" width="19" style="75" customWidth="1"/>
    <col min="11527" max="11527" width="20.140625" style="75" customWidth="1"/>
    <col min="11528" max="11528" width="9" style="75" hidden="1" customWidth="1"/>
    <col min="11529" max="11529" width="53.28515625" style="75" customWidth="1"/>
    <col min="11530" max="11530" width="22" style="75" customWidth="1"/>
    <col min="11531" max="11531" width="40" style="75" customWidth="1"/>
    <col min="11532" max="11532" width="37.140625" style="75" customWidth="1"/>
    <col min="11533" max="11533" width="21" style="75" customWidth="1"/>
    <col min="11534" max="11534" width="19.140625" style="75" customWidth="1"/>
    <col min="11535" max="11535" width="2.7109375" style="75" customWidth="1"/>
    <col min="11536" max="11779" width="9.140625" style="75"/>
    <col min="11780" max="11780" width="8.7109375" style="75" customWidth="1"/>
    <col min="11781" max="11781" width="23.42578125" style="75" customWidth="1"/>
    <col min="11782" max="11782" width="19" style="75" customWidth="1"/>
    <col min="11783" max="11783" width="20.140625" style="75" customWidth="1"/>
    <col min="11784" max="11784" width="9" style="75" hidden="1" customWidth="1"/>
    <col min="11785" max="11785" width="53.28515625" style="75" customWidth="1"/>
    <col min="11786" max="11786" width="22" style="75" customWidth="1"/>
    <col min="11787" max="11787" width="40" style="75" customWidth="1"/>
    <col min="11788" max="11788" width="37.140625" style="75" customWidth="1"/>
    <col min="11789" max="11789" width="21" style="75" customWidth="1"/>
    <col min="11790" max="11790" width="19.140625" style="75" customWidth="1"/>
    <col min="11791" max="11791" width="2.7109375" style="75" customWidth="1"/>
    <col min="11792" max="12035" width="9.140625" style="75"/>
    <col min="12036" max="12036" width="8.7109375" style="75" customWidth="1"/>
    <col min="12037" max="12037" width="23.42578125" style="75" customWidth="1"/>
    <col min="12038" max="12038" width="19" style="75" customWidth="1"/>
    <col min="12039" max="12039" width="20.140625" style="75" customWidth="1"/>
    <col min="12040" max="12040" width="9" style="75" hidden="1" customWidth="1"/>
    <col min="12041" max="12041" width="53.28515625" style="75" customWidth="1"/>
    <col min="12042" max="12042" width="22" style="75" customWidth="1"/>
    <col min="12043" max="12043" width="40" style="75" customWidth="1"/>
    <col min="12044" max="12044" width="37.140625" style="75" customWidth="1"/>
    <col min="12045" max="12045" width="21" style="75" customWidth="1"/>
    <col min="12046" max="12046" width="19.140625" style="75" customWidth="1"/>
    <col min="12047" max="12047" width="2.7109375" style="75" customWidth="1"/>
    <col min="12048" max="12291" width="9.140625" style="75"/>
    <col min="12292" max="12292" width="8.7109375" style="75" customWidth="1"/>
    <col min="12293" max="12293" width="23.42578125" style="75" customWidth="1"/>
    <col min="12294" max="12294" width="19" style="75" customWidth="1"/>
    <col min="12295" max="12295" width="20.140625" style="75" customWidth="1"/>
    <col min="12296" max="12296" width="9" style="75" hidden="1" customWidth="1"/>
    <col min="12297" max="12297" width="53.28515625" style="75" customWidth="1"/>
    <col min="12298" max="12298" width="22" style="75" customWidth="1"/>
    <col min="12299" max="12299" width="40" style="75" customWidth="1"/>
    <col min="12300" max="12300" width="37.140625" style="75" customWidth="1"/>
    <col min="12301" max="12301" width="21" style="75" customWidth="1"/>
    <col min="12302" max="12302" width="19.140625" style="75" customWidth="1"/>
    <col min="12303" max="12303" width="2.7109375" style="75" customWidth="1"/>
    <col min="12304" max="12547" width="9.140625" style="75"/>
    <col min="12548" max="12548" width="8.7109375" style="75" customWidth="1"/>
    <col min="12549" max="12549" width="23.42578125" style="75" customWidth="1"/>
    <col min="12550" max="12550" width="19" style="75" customWidth="1"/>
    <col min="12551" max="12551" width="20.140625" style="75" customWidth="1"/>
    <col min="12552" max="12552" width="9" style="75" hidden="1" customWidth="1"/>
    <col min="12553" max="12553" width="53.28515625" style="75" customWidth="1"/>
    <col min="12554" max="12554" width="22" style="75" customWidth="1"/>
    <col min="12555" max="12555" width="40" style="75" customWidth="1"/>
    <col min="12556" max="12556" width="37.140625" style="75" customWidth="1"/>
    <col min="12557" max="12557" width="21" style="75" customWidth="1"/>
    <col min="12558" max="12558" width="19.140625" style="75" customWidth="1"/>
    <col min="12559" max="12559" width="2.7109375" style="75" customWidth="1"/>
    <col min="12560" max="12803" width="9.140625" style="75"/>
    <col min="12804" max="12804" width="8.7109375" style="75" customWidth="1"/>
    <col min="12805" max="12805" width="23.42578125" style="75" customWidth="1"/>
    <col min="12806" max="12806" width="19" style="75" customWidth="1"/>
    <col min="12807" max="12807" width="20.140625" style="75" customWidth="1"/>
    <col min="12808" max="12808" width="9" style="75" hidden="1" customWidth="1"/>
    <col min="12809" max="12809" width="53.28515625" style="75" customWidth="1"/>
    <col min="12810" max="12810" width="22" style="75" customWidth="1"/>
    <col min="12811" max="12811" width="40" style="75" customWidth="1"/>
    <col min="12812" max="12812" width="37.140625" style="75" customWidth="1"/>
    <col min="12813" max="12813" width="21" style="75" customWidth="1"/>
    <col min="12814" max="12814" width="19.140625" style="75" customWidth="1"/>
    <col min="12815" max="12815" width="2.7109375" style="75" customWidth="1"/>
    <col min="12816" max="13059" width="9.140625" style="75"/>
    <col min="13060" max="13060" width="8.7109375" style="75" customWidth="1"/>
    <col min="13061" max="13061" width="23.42578125" style="75" customWidth="1"/>
    <col min="13062" max="13062" width="19" style="75" customWidth="1"/>
    <col min="13063" max="13063" width="20.140625" style="75" customWidth="1"/>
    <col min="13064" max="13064" width="9" style="75" hidden="1" customWidth="1"/>
    <col min="13065" max="13065" width="53.28515625" style="75" customWidth="1"/>
    <col min="13066" max="13066" width="22" style="75" customWidth="1"/>
    <col min="13067" max="13067" width="40" style="75" customWidth="1"/>
    <col min="13068" max="13068" width="37.140625" style="75" customWidth="1"/>
    <col min="13069" max="13069" width="21" style="75" customWidth="1"/>
    <col min="13070" max="13070" width="19.140625" style="75" customWidth="1"/>
    <col min="13071" max="13071" width="2.7109375" style="75" customWidth="1"/>
    <col min="13072" max="13315" width="9.140625" style="75"/>
    <col min="13316" max="13316" width="8.7109375" style="75" customWidth="1"/>
    <col min="13317" max="13317" width="23.42578125" style="75" customWidth="1"/>
    <col min="13318" max="13318" width="19" style="75" customWidth="1"/>
    <col min="13319" max="13319" width="20.140625" style="75" customWidth="1"/>
    <col min="13320" max="13320" width="9" style="75" hidden="1" customWidth="1"/>
    <col min="13321" max="13321" width="53.28515625" style="75" customWidth="1"/>
    <col min="13322" max="13322" width="22" style="75" customWidth="1"/>
    <col min="13323" max="13323" width="40" style="75" customWidth="1"/>
    <col min="13324" max="13324" width="37.140625" style="75" customWidth="1"/>
    <col min="13325" max="13325" width="21" style="75" customWidth="1"/>
    <col min="13326" max="13326" width="19.140625" style="75" customWidth="1"/>
    <col min="13327" max="13327" width="2.7109375" style="75" customWidth="1"/>
    <col min="13328" max="13571" width="9.140625" style="75"/>
    <col min="13572" max="13572" width="8.7109375" style="75" customWidth="1"/>
    <col min="13573" max="13573" width="23.42578125" style="75" customWidth="1"/>
    <col min="13574" max="13574" width="19" style="75" customWidth="1"/>
    <col min="13575" max="13575" width="20.140625" style="75" customWidth="1"/>
    <col min="13576" max="13576" width="9" style="75" hidden="1" customWidth="1"/>
    <col min="13577" max="13577" width="53.28515625" style="75" customWidth="1"/>
    <col min="13578" max="13578" width="22" style="75" customWidth="1"/>
    <col min="13579" max="13579" width="40" style="75" customWidth="1"/>
    <col min="13580" max="13580" width="37.140625" style="75" customWidth="1"/>
    <col min="13581" max="13581" width="21" style="75" customWidth="1"/>
    <col min="13582" max="13582" width="19.140625" style="75" customWidth="1"/>
    <col min="13583" max="13583" width="2.7109375" style="75" customWidth="1"/>
    <col min="13584" max="13827" width="9.140625" style="75"/>
    <col min="13828" max="13828" width="8.7109375" style="75" customWidth="1"/>
    <col min="13829" max="13829" width="23.42578125" style="75" customWidth="1"/>
    <col min="13830" max="13830" width="19" style="75" customWidth="1"/>
    <col min="13831" max="13831" width="20.140625" style="75" customWidth="1"/>
    <col min="13832" max="13832" width="9" style="75" hidden="1" customWidth="1"/>
    <col min="13833" max="13833" width="53.28515625" style="75" customWidth="1"/>
    <col min="13834" max="13834" width="22" style="75" customWidth="1"/>
    <col min="13835" max="13835" width="40" style="75" customWidth="1"/>
    <col min="13836" max="13836" width="37.140625" style="75" customWidth="1"/>
    <col min="13837" max="13837" width="21" style="75" customWidth="1"/>
    <col min="13838" max="13838" width="19.140625" style="75" customWidth="1"/>
    <col min="13839" max="13839" width="2.7109375" style="75" customWidth="1"/>
    <col min="13840" max="14083" width="9.140625" style="75"/>
    <col min="14084" max="14084" width="8.7109375" style="75" customWidth="1"/>
    <col min="14085" max="14085" width="23.42578125" style="75" customWidth="1"/>
    <col min="14086" max="14086" width="19" style="75" customWidth="1"/>
    <col min="14087" max="14087" width="20.140625" style="75" customWidth="1"/>
    <col min="14088" max="14088" width="9" style="75" hidden="1" customWidth="1"/>
    <col min="14089" max="14089" width="53.28515625" style="75" customWidth="1"/>
    <col min="14090" max="14090" width="22" style="75" customWidth="1"/>
    <col min="14091" max="14091" width="40" style="75" customWidth="1"/>
    <col min="14092" max="14092" width="37.140625" style="75" customWidth="1"/>
    <col min="14093" max="14093" width="21" style="75" customWidth="1"/>
    <col min="14094" max="14094" width="19.140625" style="75" customWidth="1"/>
    <col min="14095" max="14095" width="2.7109375" style="75" customWidth="1"/>
    <col min="14096" max="14339" width="9.140625" style="75"/>
    <col min="14340" max="14340" width="8.7109375" style="75" customWidth="1"/>
    <col min="14341" max="14341" width="23.42578125" style="75" customWidth="1"/>
    <col min="14342" max="14342" width="19" style="75" customWidth="1"/>
    <col min="14343" max="14343" width="20.140625" style="75" customWidth="1"/>
    <col min="14344" max="14344" width="9" style="75" hidden="1" customWidth="1"/>
    <col min="14345" max="14345" width="53.28515625" style="75" customWidth="1"/>
    <col min="14346" max="14346" width="22" style="75" customWidth="1"/>
    <col min="14347" max="14347" width="40" style="75" customWidth="1"/>
    <col min="14348" max="14348" width="37.140625" style="75" customWidth="1"/>
    <col min="14349" max="14349" width="21" style="75" customWidth="1"/>
    <col min="14350" max="14350" width="19.140625" style="75" customWidth="1"/>
    <col min="14351" max="14351" width="2.7109375" style="75" customWidth="1"/>
    <col min="14352" max="14595" width="9.140625" style="75"/>
    <col min="14596" max="14596" width="8.7109375" style="75" customWidth="1"/>
    <col min="14597" max="14597" width="23.42578125" style="75" customWidth="1"/>
    <col min="14598" max="14598" width="19" style="75" customWidth="1"/>
    <col min="14599" max="14599" width="20.140625" style="75" customWidth="1"/>
    <col min="14600" max="14600" width="9" style="75" hidden="1" customWidth="1"/>
    <col min="14601" max="14601" width="53.28515625" style="75" customWidth="1"/>
    <col min="14602" max="14602" width="22" style="75" customWidth="1"/>
    <col min="14603" max="14603" width="40" style="75" customWidth="1"/>
    <col min="14604" max="14604" width="37.140625" style="75" customWidth="1"/>
    <col min="14605" max="14605" width="21" style="75" customWidth="1"/>
    <col min="14606" max="14606" width="19.140625" style="75" customWidth="1"/>
    <col min="14607" max="14607" width="2.7109375" style="75" customWidth="1"/>
    <col min="14608" max="14851" width="9.140625" style="75"/>
    <col min="14852" max="14852" width="8.7109375" style="75" customWidth="1"/>
    <col min="14853" max="14853" width="23.42578125" style="75" customWidth="1"/>
    <col min="14854" max="14854" width="19" style="75" customWidth="1"/>
    <col min="14855" max="14855" width="20.140625" style="75" customWidth="1"/>
    <col min="14856" max="14856" width="9" style="75" hidden="1" customWidth="1"/>
    <col min="14857" max="14857" width="53.28515625" style="75" customWidth="1"/>
    <col min="14858" max="14858" width="22" style="75" customWidth="1"/>
    <col min="14859" max="14859" width="40" style="75" customWidth="1"/>
    <col min="14860" max="14860" width="37.140625" style="75" customWidth="1"/>
    <col min="14861" max="14861" width="21" style="75" customWidth="1"/>
    <col min="14862" max="14862" width="19.140625" style="75" customWidth="1"/>
    <col min="14863" max="14863" width="2.7109375" style="75" customWidth="1"/>
    <col min="14864" max="15107" width="9.140625" style="75"/>
    <col min="15108" max="15108" width="8.7109375" style="75" customWidth="1"/>
    <col min="15109" max="15109" width="23.42578125" style="75" customWidth="1"/>
    <col min="15110" max="15110" width="19" style="75" customWidth="1"/>
    <col min="15111" max="15111" width="20.140625" style="75" customWidth="1"/>
    <col min="15112" max="15112" width="9" style="75" hidden="1" customWidth="1"/>
    <col min="15113" max="15113" width="53.28515625" style="75" customWidth="1"/>
    <col min="15114" max="15114" width="22" style="75" customWidth="1"/>
    <col min="15115" max="15115" width="40" style="75" customWidth="1"/>
    <col min="15116" max="15116" width="37.140625" style="75" customWidth="1"/>
    <col min="15117" max="15117" width="21" style="75" customWidth="1"/>
    <col min="15118" max="15118" width="19.140625" style="75" customWidth="1"/>
    <col min="15119" max="15119" width="2.7109375" style="75" customWidth="1"/>
    <col min="15120" max="15363" width="9.140625" style="75"/>
    <col min="15364" max="15364" width="8.7109375" style="75" customWidth="1"/>
    <col min="15365" max="15365" width="23.42578125" style="75" customWidth="1"/>
    <col min="15366" max="15366" width="19" style="75" customWidth="1"/>
    <col min="15367" max="15367" width="20.140625" style="75" customWidth="1"/>
    <col min="15368" max="15368" width="9" style="75" hidden="1" customWidth="1"/>
    <col min="15369" max="15369" width="53.28515625" style="75" customWidth="1"/>
    <col min="15370" max="15370" width="22" style="75" customWidth="1"/>
    <col min="15371" max="15371" width="40" style="75" customWidth="1"/>
    <col min="15372" max="15372" width="37.140625" style="75" customWidth="1"/>
    <col min="15373" max="15373" width="21" style="75" customWidth="1"/>
    <col min="15374" max="15374" width="19.140625" style="75" customWidth="1"/>
    <col min="15375" max="15375" width="2.7109375" style="75" customWidth="1"/>
    <col min="15376" max="15619" width="9.140625" style="75"/>
    <col min="15620" max="15620" width="8.7109375" style="75" customWidth="1"/>
    <col min="15621" max="15621" width="23.42578125" style="75" customWidth="1"/>
    <col min="15622" max="15622" width="19" style="75" customWidth="1"/>
    <col min="15623" max="15623" width="20.140625" style="75" customWidth="1"/>
    <col min="15624" max="15624" width="9" style="75" hidden="1" customWidth="1"/>
    <col min="15625" max="15625" width="53.28515625" style="75" customWidth="1"/>
    <col min="15626" max="15626" width="22" style="75" customWidth="1"/>
    <col min="15627" max="15627" width="40" style="75" customWidth="1"/>
    <col min="15628" max="15628" width="37.140625" style="75" customWidth="1"/>
    <col min="15629" max="15629" width="21" style="75" customWidth="1"/>
    <col min="15630" max="15630" width="19.140625" style="75" customWidth="1"/>
    <col min="15631" max="15631" width="2.7109375" style="75" customWidth="1"/>
    <col min="15632" max="15875" width="9.140625" style="75"/>
    <col min="15876" max="15876" width="8.7109375" style="75" customWidth="1"/>
    <col min="15877" max="15877" width="23.42578125" style="75" customWidth="1"/>
    <col min="15878" max="15878" width="19" style="75" customWidth="1"/>
    <col min="15879" max="15879" width="20.140625" style="75" customWidth="1"/>
    <col min="15880" max="15880" width="9" style="75" hidden="1" customWidth="1"/>
    <col min="15881" max="15881" width="53.28515625" style="75" customWidth="1"/>
    <col min="15882" max="15882" width="22" style="75" customWidth="1"/>
    <col min="15883" max="15883" width="40" style="75" customWidth="1"/>
    <col min="15884" max="15884" width="37.140625" style="75" customWidth="1"/>
    <col min="15885" max="15885" width="21" style="75" customWidth="1"/>
    <col min="15886" max="15886" width="19.140625" style="75" customWidth="1"/>
    <col min="15887" max="15887" width="2.7109375" style="75" customWidth="1"/>
    <col min="15888" max="16131" width="9.140625" style="75"/>
    <col min="16132" max="16132" width="8.7109375" style="75" customWidth="1"/>
    <col min="16133" max="16133" width="23.42578125" style="75" customWidth="1"/>
    <col min="16134" max="16134" width="19" style="75" customWidth="1"/>
    <col min="16135" max="16135" width="20.140625" style="75" customWidth="1"/>
    <col min="16136" max="16136" width="9" style="75" hidden="1" customWidth="1"/>
    <col min="16137" max="16137" width="53.28515625" style="75" customWidth="1"/>
    <col min="16138" max="16138" width="22" style="75" customWidth="1"/>
    <col min="16139" max="16139" width="40" style="75" customWidth="1"/>
    <col min="16140" max="16140" width="37.140625" style="75" customWidth="1"/>
    <col min="16141" max="16141" width="21" style="75" customWidth="1"/>
    <col min="16142" max="16142" width="19.140625" style="75" customWidth="1"/>
    <col min="16143" max="16143" width="2.7109375" style="75" customWidth="1"/>
    <col min="16144" max="16384" width="9.140625" style="75"/>
  </cols>
  <sheetData>
    <row r="1" spans="1:19" ht="15.75">
      <c r="A1" s="73"/>
      <c r="B1" s="79"/>
      <c r="C1" s="73"/>
      <c r="D1" s="74"/>
      <c r="E1" s="73"/>
      <c r="F1" s="70"/>
      <c r="G1" s="73"/>
      <c r="H1" s="73"/>
      <c r="I1" s="73"/>
      <c r="J1" s="73"/>
      <c r="K1" s="469"/>
      <c r="L1" s="73"/>
      <c r="M1" s="73"/>
      <c r="N1" s="73"/>
      <c r="O1" s="478"/>
    </row>
    <row r="2" spans="1:19" ht="26.25" customHeight="1">
      <c r="A2" s="73"/>
      <c r="B2" s="79"/>
      <c r="C2" s="557" t="s">
        <v>1431</v>
      </c>
      <c r="D2" s="557"/>
      <c r="E2" s="557"/>
      <c r="F2" s="557"/>
      <c r="G2" s="557"/>
      <c r="H2" s="557"/>
      <c r="I2" s="557"/>
      <c r="J2" s="557"/>
      <c r="K2" s="557"/>
      <c r="L2" s="557"/>
      <c r="M2" s="557"/>
      <c r="N2" s="557"/>
      <c r="O2" s="557"/>
      <c r="P2" s="557"/>
      <c r="Q2" s="557"/>
      <c r="R2" s="557"/>
    </row>
    <row r="3" spans="1:19" ht="26.25" customHeight="1">
      <c r="A3" s="73"/>
      <c r="B3" s="79"/>
      <c r="C3" s="557" t="s">
        <v>1432</v>
      </c>
      <c r="D3" s="557"/>
      <c r="E3" s="557"/>
      <c r="F3" s="557"/>
      <c r="G3" s="557"/>
      <c r="H3" s="557"/>
      <c r="I3" s="557"/>
      <c r="J3" s="557"/>
      <c r="K3" s="557"/>
      <c r="L3" s="557"/>
      <c r="M3" s="557"/>
      <c r="N3" s="557"/>
      <c r="O3" s="557"/>
      <c r="P3" s="557"/>
      <c r="Q3" s="557"/>
      <c r="R3" s="557"/>
    </row>
    <row r="4" spans="1:19" ht="26.25" customHeight="1">
      <c r="A4" s="73"/>
      <c r="B4" s="79"/>
      <c r="C4" s="557" t="s">
        <v>1433</v>
      </c>
      <c r="D4" s="557"/>
      <c r="E4" s="557"/>
      <c r="F4" s="557"/>
      <c r="G4" s="557"/>
      <c r="H4" s="557"/>
      <c r="I4" s="557"/>
      <c r="J4" s="557"/>
      <c r="K4" s="557"/>
      <c r="L4" s="557"/>
      <c r="M4" s="557"/>
      <c r="N4" s="557"/>
      <c r="O4" s="557"/>
      <c r="P4" s="557"/>
      <c r="Q4" s="557"/>
      <c r="R4" s="557"/>
    </row>
    <row r="5" spans="1:19" ht="26.25" customHeight="1">
      <c r="A5" s="73"/>
      <c r="B5" s="79"/>
      <c r="C5" s="557" t="s">
        <v>1434</v>
      </c>
      <c r="D5" s="557"/>
      <c r="E5" s="557"/>
      <c r="F5" s="557"/>
      <c r="G5" s="557"/>
      <c r="H5" s="557"/>
      <c r="I5" s="557"/>
      <c r="J5" s="557"/>
      <c r="K5" s="557"/>
      <c r="L5" s="557"/>
      <c r="M5" s="557"/>
      <c r="N5" s="557"/>
      <c r="O5" s="557"/>
      <c r="P5" s="557"/>
      <c r="Q5" s="557"/>
      <c r="R5" s="557"/>
    </row>
    <row r="6" spans="1:19" ht="20.25">
      <c r="A6" s="73"/>
      <c r="B6" s="79"/>
      <c r="C6" s="558"/>
      <c r="D6" s="558"/>
      <c r="E6" s="558"/>
      <c r="F6" s="558"/>
      <c r="G6" s="558"/>
      <c r="H6" s="558"/>
      <c r="I6" s="558"/>
      <c r="J6" s="558"/>
      <c r="K6" s="558"/>
      <c r="L6" s="558"/>
      <c r="M6" s="302"/>
      <c r="N6" s="479"/>
      <c r="O6" s="479"/>
      <c r="P6" s="480"/>
      <c r="Q6" s="465"/>
      <c r="R6" s="465"/>
    </row>
    <row r="7" spans="1:19" ht="26.25" customHeight="1">
      <c r="A7" s="73"/>
      <c r="B7" s="79"/>
      <c r="C7" s="557" t="s">
        <v>182</v>
      </c>
      <c r="D7" s="557"/>
      <c r="E7" s="557"/>
      <c r="F7" s="557"/>
      <c r="G7" s="557"/>
      <c r="H7" s="557"/>
      <c r="I7" s="557"/>
      <c r="J7" s="557"/>
      <c r="K7" s="557"/>
      <c r="L7" s="557"/>
      <c r="M7" s="557"/>
      <c r="N7" s="557"/>
      <c r="O7" s="557"/>
      <c r="P7" s="557"/>
      <c r="Q7" s="557"/>
      <c r="R7" s="557"/>
    </row>
    <row r="8" spans="1:19" ht="26.25" customHeight="1">
      <c r="A8" s="73"/>
      <c r="B8" s="79"/>
      <c r="C8" s="557" t="s">
        <v>1435</v>
      </c>
      <c r="D8" s="557"/>
      <c r="E8" s="557"/>
      <c r="F8" s="557"/>
      <c r="G8" s="557"/>
      <c r="H8" s="557"/>
      <c r="I8" s="557"/>
      <c r="J8" s="557"/>
      <c r="K8" s="557"/>
      <c r="L8" s="557"/>
      <c r="M8" s="557"/>
      <c r="N8" s="557"/>
      <c r="O8" s="557"/>
      <c r="P8" s="557"/>
      <c r="Q8" s="557"/>
      <c r="R8" s="557"/>
    </row>
    <row r="9" spans="1:19" ht="15.75">
      <c r="A9" s="76"/>
      <c r="B9" s="80"/>
      <c r="C9" s="76"/>
      <c r="D9" s="77"/>
      <c r="E9" s="76"/>
      <c r="F9" s="71"/>
      <c r="G9" s="76"/>
      <c r="H9" s="76"/>
      <c r="I9" s="76"/>
      <c r="J9" s="76"/>
      <c r="K9" s="470"/>
      <c r="L9" s="76"/>
      <c r="M9" s="76"/>
      <c r="N9" s="76"/>
      <c r="O9" s="481"/>
    </row>
    <row r="10" spans="1:19" ht="60.75">
      <c r="A10" s="482" t="s">
        <v>183</v>
      </c>
      <c r="B10" s="482" t="s">
        <v>184</v>
      </c>
      <c r="C10" s="482" t="s">
        <v>5</v>
      </c>
      <c r="D10" s="483" t="s">
        <v>185</v>
      </c>
      <c r="E10" s="482" t="s">
        <v>186</v>
      </c>
      <c r="F10" s="484" t="s">
        <v>187</v>
      </c>
      <c r="G10" s="482" t="s">
        <v>188</v>
      </c>
      <c r="H10" s="482" t="s">
        <v>1175</v>
      </c>
      <c r="I10" s="482" t="s">
        <v>189</v>
      </c>
      <c r="J10" s="482" t="s">
        <v>190</v>
      </c>
      <c r="K10" s="485" t="s">
        <v>191</v>
      </c>
      <c r="L10" s="486" t="s">
        <v>192</v>
      </c>
      <c r="M10" s="486" t="s">
        <v>193</v>
      </c>
      <c r="N10" s="482" t="s">
        <v>194</v>
      </c>
      <c r="O10" s="487" t="s">
        <v>195</v>
      </c>
      <c r="P10" s="488" t="s">
        <v>196</v>
      </c>
      <c r="Q10" s="488" t="s">
        <v>563</v>
      </c>
    </row>
    <row r="11" spans="1:19" ht="81">
      <c r="A11" s="489">
        <v>1</v>
      </c>
      <c r="B11" s="490" t="s">
        <v>1239</v>
      </c>
      <c r="C11" s="491" t="s">
        <v>82</v>
      </c>
      <c r="D11" s="492" t="s">
        <v>1238</v>
      </c>
      <c r="E11" s="493"/>
      <c r="F11" s="494" t="s">
        <v>1231</v>
      </c>
      <c r="G11" s="495" t="s">
        <v>813</v>
      </c>
      <c r="H11" s="496" t="s">
        <v>384</v>
      </c>
      <c r="I11" s="495" t="s">
        <v>449</v>
      </c>
      <c r="J11" s="497">
        <v>500</v>
      </c>
      <c r="K11" s="498">
        <v>14.15</v>
      </c>
      <c r="L11" s="499">
        <f t="shared" ref="L11:L47" si="0">K11*J11</f>
        <v>7075</v>
      </c>
      <c r="M11" s="500" t="s">
        <v>411</v>
      </c>
      <c r="N11" s="501">
        <v>44358</v>
      </c>
      <c r="O11" s="502" t="s">
        <v>1334</v>
      </c>
      <c r="P11" s="501">
        <v>44364</v>
      </c>
      <c r="Q11" s="493" t="s">
        <v>932</v>
      </c>
    </row>
    <row r="12" spans="1:19" ht="121.5">
      <c r="A12" s="503">
        <v>2</v>
      </c>
      <c r="B12" s="490" t="s">
        <v>1239</v>
      </c>
      <c r="C12" s="491" t="s">
        <v>82</v>
      </c>
      <c r="D12" s="504" t="s">
        <v>1235</v>
      </c>
      <c r="E12" s="501"/>
      <c r="F12" s="505" t="s">
        <v>1228</v>
      </c>
      <c r="G12" s="495" t="s">
        <v>813</v>
      </c>
      <c r="H12" s="496" t="s">
        <v>384</v>
      </c>
      <c r="I12" s="503" t="s">
        <v>825</v>
      </c>
      <c r="J12" s="497">
        <v>180</v>
      </c>
      <c r="K12" s="506">
        <v>1.45</v>
      </c>
      <c r="L12" s="499">
        <f t="shared" si="0"/>
        <v>261</v>
      </c>
      <c r="M12" s="500" t="s">
        <v>411</v>
      </c>
      <c r="N12" s="501">
        <v>44358</v>
      </c>
      <c r="O12" s="502" t="s">
        <v>1335</v>
      </c>
      <c r="P12" s="501">
        <v>44364</v>
      </c>
      <c r="Q12" s="493" t="s">
        <v>932</v>
      </c>
    </row>
    <row r="13" spans="1:19" ht="121.5">
      <c r="A13" s="489">
        <v>3</v>
      </c>
      <c r="B13" s="490" t="s">
        <v>1239</v>
      </c>
      <c r="C13" s="491" t="s">
        <v>82</v>
      </c>
      <c r="D13" s="504" t="s">
        <v>1236</v>
      </c>
      <c r="E13" s="501"/>
      <c r="F13" s="505" t="s">
        <v>1229</v>
      </c>
      <c r="G13" s="495" t="s">
        <v>813</v>
      </c>
      <c r="H13" s="496" t="s">
        <v>384</v>
      </c>
      <c r="I13" s="496" t="s">
        <v>822</v>
      </c>
      <c r="J13" s="497">
        <v>9100</v>
      </c>
      <c r="K13" s="506">
        <v>1.29</v>
      </c>
      <c r="L13" s="499">
        <f t="shared" si="0"/>
        <v>11739</v>
      </c>
      <c r="M13" s="500" t="s">
        <v>411</v>
      </c>
      <c r="N13" s="501">
        <v>44358</v>
      </c>
      <c r="O13" s="502" t="s">
        <v>1336</v>
      </c>
      <c r="P13" s="501">
        <v>44364</v>
      </c>
      <c r="Q13" s="493" t="s">
        <v>932</v>
      </c>
    </row>
    <row r="14" spans="1:19" ht="101.25">
      <c r="A14" s="503">
        <v>4</v>
      </c>
      <c r="B14" s="490" t="s">
        <v>1239</v>
      </c>
      <c r="C14" s="491" t="s">
        <v>82</v>
      </c>
      <c r="D14" s="507" t="s">
        <v>1234</v>
      </c>
      <c r="E14" s="508"/>
      <c r="F14" s="505" t="s">
        <v>1226</v>
      </c>
      <c r="G14" s="495" t="s">
        <v>813</v>
      </c>
      <c r="H14" s="496" t="s">
        <v>384</v>
      </c>
      <c r="I14" s="503" t="s">
        <v>1232</v>
      </c>
      <c r="J14" s="497">
        <v>312</v>
      </c>
      <c r="K14" s="506">
        <v>9.1999999999999993</v>
      </c>
      <c r="L14" s="499">
        <f t="shared" si="0"/>
        <v>2870.3999999999996</v>
      </c>
      <c r="M14" s="500" t="s">
        <v>411</v>
      </c>
      <c r="N14" s="501">
        <v>44358</v>
      </c>
      <c r="O14" s="502" t="s">
        <v>1337</v>
      </c>
      <c r="P14" s="501">
        <v>44364</v>
      </c>
      <c r="Q14" s="493" t="s">
        <v>932</v>
      </c>
      <c r="S14" s="136"/>
    </row>
    <row r="15" spans="1:19" ht="81">
      <c r="A15" s="489">
        <v>5</v>
      </c>
      <c r="B15" s="490" t="s">
        <v>1239</v>
      </c>
      <c r="C15" s="491" t="s">
        <v>82</v>
      </c>
      <c r="D15" s="504" t="s">
        <v>1234</v>
      </c>
      <c r="E15" s="501"/>
      <c r="F15" s="505" t="s">
        <v>1227</v>
      </c>
      <c r="G15" s="495" t="s">
        <v>813</v>
      </c>
      <c r="H15" s="496" t="s">
        <v>384</v>
      </c>
      <c r="I15" s="503" t="s">
        <v>1232</v>
      </c>
      <c r="J15" s="497">
        <v>1512</v>
      </c>
      <c r="K15" s="506">
        <v>6.5</v>
      </c>
      <c r="L15" s="499">
        <f t="shared" si="0"/>
        <v>9828</v>
      </c>
      <c r="M15" s="500" t="s">
        <v>411</v>
      </c>
      <c r="N15" s="501">
        <v>44358</v>
      </c>
      <c r="O15" s="502" t="s">
        <v>1337</v>
      </c>
      <c r="P15" s="501">
        <v>44364</v>
      </c>
      <c r="Q15" s="493" t="s">
        <v>932</v>
      </c>
    </row>
    <row r="16" spans="1:19" ht="60.75">
      <c r="A16" s="503">
        <v>6</v>
      </c>
      <c r="B16" s="490" t="s">
        <v>1239</v>
      </c>
      <c r="C16" s="491" t="s">
        <v>82</v>
      </c>
      <c r="D16" s="504" t="s">
        <v>1237</v>
      </c>
      <c r="E16" s="501"/>
      <c r="F16" s="505" t="s">
        <v>1230</v>
      </c>
      <c r="G16" s="495" t="s">
        <v>813</v>
      </c>
      <c r="H16" s="496" t="s">
        <v>384</v>
      </c>
      <c r="I16" s="496" t="s">
        <v>1233</v>
      </c>
      <c r="J16" s="497">
        <v>1500</v>
      </c>
      <c r="K16" s="506">
        <v>1.81</v>
      </c>
      <c r="L16" s="499">
        <f t="shared" si="0"/>
        <v>2715</v>
      </c>
      <c r="M16" s="500" t="s">
        <v>411</v>
      </c>
      <c r="N16" s="501">
        <v>44358</v>
      </c>
      <c r="O16" s="502" t="s">
        <v>1338</v>
      </c>
      <c r="P16" s="501">
        <v>44364</v>
      </c>
      <c r="Q16" s="493" t="s">
        <v>932</v>
      </c>
    </row>
    <row r="17" spans="1:17" ht="121.5">
      <c r="A17" s="489">
        <v>7</v>
      </c>
      <c r="B17" s="490" t="s">
        <v>1256</v>
      </c>
      <c r="C17" s="495" t="s">
        <v>82</v>
      </c>
      <c r="D17" s="504" t="s">
        <v>1257</v>
      </c>
      <c r="E17" s="493"/>
      <c r="F17" s="505" t="s">
        <v>1258</v>
      </c>
      <c r="G17" s="495" t="s">
        <v>1001</v>
      </c>
      <c r="H17" s="495" t="s">
        <v>1176</v>
      </c>
      <c r="I17" s="495" t="s">
        <v>1263</v>
      </c>
      <c r="J17" s="509">
        <v>3</v>
      </c>
      <c r="K17" s="510">
        <v>54.87</v>
      </c>
      <c r="L17" s="499">
        <f t="shared" si="0"/>
        <v>164.60999999999999</v>
      </c>
      <c r="M17" s="511" t="s">
        <v>6</v>
      </c>
      <c r="N17" s="512">
        <v>44362</v>
      </c>
      <c r="O17" s="513" t="s">
        <v>1364</v>
      </c>
      <c r="P17" s="514">
        <v>44382</v>
      </c>
      <c r="Q17" s="493" t="s">
        <v>932</v>
      </c>
    </row>
    <row r="18" spans="1:17" ht="121.5">
      <c r="A18" s="503">
        <v>8</v>
      </c>
      <c r="B18" s="490" t="s">
        <v>1256</v>
      </c>
      <c r="C18" s="495" t="s">
        <v>82</v>
      </c>
      <c r="D18" s="504" t="s">
        <v>1257</v>
      </c>
      <c r="E18" s="493"/>
      <c r="F18" s="505" t="s">
        <v>1259</v>
      </c>
      <c r="G18" s="495" t="s">
        <v>1001</v>
      </c>
      <c r="H18" s="495" t="s">
        <v>1176</v>
      </c>
      <c r="I18" s="495" t="s">
        <v>1263</v>
      </c>
      <c r="J18" s="509">
        <v>13</v>
      </c>
      <c r="K18" s="510">
        <v>90</v>
      </c>
      <c r="L18" s="499">
        <f t="shared" si="0"/>
        <v>1170</v>
      </c>
      <c r="M18" s="511" t="s">
        <v>6</v>
      </c>
      <c r="N18" s="512">
        <v>44362</v>
      </c>
      <c r="O18" s="513" t="s">
        <v>1364</v>
      </c>
      <c r="P18" s="514">
        <v>44382</v>
      </c>
      <c r="Q18" s="493" t="s">
        <v>932</v>
      </c>
    </row>
    <row r="19" spans="1:17" ht="121.5">
      <c r="A19" s="489">
        <v>9</v>
      </c>
      <c r="B19" s="490" t="s">
        <v>1256</v>
      </c>
      <c r="C19" s="495" t="s">
        <v>82</v>
      </c>
      <c r="D19" s="504" t="s">
        <v>1257</v>
      </c>
      <c r="E19" s="493"/>
      <c r="F19" s="505" t="s">
        <v>1260</v>
      </c>
      <c r="G19" s="495" t="s">
        <v>1001</v>
      </c>
      <c r="H19" s="495" t="s">
        <v>1176</v>
      </c>
      <c r="I19" s="495" t="s">
        <v>1263</v>
      </c>
      <c r="J19" s="509">
        <v>5</v>
      </c>
      <c r="K19" s="510">
        <v>64.400000000000006</v>
      </c>
      <c r="L19" s="499">
        <f t="shared" si="0"/>
        <v>322</v>
      </c>
      <c r="M19" s="511" t="s">
        <v>6</v>
      </c>
      <c r="N19" s="512">
        <v>44362</v>
      </c>
      <c r="O19" s="513" t="s">
        <v>1364</v>
      </c>
      <c r="P19" s="514">
        <v>44382</v>
      </c>
      <c r="Q19" s="493" t="s">
        <v>932</v>
      </c>
    </row>
    <row r="20" spans="1:17" ht="121.5">
      <c r="A20" s="503">
        <v>10</v>
      </c>
      <c r="B20" s="490" t="s">
        <v>1256</v>
      </c>
      <c r="C20" s="495" t="s">
        <v>82</v>
      </c>
      <c r="D20" s="504" t="s">
        <v>1257</v>
      </c>
      <c r="E20" s="493"/>
      <c r="F20" s="505" t="s">
        <v>1261</v>
      </c>
      <c r="G20" s="495" t="s">
        <v>1001</v>
      </c>
      <c r="H20" s="495" t="s">
        <v>1176</v>
      </c>
      <c r="I20" s="495" t="s">
        <v>1263</v>
      </c>
      <c r="J20" s="509">
        <v>7</v>
      </c>
      <c r="K20" s="510">
        <v>59.77</v>
      </c>
      <c r="L20" s="499">
        <f t="shared" si="0"/>
        <v>418.39000000000004</v>
      </c>
      <c r="M20" s="511" t="s">
        <v>6</v>
      </c>
      <c r="N20" s="512">
        <v>44362</v>
      </c>
      <c r="O20" s="513" t="s">
        <v>1364</v>
      </c>
      <c r="P20" s="514">
        <v>44382</v>
      </c>
      <c r="Q20" s="493" t="s">
        <v>932</v>
      </c>
    </row>
    <row r="21" spans="1:17" ht="141.75">
      <c r="A21" s="489">
        <v>11</v>
      </c>
      <c r="B21" s="490" t="s">
        <v>1354</v>
      </c>
      <c r="C21" s="504" t="s">
        <v>82</v>
      </c>
      <c r="D21" s="504" t="s">
        <v>1362</v>
      </c>
      <c r="E21" s="493"/>
      <c r="F21" s="505" t="s">
        <v>1356</v>
      </c>
      <c r="G21" s="495" t="s">
        <v>527</v>
      </c>
      <c r="H21" s="495" t="s">
        <v>359</v>
      </c>
      <c r="I21" s="495" t="s">
        <v>1359</v>
      </c>
      <c r="J21" s="509">
        <v>600</v>
      </c>
      <c r="K21" s="510">
        <v>0.28999999999999998</v>
      </c>
      <c r="L21" s="499">
        <f t="shared" si="0"/>
        <v>174</v>
      </c>
      <c r="M21" s="511" t="s">
        <v>411</v>
      </c>
      <c r="N21" s="512">
        <v>44362</v>
      </c>
      <c r="O21" s="513" t="s">
        <v>1365</v>
      </c>
      <c r="P21" s="514">
        <v>44382</v>
      </c>
      <c r="Q21" s="493" t="s">
        <v>932</v>
      </c>
    </row>
    <row r="22" spans="1:17" ht="81">
      <c r="A22" s="503">
        <v>12</v>
      </c>
      <c r="B22" s="490" t="s">
        <v>1354</v>
      </c>
      <c r="C22" s="504" t="s">
        <v>82</v>
      </c>
      <c r="D22" s="504" t="s">
        <v>1363</v>
      </c>
      <c r="E22" s="493"/>
      <c r="F22" s="505" t="s">
        <v>1357</v>
      </c>
      <c r="G22" s="495" t="s">
        <v>527</v>
      </c>
      <c r="H22" s="495" t="s">
        <v>359</v>
      </c>
      <c r="I22" s="495" t="s">
        <v>1360</v>
      </c>
      <c r="J22" s="509">
        <v>100</v>
      </c>
      <c r="K22" s="510">
        <v>2.36</v>
      </c>
      <c r="L22" s="499">
        <f t="shared" si="0"/>
        <v>236</v>
      </c>
      <c r="M22" s="511" t="s">
        <v>411</v>
      </c>
      <c r="N22" s="512">
        <v>44362</v>
      </c>
      <c r="O22" s="513" t="s">
        <v>1366</v>
      </c>
      <c r="P22" s="514">
        <v>44382</v>
      </c>
      <c r="Q22" s="493" t="s">
        <v>932</v>
      </c>
    </row>
    <row r="23" spans="1:17" ht="81">
      <c r="A23" s="489">
        <v>13</v>
      </c>
      <c r="B23" s="490" t="s">
        <v>1354</v>
      </c>
      <c r="C23" s="504" t="s">
        <v>82</v>
      </c>
      <c r="D23" s="504" t="s">
        <v>1361</v>
      </c>
      <c r="E23" s="493"/>
      <c r="F23" s="505" t="s">
        <v>1355</v>
      </c>
      <c r="G23" s="495" t="s">
        <v>527</v>
      </c>
      <c r="H23" s="495" t="s">
        <v>359</v>
      </c>
      <c r="I23" s="495" t="s">
        <v>1358</v>
      </c>
      <c r="J23" s="509">
        <v>90</v>
      </c>
      <c r="K23" s="510">
        <v>0.6</v>
      </c>
      <c r="L23" s="499">
        <f t="shared" si="0"/>
        <v>54</v>
      </c>
      <c r="M23" s="511" t="s">
        <v>411</v>
      </c>
      <c r="N23" s="512">
        <v>44362</v>
      </c>
      <c r="O23" s="513" t="s">
        <v>1367</v>
      </c>
      <c r="P23" s="514">
        <v>44382</v>
      </c>
      <c r="Q23" s="493" t="s">
        <v>932</v>
      </c>
    </row>
    <row r="24" spans="1:17" ht="101.25">
      <c r="A24" s="503">
        <v>14</v>
      </c>
      <c r="B24" s="490" t="s">
        <v>1379</v>
      </c>
      <c r="C24" s="493" t="s">
        <v>82</v>
      </c>
      <c r="D24" s="515" t="s">
        <v>1384</v>
      </c>
      <c r="E24" s="501"/>
      <c r="F24" s="505" t="s">
        <v>1381</v>
      </c>
      <c r="G24" s="496" t="s">
        <v>1385</v>
      </c>
      <c r="H24" s="496" t="s">
        <v>359</v>
      </c>
      <c r="I24" s="516" t="s">
        <v>1388</v>
      </c>
      <c r="J24" s="497" t="s">
        <v>1199</v>
      </c>
      <c r="K24" s="506">
        <v>61</v>
      </c>
      <c r="L24" s="499">
        <f t="shared" si="0"/>
        <v>1830</v>
      </c>
      <c r="M24" s="500" t="s">
        <v>411</v>
      </c>
      <c r="N24" s="496">
        <v>44369</v>
      </c>
      <c r="O24" s="517" t="s">
        <v>1425</v>
      </c>
      <c r="P24" s="501">
        <v>44391</v>
      </c>
      <c r="Q24" s="493" t="s">
        <v>1052</v>
      </c>
    </row>
    <row r="25" spans="1:17" ht="101.25">
      <c r="A25" s="489">
        <v>15</v>
      </c>
      <c r="B25" s="490" t="s">
        <v>1379</v>
      </c>
      <c r="C25" s="493" t="s">
        <v>82</v>
      </c>
      <c r="D25" s="515" t="s">
        <v>1382</v>
      </c>
      <c r="E25" s="501"/>
      <c r="F25" s="505" t="s">
        <v>1380</v>
      </c>
      <c r="G25" s="496" t="s">
        <v>1385</v>
      </c>
      <c r="H25" s="496" t="s">
        <v>359</v>
      </c>
      <c r="I25" s="495" t="s">
        <v>1386</v>
      </c>
      <c r="J25" s="509">
        <v>300</v>
      </c>
      <c r="K25" s="510">
        <v>4.9000000000000004</v>
      </c>
      <c r="L25" s="499">
        <f t="shared" si="0"/>
        <v>1470</v>
      </c>
      <c r="M25" s="500" t="s">
        <v>411</v>
      </c>
      <c r="N25" s="496">
        <v>44369</v>
      </c>
      <c r="O25" s="518" t="s">
        <v>1426</v>
      </c>
      <c r="P25" s="501">
        <v>44391</v>
      </c>
      <c r="Q25" s="493" t="s">
        <v>1052</v>
      </c>
    </row>
    <row r="26" spans="1:17" ht="162">
      <c r="A26" s="503">
        <v>16</v>
      </c>
      <c r="B26" s="519" t="s">
        <v>1275</v>
      </c>
      <c r="C26" s="493" t="s">
        <v>82</v>
      </c>
      <c r="D26" s="504" t="s">
        <v>1284</v>
      </c>
      <c r="E26" s="493"/>
      <c r="F26" s="520" t="s">
        <v>1328</v>
      </c>
      <c r="G26" s="495" t="s">
        <v>1283</v>
      </c>
      <c r="H26" s="495" t="s">
        <v>359</v>
      </c>
      <c r="I26" s="495" t="s">
        <v>1285</v>
      </c>
      <c r="J26" s="509">
        <v>250</v>
      </c>
      <c r="K26" s="510">
        <v>1.77</v>
      </c>
      <c r="L26" s="499">
        <f t="shared" si="0"/>
        <v>442.5</v>
      </c>
      <c r="M26" s="511" t="s">
        <v>411</v>
      </c>
      <c r="N26" s="512">
        <v>44375</v>
      </c>
      <c r="O26" s="513" t="s">
        <v>1372</v>
      </c>
      <c r="P26" s="514">
        <v>44382</v>
      </c>
      <c r="Q26" s="493" t="s">
        <v>932</v>
      </c>
    </row>
    <row r="27" spans="1:17" ht="121.5">
      <c r="A27" s="489">
        <v>17</v>
      </c>
      <c r="B27" s="490" t="s">
        <v>1379</v>
      </c>
      <c r="C27" s="493" t="s">
        <v>82</v>
      </c>
      <c r="D27" s="515" t="s">
        <v>1383</v>
      </c>
      <c r="E27" s="501"/>
      <c r="F27" s="505" t="s">
        <v>1389</v>
      </c>
      <c r="G27" s="496" t="s">
        <v>1385</v>
      </c>
      <c r="H27" s="496" t="s">
        <v>359</v>
      </c>
      <c r="I27" s="495" t="s">
        <v>1387</v>
      </c>
      <c r="J27" s="509">
        <v>20</v>
      </c>
      <c r="K27" s="510">
        <v>217.9</v>
      </c>
      <c r="L27" s="499">
        <f t="shared" si="0"/>
        <v>4358</v>
      </c>
      <c r="M27" s="500" t="s">
        <v>411</v>
      </c>
      <c r="N27" s="512">
        <v>44377</v>
      </c>
      <c r="O27" s="521" t="s">
        <v>1390</v>
      </c>
      <c r="P27" s="514">
        <v>44382</v>
      </c>
      <c r="Q27" s="493" t="s">
        <v>1052</v>
      </c>
    </row>
    <row r="28" spans="1:17" ht="182.25">
      <c r="A28" s="503">
        <v>18</v>
      </c>
      <c r="B28" s="490" t="s">
        <v>1246</v>
      </c>
      <c r="C28" s="495" t="s">
        <v>17</v>
      </c>
      <c r="D28" s="504" t="s">
        <v>1421</v>
      </c>
      <c r="E28" s="495"/>
      <c r="F28" s="505" t="s">
        <v>1245</v>
      </c>
      <c r="G28" s="495" t="s">
        <v>1420</v>
      </c>
      <c r="H28" s="495" t="s">
        <v>1179</v>
      </c>
      <c r="I28" s="495" t="s">
        <v>1418</v>
      </c>
      <c r="J28" s="509">
        <v>1</v>
      </c>
      <c r="K28" s="510">
        <v>6750</v>
      </c>
      <c r="L28" s="499">
        <f t="shared" si="0"/>
        <v>6750</v>
      </c>
      <c r="M28" s="522" t="s">
        <v>6</v>
      </c>
      <c r="N28" s="512">
        <v>44364</v>
      </c>
      <c r="O28" s="518" t="s">
        <v>1423</v>
      </c>
      <c r="P28" s="501">
        <v>44391</v>
      </c>
      <c r="Q28" s="493" t="s">
        <v>932</v>
      </c>
    </row>
    <row r="29" spans="1:17" ht="147.75" customHeight="1">
      <c r="A29" s="503">
        <v>20</v>
      </c>
      <c r="B29" s="523" t="s">
        <v>987</v>
      </c>
      <c r="C29" s="491" t="s">
        <v>17</v>
      </c>
      <c r="D29" s="524" t="s">
        <v>248</v>
      </c>
      <c r="E29" s="501"/>
      <c r="F29" s="505" t="s">
        <v>211</v>
      </c>
      <c r="G29" s="496" t="s">
        <v>212</v>
      </c>
      <c r="H29" s="496" t="s">
        <v>1176</v>
      </c>
      <c r="I29" s="525" t="s">
        <v>213</v>
      </c>
      <c r="J29" s="497">
        <v>2000</v>
      </c>
      <c r="K29" s="506">
        <v>0.1578</v>
      </c>
      <c r="L29" s="499">
        <f t="shared" si="0"/>
        <v>315.59999999999997</v>
      </c>
      <c r="M29" s="526" t="s">
        <v>6</v>
      </c>
      <c r="N29" s="496">
        <v>44369</v>
      </c>
      <c r="O29" s="527" t="s">
        <v>1424</v>
      </c>
      <c r="P29" s="501">
        <v>44391</v>
      </c>
      <c r="Q29" s="495" t="s">
        <v>1430</v>
      </c>
    </row>
    <row r="30" spans="1:17" ht="60.75">
      <c r="A30" s="489">
        <v>21</v>
      </c>
      <c r="B30" s="523" t="s">
        <v>987</v>
      </c>
      <c r="C30" s="491" t="s">
        <v>17</v>
      </c>
      <c r="D30" s="524" t="s">
        <v>248</v>
      </c>
      <c r="E30" s="501"/>
      <c r="F30" s="505" t="s">
        <v>214</v>
      </c>
      <c r="G30" s="496" t="s">
        <v>212</v>
      </c>
      <c r="H30" s="496" t="s">
        <v>1176</v>
      </c>
      <c r="I30" s="525" t="s">
        <v>213</v>
      </c>
      <c r="J30" s="497">
        <v>500</v>
      </c>
      <c r="K30" s="510">
        <v>0.98419999999999996</v>
      </c>
      <c r="L30" s="499">
        <f t="shared" si="0"/>
        <v>492.09999999999997</v>
      </c>
      <c r="M30" s="526" t="s">
        <v>6</v>
      </c>
      <c r="N30" s="496">
        <v>44369</v>
      </c>
      <c r="O30" s="527" t="s">
        <v>1424</v>
      </c>
      <c r="P30" s="501">
        <v>44391</v>
      </c>
      <c r="Q30" s="495" t="s">
        <v>1430</v>
      </c>
    </row>
    <row r="31" spans="1:17" ht="60.75">
      <c r="A31" s="503">
        <v>22</v>
      </c>
      <c r="B31" s="523" t="s">
        <v>987</v>
      </c>
      <c r="C31" s="491" t="s">
        <v>17</v>
      </c>
      <c r="D31" s="524" t="s">
        <v>248</v>
      </c>
      <c r="E31" s="501"/>
      <c r="F31" s="505" t="s">
        <v>215</v>
      </c>
      <c r="G31" s="496" t="s">
        <v>212</v>
      </c>
      <c r="H31" s="496" t="s">
        <v>1176</v>
      </c>
      <c r="I31" s="525" t="s">
        <v>213</v>
      </c>
      <c r="J31" s="509">
        <v>200</v>
      </c>
      <c r="K31" s="510">
        <v>0.98419999999999996</v>
      </c>
      <c r="L31" s="499">
        <f t="shared" si="0"/>
        <v>196.84</v>
      </c>
      <c r="M31" s="526" t="s">
        <v>6</v>
      </c>
      <c r="N31" s="496">
        <v>44369</v>
      </c>
      <c r="O31" s="527" t="s">
        <v>1424</v>
      </c>
      <c r="P31" s="501">
        <v>44391</v>
      </c>
      <c r="Q31" s="495" t="s">
        <v>1430</v>
      </c>
    </row>
    <row r="32" spans="1:17" ht="60.75">
      <c r="A32" s="489">
        <v>23</v>
      </c>
      <c r="B32" s="523" t="s">
        <v>987</v>
      </c>
      <c r="C32" s="491" t="s">
        <v>17</v>
      </c>
      <c r="D32" s="524" t="s">
        <v>248</v>
      </c>
      <c r="E32" s="501"/>
      <c r="F32" s="505" t="s">
        <v>216</v>
      </c>
      <c r="G32" s="496" t="s">
        <v>212</v>
      </c>
      <c r="H32" s="496" t="s">
        <v>1176</v>
      </c>
      <c r="I32" s="525" t="s">
        <v>213</v>
      </c>
      <c r="J32" s="497">
        <v>1250.0450000000001</v>
      </c>
      <c r="K32" s="506">
        <v>0.35749999999999998</v>
      </c>
      <c r="L32" s="499">
        <f t="shared" si="0"/>
        <v>446.89108750000003</v>
      </c>
      <c r="M32" s="526" t="s">
        <v>6</v>
      </c>
      <c r="N32" s="496">
        <v>44369</v>
      </c>
      <c r="O32" s="527" t="s">
        <v>1424</v>
      </c>
      <c r="P32" s="501">
        <v>44391</v>
      </c>
      <c r="Q32" s="495" t="s">
        <v>1430</v>
      </c>
    </row>
    <row r="33" spans="1:17" ht="182.25">
      <c r="A33" s="503">
        <v>24</v>
      </c>
      <c r="B33" s="523" t="s">
        <v>987</v>
      </c>
      <c r="C33" s="491" t="s">
        <v>17</v>
      </c>
      <c r="D33" s="524" t="s">
        <v>248</v>
      </c>
      <c r="E33" s="489"/>
      <c r="F33" s="505" t="s">
        <v>1437</v>
      </c>
      <c r="G33" s="496" t="s">
        <v>212</v>
      </c>
      <c r="H33" s="496" t="s">
        <v>1176</v>
      </c>
      <c r="I33" s="525" t="s">
        <v>213</v>
      </c>
      <c r="J33" s="497">
        <v>1</v>
      </c>
      <c r="K33" s="506">
        <v>0.01</v>
      </c>
      <c r="L33" s="499">
        <f t="shared" si="0"/>
        <v>0.01</v>
      </c>
      <c r="M33" s="526" t="s">
        <v>6</v>
      </c>
      <c r="N33" s="496">
        <v>44369</v>
      </c>
      <c r="O33" s="527" t="s">
        <v>1424</v>
      </c>
      <c r="P33" s="501">
        <v>44391</v>
      </c>
      <c r="Q33" s="495" t="s">
        <v>1430</v>
      </c>
    </row>
    <row r="34" spans="1:17" ht="202.5">
      <c r="A34" s="489">
        <v>25</v>
      </c>
      <c r="B34" s="523" t="s">
        <v>987</v>
      </c>
      <c r="C34" s="491" t="s">
        <v>17</v>
      </c>
      <c r="D34" s="524" t="s">
        <v>248</v>
      </c>
      <c r="E34" s="489"/>
      <c r="F34" s="505" t="s">
        <v>1438</v>
      </c>
      <c r="G34" s="496" t="s">
        <v>212</v>
      </c>
      <c r="H34" s="496" t="s">
        <v>1176</v>
      </c>
      <c r="I34" s="525" t="s">
        <v>213</v>
      </c>
      <c r="J34" s="497">
        <v>1</v>
      </c>
      <c r="K34" s="506">
        <v>1E-3</v>
      </c>
      <c r="L34" s="499">
        <f t="shared" si="0"/>
        <v>1E-3</v>
      </c>
      <c r="M34" s="526" t="s">
        <v>6</v>
      </c>
      <c r="N34" s="496">
        <v>44369</v>
      </c>
      <c r="O34" s="527" t="s">
        <v>1424</v>
      </c>
      <c r="P34" s="501">
        <v>44391</v>
      </c>
      <c r="Q34" s="495" t="s">
        <v>1430</v>
      </c>
    </row>
    <row r="35" spans="1:17" ht="162">
      <c r="A35" s="503">
        <v>26</v>
      </c>
      <c r="B35" s="490" t="s">
        <v>56</v>
      </c>
      <c r="C35" s="491" t="s">
        <v>17</v>
      </c>
      <c r="D35" s="504" t="s">
        <v>1038</v>
      </c>
      <c r="E35" s="501"/>
      <c r="F35" s="505" t="s">
        <v>313</v>
      </c>
      <c r="G35" s="495" t="s">
        <v>314</v>
      </c>
      <c r="H35" s="495" t="s">
        <v>1178</v>
      </c>
      <c r="I35" s="528" t="s">
        <v>315</v>
      </c>
      <c r="J35" s="529">
        <v>630</v>
      </c>
      <c r="K35" s="510">
        <v>4.7</v>
      </c>
      <c r="L35" s="499">
        <f t="shared" si="0"/>
        <v>2961</v>
      </c>
      <c r="M35" s="530" t="s">
        <v>6</v>
      </c>
      <c r="N35" s="512">
        <v>44371</v>
      </c>
      <c r="O35" s="521" t="s">
        <v>1370</v>
      </c>
      <c r="P35" s="514">
        <v>44382</v>
      </c>
      <c r="Q35" s="493" t="s">
        <v>932</v>
      </c>
    </row>
    <row r="36" spans="1:17" ht="121.5">
      <c r="A36" s="489">
        <v>19</v>
      </c>
      <c r="B36" s="523" t="s">
        <v>644</v>
      </c>
      <c r="C36" s="495" t="s">
        <v>69</v>
      </c>
      <c r="D36" s="504" t="s">
        <v>1446</v>
      </c>
      <c r="E36" s="495"/>
      <c r="F36" s="505" t="s">
        <v>1445</v>
      </c>
      <c r="G36" s="495" t="s">
        <v>1443</v>
      </c>
      <c r="H36" s="495" t="s">
        <v>355</v>
      </c>
      <c r="I36" s="495" t="s">
        <v>1442</v>
      </c>
      <c r="J36" s="509">
        <v>2</v>
      </c>
      <c r="K36" s="510">
        <v>155040</v>
      </c>
      <c r="L36" s="499">
        <f t="shared" si="0"/>
        <v>310080</v>
      </c>
      <c r="M36" s="522" t="s">
        <v>6</v>
      </c>
      <c r="N36" s="512">
        <v>44356</v>
      </c>
      <c r="O36" s="527" t="s">
        <v>1444</v>
      </c>
      <c r="P36" s="501" t="s">
        <v>587</v>
      </c>
      <c r="Q36" s="493" t="s">
        <v>932</v>
      </c>
    </row>
    <row r="37" spans="1:17" ht="202.5">
      <c r="A37" s="489">
        <v>27</v>
      </c>
      <c r="B37" s="531" t="s">
        <v>1417</v>
      </c>
      <c r="C37" s="495" t="s">
        <v>69</v>
      </c>
      <c r="D37" s="515" t="s">
        <v>1429</v>
      </c>
      <c r="E37" s="493"/>
      <c r="F37" s="505" t="s">
        <v>1439</v>
      </c>
      <c r="G37" s="495" t="s">
        <v>1152</v>
      </c>
      <c r="H37" s="495" t="s">
        <v>355</v>
      </c>
      <c r="I37" s="525" t="s">
        <v>975</v>
      </c>
      <c r="J37" s="532">
        <v>1</v>
      </c>
      <c r="K37" s="533">
        <v>16247.19</v>
      </c>
      <c r="L37" s="499">
        <f t="shared" si="0"/>
        <v>16247.19</v>
      </c>
      <c r="M37" s="530" t="s">
        <v>6</v>
      </c>
      <c r="N37" s="512">
        <v>44363</v>
      </c>
      <c r="O37" s="534" t="s">
        <v>1422</v>
      </c>
      <c r="P37" s="501">
        <v>44391</v>
      </c>
      <c r="Q37" s="495" t="s">
        <v>1430</v>
      </c>
    </row>
    <row r="38" spans="1:17" ht="60.75">
      <c r="A38" s="503">
        <v>28</v>
      </c>
      <c r="B38" s="523" t="s">
        <v>742</v>
      </c>
      <c r="C38" s="493" t="s">
        <v>69</v>
      </c>
      <c r="D38" s="535" t="s">
        <v>1026</v>
      </c>
      <c r="E38" s="501"/>
      <c r="F38" s="536" t="s">
        <v>1378</v>
      </c>
      <c r="G38" s="495" t="s">
        <v>748</v>
      </c>
      <c r="H38" s="495" t="s">
        <v>1176</v>
      </c>
      <c r="I38" s="528" t="s">
        <v>756</v>
      </c>
      <c r="J38" s="529">
        <v>1039.732</v>
      </c>
      <c r="K38" s="510">
        <v>11.73</v>
      </c>
      <c r="L38" s="499">
        <f t="shared" si="0"/>
        <v>12196.05636</v>
      </c>
      <c r="M38" s="499" t="s">
        <v>6</v>
      </c>
      <c r="N38" s="512">
        <v>44373</v>
      </c>
      <c r="O38" s="537" t="s">
        <v>1373</v>
      </c>
      <c r="P38" s="501">
        <v>44382</v>
      </c>
      <c r="Q38" s="493" t="s">
        <v>1093</v>
      </c>
    </row>
    <row r="39" spans="1:17" ht="60.75">
      <c r="A39" s="489">
        <v>29</v>
      </c>
      <c r="B39" s="523" t="s">
        <v>742</v>
      </c>
      <c r="C39" s="493" t="s">
        <v>69</v>
      </c>
      <c r="D39" s="535" t="s">
        <v>1026</v>
      </c>
      <c r="E39" s="501"/>
      <c r="F39" s="536" t="s">
        <v>1374</v>
      </c>
      <c r="G39" s="495" t="s">
        <v>748</v>
      </c>
      <c r="H39" s="495" t="s">
        <v>1176</v>
      </c>
      <c r="I39" s="528" t="s">
        <v>756</v>
      </c>
      <c r="J39" s="529">
        <v>1287</v>
      </c>
      <c r="K39" s="510">
        <v>9.01</v>
      </c>
      <c r="L39" s="499">
        <f t="shared" si="0"/>
        <v>11595.869999999999</v>
      </c>
      <c r="M39" s="499" t="s">
        <v>6</v>
      </c>
      <c r="N39" s="512">
        <v>44373</v>
      </c>
      <c r="O39" s="537" t="s">
        <v>1373</v>
      </c>
      <c r="P39" s="501">
        <v>44382</v>
      </c>
      <c r="Q39" s="493" t="s">
        <v>1093</v>
      </c>
    </row>
    <row r="40" spans="1:17" ht="81">
      <c r="A40" s="503">
        <v>30</v>
      </c>
      <c r="B40" s="523" t="s">
        <v>742</v>
      </c>
      <c r="C40" s="493" t="s">
        <v>69</v>
      </c>
      <c r="D40" s="535" t="s">
        <v>1026</v>
      </c>
      <c r="E40" s="538"/>
      <c r="F40" s="536" t="s">
        <v>1375</v>
      </c>
      <c r="G40" s="495" t="s">
        <v>748</v>
      </c>
      <c r="H40" s="495" t="s">
        <v>1176</v>
      </c>
      <c r="I40" s="528" t="s">
        <v>756</v>
      </c>
      <c r="J40" s="529">
        <v>470.04</v>
      </c>
      <c r="K40" s="510">
        <v>0.12</v>
      </c>
      <c r="L40" s="499">
        <f t="shared" si="0"/>
        <v>56.404800000000002</v>
      </c>
      <c r="M40" s="499" t="s">
        <v>6</v>
      </c>
      <c r="N40" s="512">
        <v>44373</v>
      </c>
      <c r="O40" s="537" t="s">
        <v>1373</v>
      </c>
      <c r="P40" s="501">
        <v>44382</v>
      </c>
      <c r="Q40" s="493" t="s">
        <v>1093</v>
      </c>
    </row>
    <row r="41" spans="1:17" ht="60.75">
      <c r="A41" s="489">
        <v>31</v>
      </c>
      <c r="B41" s="523" t="s">
        <v>742</v>
      </c>
      <c r="C41" s="493" t="s">
        <v>69</v>
      </c>
      <c r="D41" s="535" t="s">
        <v>1026</v>
      </c>
      <c r="E41" s="538"/>
      <c r="F41" s="536" t="s">
        <v>1376</v>
      </c>
      <c r="G41" s="495" t="s">
        <v>748</v>
      </c>
      <c r="H41" s="495" t="s">
        <v>1176</v>
      </c>
      <c r="I41" s="528" t="s">
        <v>756</v>
      </c>
      <c r="J41" s="509">
        <v>2606.4259999999999</v>
      </c>
      <c r="K41" s="510">
        <v>3.23</v>
      </c>
      <c r="L41" s="499">
        <f t="shared" si="0"/>
        <v>8418.7559799999999</v>
      </c>
      <c r="M41" s="499" t="s">
        <v>6</v>
      </c>
      <c r="N41" s="512">
        <v>44373</v>
      </c>
      <c r="O41" s="537" t="s">
        <v>1373</v>
      </c>
      <c r="P41" s="501">
        <v>44382</v>
      </c>
      <c r="Q41" s="493" t="s">
        <v>1093</v>
      </c>
    </row>
    <row r="42" spans="1:17" ht="81">
      <c r="A42" s="503">
        <v>32</v>
      </c>
      <c r="B42" s="523" t="s">
        <v>742</v>
      </c>
      <c r="C42" s="493" t="s">
        <v>69</v>
      </c>
      <c r="D42" s="535" t="s">
        <v>1026</v>
      </c>
      <c r="E42" s="501"/>
      <c r="F42" s="536" t="s">
        <v>1377</v>
      </c>
      <c r="G42" s="495" t="s">
        <v>748</v>
      </c>
      <c r="H42" s="495" t="s">
        <v>1176</v>
      </c>
      <c r="I42" s="528" t="s">
        <v>756</v>
      </c>
      <c r="J42" s="509">
        <v>1592.4190000000001</v>
      </c>
      <c r="K42" s="510">
        <v>6.45</v>
      </c>
      <c r="L42" s="499">
        <f t="shared" si="0"/>
        <v>10271.102550000001</v>
      </c>
      <c r="M42" s="499" t="s">
        <v>6</v>
      </c>
      <c r="N42" s="512">
        <v>44373</v>
      </c>
      <c r="O42" s="537" t="s">
        <v>1373</v>
      </c>
      <c r="P42" s="501">
        <v>44382</v>
      </c>
      <c r="Q42" s="493" t="s">
        <v>1093</v>
      </c>
    </row>
    <row r="43" spans="1:17" ht="101.25">
      <c r="A43" s="489">
        <v>33</v>
      </c>
      <c r="B43" s="490" t="s">
        <v>274</v>
      </c>
      <c r="C43" s="491" t="s">
        <v>92</v>
      </c>
      <c r="D43" s="489" t="s">
        <v>1040</v>
      </c>
      <c r="E43" s="489"/>
      <c r="F43" s="494" t="s">
        <v>1441</v>
      </c>
      <c r="G43" s="495" t="s">
        <v>276</v>
      </c>
      <c r="H43" s="496" t="s">
        <v>364</v>
      </c>
      <c r="I43" s="525" t="s">
        <v>230</v>
      </c>
      <c r="J43" s="539">
        <v>1</v>
      </c>
      <c r="K43" s="522">
        <v>4320.6000000000004</v>
      </c>
      <c r="L43" s="499">
        <f t="shared" si="0"/>
        <v>4320.6000000000004</v>
      </c>
      <c r="M43" s="530" t="s">
        <v>6</v>
      </c>
      <c r="N43" s="512">
        <v>44370</v>
      </c>
      <c r="O43" s="534" t="s">
        <v>1368</v>
      </c>
      <c r="P43" s="514">
        <v>44382</v>
      </c>
      <c r="Q43" s="493" t="s">
        <v>932</v>
      </c>
    </row>
    <row r="44" spans="1:17" s="473" customFormat="1" ht="162">
      <c r="A44" s="503">
        <v>34</v>
      </c>
      <c r="B44" s="490" t="s">
        <v>228</v>
      </c>
      <c r="C44" s="491" t="s">
        <v>92</v>
      </c>
      <c r="D44" s="535" t="s">
        <v>1029</v>
      </c>
      <c r="E44" s="508"/>
      <c r="F44" s="540" t="s">
        <v>1436</v>
      </c>
      <c r="G44" s="496" t="s">
        <v>229</v>
      </c>
      <c r="H44" s="496" t="s">
        <v>364</v>
      </c>
      <c r="I44" s="525" t="s">
        <v>230</v>
      </c>
      <c r="J44" s="539">
        <v>1</v>
      </c>
      <c r="K44" s="522">
        <v>2100.2399999999998</v>
      </c>
      <c r="L44" s="499">
        <f t="shared" si="0"/>
        <v>2100.2399999999998</v>
      </c>
      <c r="M44" s="522" t="s">
        <v>6</v>
      </c>
      <c r="N44" s="512">
        <v>44370</v>
      </c>
      <c r="O44" s="537" t="s">
        <v>1369</v>
      </c>
      <c r="P44" s="514">
        <v>44382</v>
      </c>
      <c r="Q44" s="493" t="s">
        <v>932</v>
      </c>
    </row>
    <row r="45" spans="1:17" ht="182.25">
      <c r="A45" s="489">
        <v>35</v>
      </c>
      <c r="B45" s="490" t="s">
        <v>270</v>
      </c>
      <c r="C45" s="493" t="s">
        <v>92</v>
      </c>
      <c r="D45" s="504" t="s">
        <v>1039</v>
      </c>
      <c r="E45" s="493"/>
      <c r="F45" s="505" t="s">
        <v>1440</v>
      </c>
      <c r="G45" s="496" t="s">
        <v>272</v>
      </c>
      <c r="H45" s="496" t="s">
        <v>364</v>
      </c>
      <c r="I45" s="525" t="s">
        <v>230</v>
      </c>
      <c r="J45" s="497">
        <v>1</v>
      </c>
      <c r="K45" s="506">
        <v>12097.11</v>
      </c>
      <c r="L45" s="499">
        <f t="shared" si="0"/>
        <v>12097.11</v>
      </c>
      <c r="M45" s="522" t="s">
        <v>6</v>
      </c>
      <c r="N45" s="512">
        <v>44371</v>
      </c>
      <c r="O45" s="521" t="s">
        <v>1371</v>
      </c>
      <c r="P45" s="514">
        <v>44382</v>
      </c>
      <c r="Q45" s="493" t="s">
        <v>932</v>
      </c>
    </row>
    <row r="46" spans="1:17" ht="121.5">
      <c r="A46" s="503">
        <v>36</v>
      </c>
      <c r="B46" s="490" t="s">
        <v>1186</v>
      </c>
      <c r="C46" s="493" t="s">
        <v>92</v>
      </c>
      <c r="D46" s="504" t="s">
        <v>1030</v>
      </c>
      <c r="E46" s="512"/>
      <c r="F46" s="505" t="s">
        <v>1187</v>
      </c>
      <c r="G46" s="541" t="s">
        <v>219</v>
      </c>
      <c r="H46" s="542" t="s">
        <v>1179</v>
      </c>
      <c r="I46" s="525" t="s">
        <v>289</v>
      </c>
      <c r="J46" s="543">
        <v>1</v>
      </c>
      <c r="K46" s="544">
        <v>11550</v>
      </c>
      <c r="L46" s="499">
        <f t="shared" si="0"/>
        <v>11550</v>
      </c>
      <c r="M46" s="522" t="s">
        <v>6</v>
      </c>
      <c r="N46" s="514">
        <v>44377</v>
      </c>
      <c r="O46" s="537" t="s">
        <v>1427</v>
      </c>
      <c r="P46" s="545" t="s">
        <v>1419</v>
      </c>
      <c r="Q46" s="493" t="s">
        <v>1093</v>
      </c>
    </row>
    <row r="47" spans="1:17" ht="121.5">
      <c r="A47" s="489">
        <v>37</v>
      </c>
      <c r="B47" s="490" t="s">
        <v>1186</v>
      </c>
      <c r="C47" s="493" t="s">
        <v>92</v>
      </c>
      <c r="D47" s="504" t="s">
        <v>1030</v>
      </c>
      <c r="E47" s="512"/>
      <c r="F47" s="505" t="s">
        <v>1187</v>
      </c>
      <c r="G47" s="541" t="s">
        <v>219</v>
      </c>
      <c r="H47" s="542" t="s">
        <v>1179</v>
      </c>
      <c r="I47" s="525" t="s">
        <v>289</v>
      </c>
      <c r="J47" s="543">
        <v>1</v>
      </c>
      <c r="K47" s="544">
        <v>11550</v>
      </c>
      <c r="L47" s="499">
        <f t="shared" si="0"/>
        <v>11550</v>
      </c>
      <c r="M47" s="522" t="s">
        <v>6</v>
      </c>
      <c r="N47" s="514">
        <v>44377</v>
      </c>
      <c r="O47" s="537" t="s">
        <v>1428</v>
      </c>
      <c r="P47" s="545" t="s">
        <v>1419</v>
      </c>
      <c r="Q47" s="493" t="s">
        <v>1093</v>
      </c>
    </row>
    <row r="49" spans="4:12" ht="23.25">
      <c r="K49" s="546" t="s">
        <v>603</v>
      </c>
      <c r="L49" s="547">
        <f>SUM(L11:L48)</f>
        <v>466773.67177749996</v>
      </c>
    </row>
    <row r="52" spans="4:12">
      <c r="D52" s="75"/>
      <c r="K52" s="474" t="s">
        <v>82</v>
      </c>
      <c r="L52" s="475">
        <f>SUMIF($C$11:$C$47,"ATA",$L$11:$L$47)</f>
        <v>45127.9</v>
      </c>
    </row>
    <row r="53" spans="4:12">
      <c r="D53" s="75"/>
      <c r="K53" s="474" t="s">
        <v>17</v>
      </c>
      <c r="L53" s="475">
        <f>SUMIF($C$11:$C$47,"CEL",$L$11:$L$47)</f>
        <v>11162.442087500001</v>
      </c>
    </row>
    <row r="54" spans="4:12">
      <c r="D54" s="75"/>
      <c r="K54" s="474" t="s">
        <v>69</v>
      </c>
      <c r="L54" s="475">
        <f>SUMIF($C$11:$C$47,"PE",$L$11:$L$47)</f>
        <v>368865.37969000003</v>
      </c>
    </row>
    <row r="55" spans="4:12">
      <c r="D55" s="75"/>
      <c r="K55" s="474" t="s">
        <v>92</v>
      </c>
      <c r="L55" s="475">
        <f>SUMIF($C$11:$C$47,"RDL",$L$11:$L$47)</f>
        <v>41617.949999999997</v>
      </c>
    </row>
    <row r="56" spans="4:12" ht="15.75">
      <c r="D56" s="75"/>
      <c r="K56" s="476" t="s">
        <v>603</v>
      </c>
      <c r="L56" s="477">
        <f>SUM(L52:L55)</f>
        <v>466773.67177750001</v>
      </c>
    </row>
  </sheetData>
  <autoFilter ref="A10:Q47">
    <sortState ref="A11:Q47">
      <sortCondition ref="C10:C47"/>
    </sortState>
  </autoFilter>
  <mergeCells count="7">
    <mergeCell ref="C8:R8"/>
    <mergeCell ref="C2:R2"/>
    <mergeCell ref="C3:R3"/>
    <mergeCell ref="C4:R4"/>
    <mergeCell ref="C5:R5"/>
    <mergeCell ref="C6:L6"/>
    <mergeCell ref="C7:R7"/>
  </mergeCells>
  <hyperlinks>
    <hyperlink ref="O23" r:id="rId1" display="NE0000175/2021"/>
    <hyperlink ref="O21" r:id="rId2" display="NE0000175/2021"/>
    <hyperlink ref="O22" r:id="rId3" display="NE0000175/2021"/>
    <hyperlink ref="O17" r:id="rId4" display="NE0000175/2021"/>
    <hyperlink ref="O18" r:id="rId5" display="NE0000175/2021"/>
    <hyperlink ref="O19" r:id="rId6" display="NE0000175/2021"/>
    <hyperlink ref="O20" r:id="rId7" display="NE0000175/2021"/>
    <hyperlink ref="O43" r:id="rId8" display="NE0000033/2021"/>
    <hyperlink ref="O44" r:id="rId9" display="NE0000019/2021"/>
    <hyperlink ref="O35" r:id="rId10" display="NE0000046/2021"/>
    <hyperlink ref="O45" r:id="rId11" display="NE0000046/2021"/>
    <hyperlink ref="O26" r:id="rId12" display="NE0000175/2021"/>
    <hyperlink ref="O27" r:id="rId13" display="NE0000046/2021"/>
    <hyperlink ref="O46" r:id="rId14" display="2021NE0000293"/>
    <hyperlink ref="O47" r:id="rId15" display="2021NE0000293"/>
  </hyperlinks>
  <pageMargins left="0.51181102362204722" right="0.51181102362204722" top="0.78740157480314965" bottom="0.78740157480314965" header="0.31496062992125984" footer="0.31496062992125984"/>
  <pageSetup paperSize="9" scale="26" orientation="landscape" r:id="rId16"/>
  <headerFooter>
    <oddHeader>&amp;C&amp;G</oddHeader>
    <oddFooter>&amp;C&amp;G</oddFooter>
  </headerFooter>
  <drawing r:id="rId17"/>
  <legacyDrawing r:id="rId18"/>
  <legacyDrawingHF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115" zoomScaleNormal="100" zoomScaleSheetLayoutView="115" workbookViewId="0">
      <selection activeCell="Q18" sqref="Q18"/>
    </sheetView>
  </sheetViews>
  <sheetFormatPr defaultRowHeight="15"/>
  <cols>
    <col min="16" max="16" width="5.42578125" customWidth="1"/>
  </cols>
  <sheetData/>
  <pageMargins left="0.51181102362204722" right="0.51181102362204722" top="0.78740157480314965" bottom="0.78740157480314965" header="0.31496062992125984" footer="0.31496062992125984"/>
  <pageSetup paperSize="9" orientation="landscape" horizontalDpi="1200" verticalDpi="1200" r:id="rId1"/>
  <headerFooter>
    <oddHeader>&amp;C&amp;G</oddHeader>
    <oddFooter>&amp;C&amp;G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111"/>
  <sheetViews>
    <sheetView showGridLines="0" zoomScale="40" zoomScaleNormal="40" zoomScaleSheetLayoutView="40" workbookViewId="0"/>
  </sheetViews>
  <sheetFormatPr defaultColWidth="9" defaultRowHeight="25.5"/>
  <cols>
    <col min="1" max="1" width="31.140625" style="93" customWidth="1"/>
    <col min="2" max="2" width="48.140625" style="93" customWidth="1"/>
    <col min="3" max="3" width="29.85546875" style="93" customWidth="1"/>
    <col min="4" max="4" width="45.140625" style="93" customWidth="1"/>
    <col min="5" max="5" width="88.5703125" style="93" customWidth="1"/>
    <col min="6" max="6" width="41.85546875" style="93" customWidth="1"/>
    <col min="7" max="7" width="0.42578125" style="93" customWidth="1"/>
    <col min="8" max="8" width="26.7109375" style="93" customWidth="1"/>
    <col min="9" max="9" width="34.42578125" style="93" customWidth="1"/>
    <col min="10" max="10" width="30.85546875" style="93" hidden="1" customWidth="1"/>
    <col min="11" max="11" width="85.85546875" style="413" customWidth="1"/>
    <col min="12" max="12" width="3.28515625" style="93" customWidth="1"/>
    <col min="13" max="18" width="9" style="93"/>
    <col min="19" max="19" width="18" style="93" bestFit="1" customWidth="1"/>
    <col min="20" max="252" width="9" style="93"/>
    <col min="253" max="253" width="8.7109375" style="93" customWidth="1"/>
    <col min="254" max="254" width="23.42578125" style="93" customWidth="1"/>
    <col min="255" max="255" width="19" style="93" customWidth="1"/>
    <col min="256" max="256" width="20.140625" style="93" customWidth="1"/>
    <col min="257" max="257" width="9" style="93" hidden="1" customWidth="1"/>
    <col min="258" max="258" width="53.28515625" style="93" customWidth="1"/>
    <col min="259" max="259" width="22" style="93" customWidth="1"/>
    <col min="260" max="260" width="40" style="93" customWidth="1"/>
    <col min="261" max="261" width="37.140625" style="93" customWidth="1"/>
    <col min="262" max="262" width="21" style="93" customWidth="1"/>
    <col min="263" max="263" width="19.140625" style="93" customWidth="1"/>
    <col min="264" max="264" width="2.7109375" style="93" customWidth="1"/>
    <col min="265" max="508" width="9" style="93"/>
    <col min="509" max="509" width="8.7109375" style="93" customWidth="1"/>
    <col min="510" max="510" width="23.42578125" style="93" customWidth="1"/>
    <col min="511" max="511" width="19" style="93" customWidth="1"/>
    <col min="512" max="512" width="20.140625" style="93" customWidth="1"/>
    <col min="513" max="513" width="9" style="93" hidden="1" customWidth="1"/>
    <col min="514" max="514" width="53.28515625" style="93" customWidth="1"/>
    <col min="515" max="515" width="22" style="93" customWidth="1"/>
    <col min="516" max="516" width="40" style="93" customWidth="1"/>
    <col min="517" max="517" width="37.140625" style="93" customWidth="1"/>
    <col min="518" max="518" width="21" style="93" customWidth="1"/>
    <col min="519" max="519" width="19.140625" style="93" customWidth="1"/>
    <col min="520" max="520" width="2.7109375" style="93" customWidth="1"/>
    <col min="521" max="764" width="9" style="93"/>
    <col min="765" max="765" width="8.7109375" style="93" customWidth="1"/>
    <col min="766" max="766" width="23.42578125" style="93" customWidth="1"/>
    <col min="767" max="767" width="19" style="93" customWidth="1"/>
    <col min="768" max="768" width="20.140625" style="93" customWidth="1"/>
    <col min="769" max="769" width="9" style="93" hidden="1" customWidth="1"/>
    <col min="770" max="770" width="53.28515625" style="93" customWidth="1"/>
    <col min="771" max="771" width="22" style="93" customWidth="1"/>
    <col min="772" max="772" width="40" style="93" customWidth="1"/>
    <col min="773" max="773" width="37.140625" style="93" customWidth="1"/>
    <col min="774" max="774" width="21" style="93" customWidth="1"/>
    <col min="775" max="775" width="19.140625" style="93" customWidth="1"/>
    <col min="776" max="776" width="2.7109375" style="93" customWidth="1"/>
    <col min="777" max="1020" width="9" style="93"/>
    <col min="1021" max="1021" width="8.7109375" style="93" customWidth="1"/>
    <col min="1022" max="1022" width="23.42578125" style="93" customWidth="1"/>
    <col min="1023" max="1023" width="19" style="93" customWidth="1"/>
    <col min="1024" max="1024" width="20.140625" style="93" customWidth="1"/>
    <col min="1025" max="1025" width="9" style="93" hidden="1" customWidth="1"/>
    <col min="1026" max="1026" width="53.28515625" style="93" customWidth="1"/>
    <col min="1027" max="1027" width="22" style="93" customWidth="1"/>
    <col min="1028" max="1028" width="40" style="93" customWidth="1"/>
    <col min="1029" max="1029" width="37.140625" style="93" customWidth="1"/>
    <col min="1030" max="1030" width="21" style="93" customWidth="1"/>
    <col min="1031" max="1031" width="19.140625" style="93" customWidth="1"/>
    <col min="1032" max="1032" width="2.7109375" style="93" customWidth="1"/>
    <col min="1033" max="1276" width="9" style="93"/>
    <col min="1277" max="1277" width="8.7109375" style="93" customWidth="1"/>
    <col min="1278" max="1278" width="23.42578125" style="93" customWidth="1"/>
    <col min="1279" max="1279" width="19" style="93" customWidth="1"/>
    <col min="1280" max="1280" width="20.140625" style="93" customWidth="1"/>
    <col min="1281" max="1281" width="9" style="93" hidden="1" customWidth="1"/>
    <col min="1282" max="1282" width="53.28515625" style="93" customWidth="1"/>
    <col min="1283" max="1283" width="22" style="93" customWidth="1"/>
    <col min="1284" max="1284" width="40" style="93" customWidth="1"/>
    <col min="1285" max="1285" width="37.140625" style="93" customWidth="1"/>
    <col min="1286" max="1286" width="21" style="93" customWidth="1"/>
    <col min="1287" max="1287" width="19.140625" style="93" customWidth="1"/>
    <col min="1288" max="1288" width="2.7109375" style="93" customWidth="1"/>
    <col min="1289" max="1532" width="9" style="93"/>
    <col min="1533" max="1533" width="8.7109375" style="93" customWidth="1"/>
    <col min="1534" max="1534" width="23.42578125" style="93" customWidth="1"/>
    <col min="1535" max="1535" width="19" style="93" customWidth="1"/>
    <col min="1536" max="1536" width="20.140625" style="93" customWidth="1"/>
    <col min="1537" max="1537" width="9" style="93" hidden="1" customWidth="1"/>
    <col min="1538" max="1538" width="53.28515625" style="93" customWidth="1"/>
    <col min="1539" max="1539" width="22" style="93" customWidth="1"/>
    <col min="1540" max="1540" width="40" style="93" customWidth="1"/>
    <col min="1541" max="1541" width="37.140625" style="93" customWidth="1"/>
    <col min="1542" max="1542" width="21" style="93" customWidth="1"/>
    <col min="1543" max="1543" width="19.140625" style="93" customWidth="1"/>
    <col min="1544" max="1544" width="2.7109375" style="93" customWidth="1"/>
    <col min="1545" max="1788" width="9" style="93"/>
    <col min="1789" max="1789" width="8.7109375" style="93" customWidth="1"/>
    <col min="1790" max="1790" width="23.42578125" style="93" customWidth="1"/>
    <col min="1791" max="1791" width="19" style="93" customWidth="1"/>
    <col min="1792" max="1792" width="20.140625" style="93" customWidth="1"/>
    <col min="1793" max="1793" width="9" style="93" hidden="1" customWidth="1"/>
    <col min="1794" max="1794" width="53.28515625" style="93" customWidth="1"/>
    <col min="1795" max="1795" width="22" style="93" customWidth="1"/>
    <col min="1796" max="1796" width="40" style="93" customWidth="1"/>
    <col min="1797" max="1797" width="37.140625" style="93" customWidth="1"/>
    <col min="1798" max="1798" width="21" style="93" customWidth="1"/>
    <col min="1799" max="1799" width="19.140625" style="93" customWidth="1"/>
    <col min="1800" max="1800" width="2.7109375" style="93" customWidth="1"/>
    <col min="1801" max="2044" width="9" style="93"/>
    <col min="2045" max="2045" width="8.7109375" style="93" customWidth="1"/>
    <col min="2046" max="2046" width="23.42578125" style="93" customWidth="1"/>
    <col min="2047" max="2047" width="19" style="93" customWidth="1"/>
    <col min="2048" max="2048" width="20.140625" style="93" customWidth="1"/>
    <col min="2049" max="2049" width="9" style="93" hidden="1" customWidth="1"/>
    <col min="2050" max="2050" width="53.28515625" style="93" customWidth="1"/>
    <col min="2051" max="2051" width="22" style="93" customWidth="1"/>
    <col min="2052" max="2052" width="40" style="93" customWidth="1"/>
    <col min="2053" max="2053" width="37.140625" style="93" customWidth="1"/>
    <col min="2054" max="2054" width="21" style="93" customWidth="1"/>
    <col min="2055" max="2055" width="19.140625" style="93" customWidth="1"/>
    <col min="2056" max="2056" width="2.7109375" style="93" customWidth="1"/>
    <col min="2057" max="2300" width="9" style="93"/>
    <col min="2301" max="2301" width="8.7109375" style="93" customWidth="1"/>
    <col min="2302" max="2302" width="23.42578125" style="93" customWidth="1"/>
    <col min="2303" max="2303" width="19" style="93" customWidth="1"/>
    <col min="2304" max="2304" width="20.140625" style="93" customWidth="1"/>
    <col min="2305" max="2305" width="9" style="93" hidden="1" customWidth="1"/>
    <col min="2306" max="2306" width="53.28515625" style="93" customWidth="1"/>
    <col min="2307" max="2307" width="22" style="93" customWidth="1"/>
    <col min="2308" max="2308" width="40" style="93" customWidth="1"/>
    <col min="2309" max="2309" width="37.140625" style="93" customWidth="1"/>
    <col min="2310" max="2310" width="21" style="93" customWidth="1"/>
    <col min="2311" max="2311" width="19.140625" style="93" customWidth="1"/>
    <col min="2312" max="2312" width="2.7109375" style="93" customWidth="1"/>
    <col min="2313" max="2556" width="9" style="93"/>
    <col min="2557" max="2557" width="8.7109375" style="93" customWidth="1"/>
    <col min="2558" max="2558" width="23.42578125" style="93" customWidth="1"/>
    <col min="2559" max="2559" width="19" style="93" customWidth="1"/>
    <col min="2560" max="2560" width="20.140625" style="93" customWidth="1"/>
    <col min="2561" max="2561" width="9" style="93" hidden="1" customWidth="1"/>
    <col min="2562" max="2562" width="53.28515625" style="93" customWidth="1"/>
    <col min="2563" max="2563" width="22" style="93" customWidth="1"/>
    <col min="2564" max="2564" width="40" style="93" customWidth="1"/>
    <col min="2565" max="2565" width="37.140625" style="93" customWidth="1"/>
    <col min="2566" max="2566" width="21" style="93" customWidth="1"/>
    <col min="2567" max="2567" width="19.140625" style="93" customWidth="1"/>
    <col min="2568" max="2568" width="2.7109375" style="93" customWidth="1"/>
    <col min="2569" max="2812" width="9" style="93"/>
    <col min="2813" max="2813" width="8.7109375" style="93" customWidth="1"/>
    <col min="2814" max="2814" width="23.42578125" style="93" customWidth="1"/>
    <col min="2815" max="2815" width="19" style="93" customWidth="1"/>
    <col min="2816" max="2816" width="20.140625" style="93" customWidth="1"/>
    <col min="2817" max="2817" width="9" style="93" hidden="1" customWidth="1"/>
    <col min="2818" max="2818" width="53.28515625" style="93" customWidth="1"/>
    <col min="2819" max="2819" width="22" style="93" customWidth="1"/>
    <col min="2820" max="2820" width="40" style="93" customWidth="1"/>
    <col min="2821" max="2821" width="37.140625" style="93" customWidth="1"/>
    <col min="2822" max="2822" width="21" style="93" customWidth="1"/>
    <col min="2823" max="2823" width="19.140625" style="93" customWidth="1"/>
    <col min="2824" max="2824" width="2.7109375" style="93" customWidth="1"/>
    <col min="2825" max="3068" width="9" style="93"/>
    <col min="3069" max="3069" width="8.7109375" style="93" customWidth="1"/>
    <col min="3070" max="3070" width="23.42578125" style="93" customWidth="1"/>
    <col min="3071" max="3071" width="19" style="93" customWidth="1"/>
    <col min="3072" max="3072" width="20.140625" style="93" customWidth="1"/>
    <col min="3073" max="3073" width="9" style="93" hidden="1" customWidth="1"/>
    <col min="3074" max="3074" width="53.28515625" style="93" customWidth="1"/>
    <col min="3075" max="3075" width="22" style="93" customWidth="1"/>
    <col min="3076" max="3076" width="40" style="93" customWidth="1"/>
    <col min="3077" max="3077" width="37.140625" style="93" customWidth="1"/>
    <col min="3078" max="3078" width="21" style="93" customWidth="1"/>
    <col min="3079" max="3079" width="19.140625" style="93" customWidth="1"/>
    <col min="3080" max="3080" width="2.7109375" style="93" customWidth="1"/>
    <col min="3081" max="3324" width="9" style="93"/>
    <col min="3325" max="3325" width="8.7109375" style="93" customWidth="1"/>
    <col min="3326" max="3326" width="23.42578125" style="93" customWidth="1"/>
    <col min="3327" max="3327" width="19" style="93" customWidth="1"/>
    <col min="3328" max="3328" width="20.140625" style="93" customWidth="1"/>
    <col min="3329" max="3329" width="9" style="93" hidden="1" customWidth="1"/>
    <col min="3330" max="3330" width="53.28515625" style="93" customWidth="1"/>
    <col min="3331" max="3331" width="22" style="93" customWidth="1"/>
    <col min="3332" max="3332" width="40" style="93" customWidth="1"/>
    <col min="3333" max="3333" width="37.140625" style="93" customWidth="1"/>
    <col min="3334" max="3334" width="21" style="93" customWidth="1"/>
    <col min="3335" max="3335" width="19.140625" style="93" customWidth="1"/>
    <col min="3336" max="3336" width="2.7109375" style="93" customWidth="1"/>
    <col min="3337" max="3580" width="9" style="93"/>
    <col min="3581" max="3581" width="8.7109375" style="93" customWidth="1"/>
    <col min="3582" max="3582" width="23.42578125" style="93" customWidth="1"/>
    <col min="3583" max="3583" width="19" style="93" customWidth="1"/>
    <col min="3584" max="3584" width="20.140625" style="93" customWidth="1"/>
    <col min="3585" max="3585" width="9" style="93" hidden="1" customWidth="1"/>
    <col min="3586" max="3586" width="53.28515625" style="93" customWidth="1"/>
    <col min="3587" max="3587" width="22" style="93" customWidth="1"/>
    <col min="3588" max="3588" width="40" style="93" customWidth="1"/>
    <col min="3589" max="3589" width="37.140625" style="93" customWidth="1"/>
    <col min="3590" max="3590" width="21" style="93" customWidth="1"/>
    <col min="3591" max="3591" width="19.140625" style="93" customWidth="1"/>
    <col min="3592" max="3592" width="2.7109375" style="93" customWidth="1"/>
    <col min="3593" max="3836" width="9" style="93"/>
    <col min="3837" max="3837" width="8.7109375" style="93" customWidth="1"/>
    <col min="3838" max="3838" width="23.42578125" style="93" customWidth="1"/>
    <col min="3839" max="3839" width="19" style="93" customWidth="1"/>
    <col min="3840" max="3840" width="20.140625" style="93" customWidth="1"/>
    <col min="3841" max="3841" width="9" style="93" hidden="1" customWidth="1"/>
    <col min="3842" max="3842" width="53.28515625" style="93" customWidth="1"/>
    <col min="3843" max="3843" width="22" style="93" customWidth="1"/>
    <col min="3844" max="3844" width="40" style="93" customWidth="1"/>
    <col min="3845" max="3845" width="37.140625" style="93" customWidth="1"/>
    <col min="3846" max="3846" width="21" style="93" customWidth="1"/>
    <col min="3847" max="3847" width="19.140625" style="93" customWidth="1"/>
    <col min="3848" max="3848" width="2.7109375" style="93" customWidth="1"/>
    <col min="3849" max="4092" width="9" style="93"/>
    <col min="4093" max="4093" width="8.7109375" style="93" customWidth="1"/>
    <col min="4094" max="4094" width="23.42578125" style="93" customWidth="1"/>
    <col min="4095" max="4095" width="19" style="93" customWidth="1"/>
    <col min="4096" max="4096" width="20.140625" style="93" customWidth="1"/>
    <col min="4097" max="4097" width="9" style="93" hidden="1" customWidth="1"/>
    <col min="4098" max="4098" width="53.28515625" style="93" customWidth="1"/>
    <col min="4099" max="4099" width="22" style="93" customWidth="1"/>
    <col min="4100" max="4100" width="40" style="93" customWidth="1"/>
    <col min="4101" max="4101" width="37.140625" style="93" customWidth="1"/>
    <col min="4102" max="4102" width="21" style="93" customWidth="1"/>
    <col min="4103" max="4103" width="19.140625" style="93" customWidth="1"/>
    <col min="4104" max="4104" width="2.7109375" style="93" customWidth="1"/>
    <col min="4105" max="4348" width="9" style="93"/>
    <col min="4349" max="4349" width="8.7109375" style="93" customWidth="1"/>
    <col min="4350" max="4350" width="23.42578125" style="93" customWidth="1"/>
    <col min="4351" max="4351" width="19" style="93" customWidth="1"/>
    <col min="4352" max="4352" width="20.140625" style="93" customWidth="1"/>
    <col min="4353" max="4353" width="9" style="93" hidden="1" customWidth="1"/>
    <col min="4354" max="4354" width="53.28515625" style="93" customWidth="1"/>
    <col min="4355" max="4355" width="22" style="93" customWidth="1"/>
    <col min="4356" max="4356" width="40" style="93" customWidth="1"/>
    <col min="4357" max="4357" width="37.140625" style="93" customWidth="1"/>
    <col min="4358" max="4358" width="21" style="93" customWidth="1"/>
    <col min="4359" max="4359" width="19.140625" style="93" customWidth="1"/>
    <col min="4360" max="4360" width="2.7109375" style="93" customWidth="1"/>
    <col min="4361" max="4604" width="9" style="93"/>
    <col min="4605" max="4605" width="8.7109375" style="93" customWidth="1"/>
    <col min="4606" max="4606" width="23.42578125" style="93" customWidth="1"/>
    <col min="4607" max="4607" width="19" style="93" customWidth="1"/>
    <col min="4608" max="4608" width="20.140625" style="93" customWidth="1"/>
    <col min="4609" max="4609" width="9" style="93" hidden="1" customWidth="1"/>
    <col min="4610" max="4610" width="53.28515625" style="93" customWidth="1"/>
    <col min="4611" max="4611" width="22" style="93" customWidth="1"/>
    <col min="4612" max="4612" width="40" style="93" customWidth="1"/>
    <col min="4613" max="4613" width="37.140625" style="93" customWidth="1"/>
    <col min="4614" max="4614" width="21" style="93" customWidth="1"/>
    <col min="4615" max="4615" width="19.140625" style="93" customWidth="1"/>
    <col min="4616" max="4616" width="2.7109375" style="93" customWidth="1"/>
    <col min="4617" max="4860" width="9" style="93"/>
    <col min="4861" max="4861" width="8.7109375" style="93" customWidth="1"/>
    <col min="4862" max="4862" width="23.42578125" style="93" customWidth="1"/>
    <col min="4863" max="4863" width="19" style="93" customWidth="1"/>
    <col min="4864" max="4864" width="20.140625" style="93" customWidth="1"/>
    <col min="4865" max="4865" width="9" style="93" hidden="1" customWidth="1"/>
    <col min="4866" max="4866" width="53.28515625" style="93" customWidth="1"/>
    <col min="4867" max="4867" width="22" style="93" customWidth="1"/>
    <col min="4868" max="4868" width="40" style="93" customWidth="1"/>
    <col min="4869" max="4869" width="37.140625" style="93" customWidth="1"/>
    <col min="4870" max="4870" width="21" style="93" customWidth="1"/>
    <col min="4871" max="4871" width="19.140625" style="93" customWidth="1"/>
    <col min="4872" max="4872" width="2.7109375" style="93" customWidth="1"/>
    <col min="4873" max="5116" width="9" style="93"/>
    <col min="5117" max="5117" width="8.7109375" style="93" customWidth="1"/>
    <col min="5118" max="5118" width="23.42578125" style="93" customWidth="1"/>
    <col min="5119" max="5119" width="19" style="93" customWidth="1"/>
    <col min="5120" max="5120" width="20.140625" style="93" customWidth="1"/>
    <col min="5121" max="5121" width="9" style="93" hidden="1" customWidth="1"/>
    <col min="5122" max="5122" width="53.28515625" style="93" customWidth="1"/>
    <col min="5123" max="5123" width="22" style="93" customWidth="1"/>
    <col min="5124" max="5124" width="40" style="93" customWidth="1"/>
    <col min="5125" max="5125" width="37.140625" style="93" customWidth="1"/>
    <col min="5126" max="5126" width="21" style="93" customWidth="1"/>
    <col min="5127" max="5127" width="19.140625" style="93" customWidth="1"/>
    <col min="5128" max="5128" width="2.7109375" style="93" customWidth="1"/>
    <col min="5129" max="5372" width="9" style="93"/>
    <col min="5373" max="5373" width="8.7109375" style="93" customWidth="1"/>
    <col min="5374" max="5374" width="23.42578125" style="93" customWidth="1"/>
    <col min="5375" max="5375" width="19" style="93" customWidth="1"/>
    <col min="5376" max="5376" width="20.140625" style="93" customWidth="1"/>
    <col min="5377" max="5377" width="9" style="93" hidden="1" customWidth="1"/>
    <col min="5378" max="5378" width="53.28515625" style="93" customWidth="1"/>
    <col min="5379" max="5379" width="22" style="93" customWidth="1"/>
    <col min="5380" max="5380" width="40" style="93" customWidth="1"/>
    <col min="5381" max="5381" width="37.140625" style="93" customWidth="1"/>
    <col min="5382" max="5382" width="21" style="93" customWidth="1"/>
    <col min="5383" max="5383" width="19.140625" style="93" customWidth="1"/>
    <col min="5384" max="5384" width="2.7109375" style="93" customWidth="1"/>
    <col min="5385" max="5628" width="9" style="93"/>
    <col min="5629" max="5629" width="8.7109375" style="93" customWidth="1"/>
    <col min="5630" max="5630" width="23.42578125" style="93" customWidth="1"/>
    <col min="5631" max="5631" width="19" style="93" customWidth="1"/>
    <col min="5632" max="5632" width="20.140625" style="93" customWidth="1"/>
    <col min="5633" max="5633" width="9" style="93" hidden="1" customWidth="1"/>
    <col min="5634" max="5634" width="53.28515625" style="93" customWidth="1"/>
    <col min="5635" max="5635" width="22" style="93" customWidth="1"/>
    <col min="5636" max="5636" width="40" style="93" customWidth="1"/>
    <col min="5637" max="5637" width="37.140625" style="93" customWidth="1"/>
    <col min="5638" max="5638" width="21" style="93" customWidth="1"/>
    <col min="5639" max="5639" width="19.140625" style="93" customWidth="1"/>
    <col min="5640" max="5640" width="2.7109375" style="93" customWidth="1"/>
    <col min="5641" max="5884" width="9" style="93"/>
    <col min="5885" max="5885" width="8.7109375" style="93" customWidth="1"/>
    <col min="5886" max="5886" width="23.42578125" style="93" customWidth="1"/>
    <col min="5887" max="5887" width="19" style="93" customWidth="1"/>
    <col min="5888" max="5888" width="20.140625" style="93" customWidth="1"/>
    <col min="5889" max="5889" width="9" style="93" hidden="1" customWidth="1"/>
    <col min="5890" max="5890" width="53.28515625" style="93" customWidth="1"/>
    <col min="5891" max="5891" width="22" style="93" customWidth="1"/>
    <col min="5892" max="5892" width="40" style="93" customWidth="1"/>
    <col min="5893" max="5893" width="37.140625" style="93" customWidth="1"/>
    <col min="5894" max="5894" width="21" style="93" customWidth="1"/>
    <col min="5895" max="5895" width="19.140625" style="93" customWidth="1"/>
    <col min="5896" max="5896" width="2.7109375" style="93" customWidth="1"/>
    <col min="5897" max="6140" width="9" style="93"/>
    <col min="6141" max="6141" width="8.7109375" style="93" customWidth="1"/>
    <col min="6142" max="6142" width="23.42578125" style="93" customWidth="1"/>
    <col min="6143" max="6143" width="19" style="93" customWidth="1"/>
    <col min="6144" max="6144" width="20.140625" style="93" customWidth="1"/>
    <col min="6145" max="6145" width="9" style="93" hidden="1" customWidth="1"/>
    <col min="6146" max="6146" width="53.28515625" style="93" customWidth="1"/>
    <col min="6147" max="6147" width="22" style="93" customWidth="1"/>
    <col min="6148" max="6148" width="40" style="93" customWidth="1"/>
    <col min="6149" max="6149" width="37.140625" style="93" customWidth="1"/>
    <col min="6150" max="6150" width="21" style="93" customWidth="1"/>
    <col min="6151" max="6151" width="19.140625" style="93" customWidth="1"/>
    <col min="6152" max="6152" width="2.7109375" style="93" customWidth="1"/>
    <col min="6153" max="6396" width="9" style="93"/>
    <col min="6397" max="6397" width="8.7109375" style="93" customWidth="1"/>
    <col min="6398" max="6398" width="23.42578125" style="93" customWidth="1"/>
    <col min="6399" max="6399" width="19" style="93" customWidth="1"/>
    <col min="6400" max="6400" width="20.140625" style="93" customWidth="1"/>
    <col min="6401" max="6401" width="9" style="93" hidden="1" customWidth="1"/>
    <col min="6402" max="6402" width="53.28515625" style="93" customWidth="1"/>
    <col min="6403" max="6403" width="22" style="93" customWidth="1"/>
    <col min="6404" max="6404" width="40" style="93" customWidth="1"/>
    <col min="6405" max="6405" width="37.140625" style="93" customWidth="1"/>
    <col min="6406" max="6406" width="21" style="93" customWidth="1"/>
    <col min="6407" max="6407" width="19.140625" style="93" customWidth="1"/>
    <col min="6408" max="6408" width="2.7109375" style="93" customWidth="1"/>
    <col min="6409" max="6652" width="9" style="93"/>
    <col min="6653" max="6653" width="8.7109375" style="93" customWidth="1"/>
    <col min="6654" max="6654" width="23.42578125" style="93" customWidth="1"/>
    <col min="6655" max="6655" width="19" style="93" customWidth="1"/>
    <col min="6656" max="6656" width="20.140625" style="93" customWidth="1"/>
    <col min="6657" max="6657" width="9" style="93" hidden="1" customWidth="1"/>
    <col min="6658" max="6658" width="53.28515625" style="93" customWidth="1"/>
    <col min="6659" max="6659" width="22" style="93" customWidth="1"/>
    <col min="6660" max="6660" width="40" style="93" customWidth="1"/>
    <col min="6661" max="6661" width="37.140625" style="93" customWidth="1"/>
    <col min="6662" max="6662" width="21" style="93" customWidth="1"/>
    <col min="6663" max="6663" width="19.140625" style="93" customWidth="1"/>
    <col min="6664" max="6664" width="2.7109375" style="93" customWidth="1"/>
    <col min="6665" max="6908" width="9" style="93"/>
    <col min="6909" max="6909" width="8.7109375" style="93" customWidth="1"/>
    <col min="6910" max="6910" width="23.42578125" style="93" customWidth="1"/>
    <col min="6911" max="6911" width="19" style="93" customWidth="1"/>
    <col min="6912" max="6912" width="20.140625" style="93" customWidth="1"/>
    <col min="6913" max="6913" width="9" style="93" hidden="1" customWidth="1"/>
    <col min="6914" max="6914" width="53.28515625" style="93" customWidth="1"/>
    <col min="6915" max="6915" width="22" style="93" customWidth="1"/>
    <col min="6916" max="6916" width="40" style="93" customWidth="1"/>
    <col min="6917" max="6917" width="37.140625" style="93" customWidth="1"/>
    <col min="6918" max="6918" width="21" style="93" customWidth="1"/>
    <col min="6919" max="6919" width="19.140625" style="93" customWidth="1"/>
    <col min="6920" max="6920" width="2.7109375" style="93" customWidth="1"/>
    <col min="6921" max="7164" width="9" style="93"/>
    <col min="7165" max="7165" width="8.7109375" style="93" customWidth="1"/>
    <col min="7166" max="7166" width="23.42578125" style="93" customWidth="1"/>
    <col min="7167" max="7167" width="19" style="93" customWidth="1"/>
    <col min="7168" max="7168" width="20.140625" style="93" customWidth="1"/>
    <col min="7169" max="7169" width="9" style="93" hidden="1" customWidth="1"/>
    <col min="7170" max="7170" width="53.28515625" style="93" customWidth="1"/>
    <col min="7171" max="7171" width="22" style="93" customWidth="1"/>
    <col min="7172" max="7172" width="40" style="93" customWidth="1"/>
    <col min="7173" max="7173" width="37.140625" style="93" customWidth="1"/>
    <col min="7174" max="7174" width="21" style="93" customWidth="1"/>
    <col min="7175" max="7175" width="19.140625" style="93" customWidth="1"/>
    <col min="7176" max="7176" width="2.7109375" style="93" customWidth="1"/>
    <col min="7177" max="7420" width="9" style="93"/>
    <col min="7421" max="7421" width="8.7109375" style="93" customWidth="1"/>
    <col min="7422" max="7422" width="23.42578125" style="93" customWidth="1"/>
    <col min="7423" max="7423" width="19" style="93" customWidth="1"/>
    <col min="7424" max="7424" width="20.140625" style="93" customWidth="1"/>
    <col min="7425" max="7425" width="9" style="93" hidden="1" customWidth="1"/>
    <col min="7426" max="7426" width="53.28515625" style="93" customWidth="1"/>
    <col min="7427" max="7427" width="22" style="93" customWidth="1"/>
    <col min="7428" max="7428" width="40" style="93" customWidth="1"/>
    <col min="7429" max="7429" width="37.140625" style="93" customWidth="1"/>
    <col min="7430" max="7430" width="21" style="93" customWidth="1"/>
    <col min="7431" max="7431" width="19.140625" style="93" customWidth="1"/>
    <col min="7432" max="7432" width="2.7109375" style="93" customWidth="1"/>
    <col min="7433" max="7676" width="9" style="93"/>
    <col min="7677" max="7677" width="8.7109375" style="93" customWidth="1"/>
    <col min="7678" max="7678" width="23.42578125" style="93" customWidth="1"/>
    <col min="7679" max="7679" width="19" style="93" customWidth="1"/>
    <col min="7680" max="7680" width="20.140625" style="93" customWidth="1"/>
    <col min="7681" max="7681" width="9" style="93" hidden="1" customWidth="1"/>
    <col min="7682" max="7682" width="53.28515625" style="93" customWidth="1"/>
    <col min="7683" max="7683" width="22" style="93" customWidth="1"/>
    <col min="7684" max="7684" width="40" style="93" customWidth="1"/>
    <col min="7685" max="7685" width="37.140625" style="93" customWidth="1"/>
    <col min="7686" max="7686" width="21" style="93" customWidth="1"/>
    <col min="7687" max="7687" width="19.140625" style="93" customWidth="1"/>
    <col min="7688" max="7688" width="2.7109375" style="93" customWidth="1"/>
    <col min="7689" max="7932" width="9" style="93"/>
    <col min="7933" max="7933" width="8.7109375" style="93" customWidth="1"/>
    <col min="7934" max="7934" width="23.42578125" style="93" customWidth="1"/>
    <col min="7935" max="7935" width="19" style="93" customWidth="1"/>
    <col min="7936" max="7936" width="20.140625" style="93" customWidth="1"/>
    <col min="7937" max="7937" width="9" style="93" hidden="1" customWidth="1"/>
    <col min="7938" max="7938" width="53.28515625" style="93" customWidth="1"/>
    <col min="7939" max="7939" width="22" style="93" customWidth="1"/>
    <col min="7940" max="7940" width="40" style="93" customWidth="1"/>
    <col min="7941" max="7941" width="37.140625" style="93" customWidth="1"/>
    <col min="7942" max="7942" width="21" style="93" customWidth="1"/>
    <col min="7943" max="7943" width="19.140625" style="93" customWidth="1"/>
    <col min="7944" max="7944" width="2.7109375" style="93" customWidth="1"/>
    <col min="7945" max="8188" width="9" style="93"/>
    <col min="8189" max="8189" width="8.7109375" style="93" customWidth="1"/>
    <col min="8190" max="8190" width="23.42578125" style="93" customWidth="1"/>
    <col min="8191" max="8191" width="19" style="93" customWidth="1"/>
    <col min="8192" max="8192" width="20.140625" style="93" customWidth="1"/>
    <col min="8193" max="8193" width="9" style="93" hidden="1" customWidth="1"/>
    <col min="8194" max="8194" width="53.28515625" style="93" customWidth="1"/>
    <col min="8195" max="8195" width="22" style="93" customWidth="1"/>
    <col min="8196" max="8196" width="40" style="93" customWidth="1"/>
    <col min="8197" max="8197" width="37.140625" style="93" customWidth="1"/>
    <col min="8198" max="8198" width="21" style="93" customWidth="1"/>
    <col min="8199" max="8199" width="19.140625" style="93" customWidth="1"/>
    <col min="8200" max="8200" width="2.7109375" style="93" customWidth="1"/>
    <col min="8201" max="8444" width="9" style="93"/>
    <col min="8445" max="8445" width="8.7109375" style="93" customWidth="1"/>
    <col min="8446" max="8446" width="23.42578125" style="93" customWidth="1"/>
    <col min="8447" max="8447" width="19" style="93" customWidth="1"/>
    <col min="8448" max="8448" width="20.140625" style="93" customWidth="1"/>
    <col min="8449" max="8449" width="9" style="93" hidden="1" customWidth="1"/>
    <col min="8450" max="8450" width="53.28515625" style="93" customWidth="1"/>
    <col min="8451" max="8451" width="22" style="93" customWidth="1"/>
    <col min="8452" max="8452" width="40" style="93" customWidth="1"/>
    <col min="8453" max="8453" width="37.140625" style="93" customWidth="1"/>
    <col min="8454" max="8454" width="21" style="93" customWidth="1"/>
    <col min="8455" max="8455" width="19.140625" style="93" customWidth="1"/>
    <col min="8456" max="8456" width="2.7109375" style="93" customWidth="1"/>
    <col min="8457" max="8700" width="9" style="93"/>
    <col min="8701" max="8701" width="8.7109375" style="93" customWidth="1"/>
    <col min="8702" max="8702" width="23.42578125" style="93" customWidth="1"/>
    <col min="8703" max="8703" width="19" style="93" customWidth="1"/>
    <col min="8704" max="8704" width="20.140625" style="93" customWidth="1"/>
    <col min="8705" max="8705" width="9" style="93" hidden="1" customWidth="1"/>
    <col min="8706" max="8706" width="53.28515625" style="93" customWidth="1"/>
    <col min="8707" max="8707" width="22" style="93" customWidth="1"/>
    <col min="8708" max="8708" width="40" style="93" customWidth="1"/>
    <col min="8709" max="8709" width="37.140625" style="93" customWidth="1"/>
    <col min="8710" max="8710" width="21" style="93" customWidth="1"/>
    <col min="8711" max="8711" width="19.140625" style="93" customWidth="1"/>
    <col min="8712" max="8712" width="2.7109375" style="93" customWidth="1"/>
    <col min="8713" max="8956" width="9" style="93"/>
    <col min="8957" max="8957" width="8.7109375" style="93" customWidth="1"/>
    <col min="8958" max="8958" width="23.42578125" style="93" customWidth="1"/>
    <col min="8959" max="8959" width="19" style="93" customWidth="1"/>
    <col min="8960" max="8960" width="20.140625" style="93" customWidth="1"/>
    <col min="8961" max="8961" width="9" style="93" hidden="1" customWidth="1"/>
    <col min="8962" max="8962" width="53.28515625" style="93" customWidth="1"/>
    <col min="8963" max="8963" width="22" style="93" customWidth="1"/>
    <col min="8964" max="8964" width="40" style="93" customWidth="1"/>
    <col min="8965" max="8965" width="37.140625" style="93" customWidth="1"/>
    <col min="8966" max="8966" width="21" style="93" customWidth="1"/>
    <col min="8967" max="8967" width="19.140625" style="93" customWidth="1"/>
    <col min="8968" max="8968" width="2.7109375" style="93" customWidth="1"/>
    <col min="8969" max="9212" width="9" style="93"/>
    <col min="9213" max="9213" width="8.7109375" style="93" customWidth="1"/>
    <col min="9214" max="9214" width="23.42578125" style="93" customWidth="1"/>
    <col min="9215" max="9215" width="19" style="93" customWidth="1"/>
    <col min="9216" max="9216" width="20.140625" style="93" customWidth="1"/>
    <col min="9217" max="9217" width="9" style="93" hidden="1" customWidth="1"/>
    <col min="9218" max="9218" width="53.28515625" style="93" customWidth="1"/>
    <col min="9219" max="9219" width="22" style="93" customWidth="1"/>
    <col min="9220" max="9220" width="40" style="93" customWidth="1"/>
    <col min="9221" max="9221" width="37.140625" style="93" customWidth="1"/>
    <col min="9222" max="9222" width="21" style="93" customWidth="1"/>
    <col min="9223" max="9223" width="19.140625" style="93" customWidth="1"/>
    <col min="9224" max="9224" width="2.7109375" style="93" customWidth="1"/>
    <col min="9225" max="9468" width="9" style="93"/>
    <col min="9469" max="9469" width="8.7109375" style="93" customWidth="1"/>
    <col min="9470" max="9470" width="23.42578125" style="93" customWidth="1"/>
    <col min="9471" max="9471" width="19" style="93" customWidth="1"/>
    <col min="9472" max="9472" width="20.140625" style="93" customWidth="1"/>
    <col min="9473" max="9473" width="9" style="93" hidden="1" customWidth="1"/>
    <col min="9474" max="9474" width="53.28515625" style="93" customWidth="1"/>
    <col min="9475" max="9475" width="22" style="93" customWidth="1"/>
    <col min="9476" max="9476" width="40" style="93" customWidth="1"/>
    <col min="9477" max="9477" width="37.140625" style="93" customWidth="1"/>
    <col min="9478" max="9478" width="21" style="93" customWidth="1"/>
    <col min="9479" max="9479" width="19.140625" style="93" customWidth="1"/>
    <col min="9480" max="9480" width="2.7109375" style="93" customWidth="1"/>
    <col min="9481" max="9724" width="9" style="93"/>
    <col min="9725" max="9725" width="8.7109375" style="93" customWidth="1"/>
    <col min="9726" max="9726" width="23.42578125" style="93" customWidth="1"/>
    <col min="9727" max="9727" width="19" style="93" customWidth="1"/>
    <col min="9728" max="9728" width="20.140625" style="93" customWidth="1"/>
    <col min="9729" max="9729" width="9" style="93" hidden="1" customWidth="1"/>
    <col min="9730" max="9730" width="53.28515625" style="93" customWidth="1"/>
    <col min="9731" max="9731" width="22" style="93" customWidth="1"/>
    <col min="9732" max="9732" width="40" style="93" customWidth="1"/>
    <col min="9733" max="9733" width="37.140625" style="93" customWidth="1"/>
    <col min="9734" max="9734" width="21" style="93" customWidth="1"/>
    <col min="9735" max="9735" width="19.140625" style="93" customWidth="1"/>
    <col min="9736" max="9736" width="2.7109375" style="93" customWidth="1"/>
    <col min="9737" max="9980" width="9" style="93"/>
    <col min="9981" max="9981" width="8.7109375" style="93" customWidth="1"/>
    <col min="9982" max="9982" width="23.42578125" style="93" customWidth="1"/>
    <col min="9983" max="9983" width="19" style="93" customWidth="1"/>
    <col min="9984" max="9984" width="20.140625" style="93" customWidth="1"/>
    <col min="9985" max="9985" width="9" style="93" hidden="1" customWidth="1"/>
    <col min="9986" max="9986" width="53.28515625" style="93" customWidth="1"/>
    <col min="9987" max="9987" width="22" style="93" customWidth="1"/>
    <col min="9988" max="9988" width="40" style="93" customWidth="1"/>
    <col min="9989" max="9989" width="37.140625" style="93" customWidth="1"/>
    <col min="9990" max="9990" width="21" style="93" customWidth="1"/>
    <col min="9991" max="9991" width="19.140625" style="93" customWidth="1"/>
    <col min="9992" max="9992" width="2.7109375" style="93" customWidth="1"/>
    <col min="9993" max="10236" width="9" style="93"/>
    <col min="10237" max="10237" width="8.7109375" style="93" customWidth="1"/>
    <col min="10238" max="10238" width="23.42578125" style="93" customWidth="1"/>
    <col min="10239" max="10239" width="19" style="93" customWidth="1"/>
    <col min="10240" max="10240" width="20.140625" style="93" customWidth="1"/>
    <col min="10241" max="10241" width="9" style="93" hidden="1" customWidth="1"/>
    <col min="10242" max="10242" width="53.28515625" style="93" customWidth="1"/>
    <col min="10243" max="10243" width="22" style="93" customWidth="1"/>
    <col min="10244" max="10244" width="40" style="93" customWidth="1"/>
    <col min="10245" max="10245" width="37.140625" style="93" customWidth="1"/>
    <col min="10246" max="10246" width="21" style="93" customWidth="1"/>
    <col min="10247" max="10247" width="19.140625" style="93" customWidth="1"/>
    <col min="10248" max="10248" width="2.7109375" style="93" customWidth="1"/>
    <col min="10249" max="10492" width="9" style="93"/>
    <col min="10493" max="10493" width="8.7109375" style="93" customWidth="1"/>
    <col min="10494" max="10494" width="23.42578125" style="93" customWidth="1"/>
    <col min="10495" max="10495" width="19" style="93" customWidth="1"/>
    <col min="10496" max="10496" width="20.140625" style="93" customWidth="1"/>
    <col min="10497" max="10497" width="9" style="93" hidden="1" customWidth="1"/>
    <col min="10498" max="10498" width="53.28515625" style="93" customWidth="1"/>
    <col min="10499" max="10499" width="22" style="93" customWidth="1"/>
    <col min="10500" max="10500" width="40" style="93" customWidth="1"/>
    <col min="10501" max="10501" width="37.140625" style="93" customWidth="1"/>
    <col min="10502" max="10502" width="21" style="93" customWidth="1"/>
    <col min="10503" max="10503" width="19.140625" style="93" customWidth="1"/>
    <col min="10504" max="10504" width="2.7109375" style="93" customWidth="1"/>
    <col min="10505" max="10748" width="9" style="93"/>
    <col min="10749" max="10749" width="8.7109375" style="93" customWidth="1"/>
    <col min="10750" max="10750" width="23.42578125" style="93" customWidth="1"/>
    <col min="10751" max="10751" width="19" style="93" customWidth="1"/>
    <col min="10752" max="10752" width="20.140625" style="93" customWidth="1"/>
    <col min="10753" max="10753" width="9" style="93" hidden="1" customWidth="1"/>
    <col min="10754" max="10754" width="53.28515625" style="93" customWidth="1"/>
    <col min="10755" max="10755" width="22" style="93" customWidth="1"/>
    <col min="10756" max="10756" width="40" style="93" customWidth="1"/>
    <col min="10757" max="10757" width="37.140625" style="93" customWidth="1"/>
    <col min="10758" max="10758" width="21" style="93" customWidth="1"/>
    <col min="10759" max="10759" width="19.140625" style="93" customWidth="1"/>
    <col min="10760" max="10760" width="2.7109375" style="93" customWidth="1"/>
    <col min="10761" max="11004" width="9" style="93"/>
    <col min="11005" max="11005" width="8.7109375" style="93" customWidth="1"/>
    <col min="11006" max="11006" width="23.42578125" style="93" customWidth="1"/>
    <col min="11007" max="11007" width="19" style="93" customWidth="1"/>
    <col min="11008" max="11008" width="20.140625" style="93" customWidth="1"/>
    <col min="11009" max="11009" width="9" style="93" hidden="1" customWidth="1"/>
    <col min="11010" max="11010" width="53.28515625" style="93" customWidth="1"/>
    <col min="11011" max="11011" width="22" style="93" customWidth="1"/>
    <col min="11012" max="11012" width="40" style="93" customWidth="1"/>
    <col min="11013" max="11013" width="37.140625" style="93" customWidth="1"/>
    <col min="11014" max="11014" width="21" style="93" customWidth="1"/>
    <col min="11015" max="11015" width="19.140625" style="93" customWidth="1"/>
    <col min="11016" max="11016" width="2.7109375" style="93" customWidth="1"/>
    <col min="11017" max="11260" width="9" style="93"/>
    <col min="11261" max="11261" width="8.7109375" style="93" customWidth="1"/>
    <col min="11262" max="11262" width="23.42578125" style="93" customWidth="1"/>
    <col min="11263" max="11263" width="19" style="93" customWidth="1"/>
    <col min="11264" max="11264" width="20.140625" style="93" customWidth="1"/>
    <col min="11265" max="11265" width="9" style="93" hidden="1" customWidth="1"/>
    <col min="11266" max="11266" width="53.28515625" style="93" customWidth="1"/>
    <col min="11267" max="11267" width="22" style="93" customWidth="1"/>
    <col min="11268" max="11268" width="40" style="93" customWidth="1"/>
    <col min="11269" max="11269" width="37.140625" style="93" customWidth="1"/>
    <col min="11270" max="11270" width="21" style="93" customWidth="1"/>
    <col min="11271" max="11271" width="19.140625" style="93" customWidth="1"/>
    <col min="11272" max="11272" width="2.7109375" style="93" customWidth="1"/>
    <col min="11273" max="11516" width="9" style="93"/>
    <col min="11517" max="11517" width="8.7109375" style="93" customWidth="1"/>
    <col min="11518" max="11518" width="23.42578125" style="93" customWidth="1"/>
    <col min="11519" max="11519" width="19" style="93" customWidth="1"/>
    <col min="11520" max="11520" width="20.140625" style="93" customWidth="1"/>
    <col min="11521" max="11521" width="9" style="93" hidden="1" customWidth="1"/>
    <col min="11522" max="11522" width="53.28515625" style="93" customWidth="1"/>
    <col min="11523" max="11523" width="22" style="93" customWidth="1"/>
    <col min="11524" max="11524" width="40" style="93" customWidth="1"/>
    <col min="11525" max="11525" width="37.140625" style="93" customWidth="1"/>
    <col min="11526" max="11526" width="21" style="93" customWidth="1"/>
    <col min="11527" max="11527" width="19.140625" style="93" customWidth="1"/>
    <col min="11528" max="11528" width="2.7109375" style="93" customWidth="1"/>
    <col min="11529" max="11772" width="9" style="93"/>
    <col min="11773" max="11773" width="8.7109375" style="93" customWidth="1"/>
    <col min="11774" max="11774" width="23.42578125" style="93" customWidth="1"/>
    <col min="11775" max="11775" width="19" style="93" customWidth="1"/>
    <col min="11776" max="11776" width="20.140625" style="93" customWidth="1"/>
    <col min="11777" max="11777" width="9" style="93" hidden="1" customWidth="1"/>
    <col min="11778" max="11778" width="53.28515625" style="93" customWidth="1"/>
    <col min="11779" max="11779" width="22" style="93" customWidth="1"/>
    <col min="11780" max="11780" width="40" style="93" customWidth="1"/>
    <col min="11781" max="11781" width="37.140625" style="93" customWidth="1"/>
    <col min="11782" max="11782" width="21" style="93" customWidth="1"/>
    <col min="11783" max="11783" width="19.140625" style="93" customWidth="1"/>
    <col min="11784" max="11784" width="2.7109375" style="93" customWidth="1"/>
    <col min="11785" max="12028" width="9" style="93"/>
    <col min="12029" max="12029" width="8.7109375" style="93" customWidth="1"/>
    <col min="12030" max="12030" width="23.42578125" style="93" customWidth="1"/>
    <col min="12031" max="12031" width="19" style="93" customWidth="1"/>
    <col min="12032" max="12032" width="20.140625" style="93" customWidth="1"/>
    <col min="12033" max="12033" width="9" style="93" hidden="1" customWidth="1"/>
    <col min="12034" max="12034" width="53.28515625" style="93" customWidth="1"/>
    <col min="12035" max="12035" width="22" style="93" customWidth="1"/>
    <col min="12036" max="12036" width="40" style="93" customWidth="1"/>
    <col min="12037" max="12037" width="37.140625" style="93" customWidth="1"/>
    <col min="12038" max="12038" width="21" style="93" customWidth="1"/>
    <col min="12039" max="12039" width="19.140625" style="93" customWidth="1"/>
    <col min="12040" max="12040" width="2.7109375" style="93" customWidth="1"/>
    <col min="12041" max="12284" width="9" style="93"/>
    <col min="12285" max="12285" width="8.7109375" style="93" customWidth="1"/>
    <col min="12286" max="12286" width="23.42578125" style="93" customWidth="1"/>
    <col min="12287" max="12287" width="19" style="93" customWidth="1"/>
    <col min="12288" max="12288" width="20.140625" style="93" customWidth="1"/>
    <col min="12289" max="12289" width="9" style="93" hidden="1" customWidth="1"/>
    <col min="12290" max="12290" width="53.28515625" style="93" customWidth="1"/>
    <col min="12291" max="12291" width="22" style="93" customWidth="1"/>
    <col min="12292" max="12292" width="40" style="93" customWidth="1"/>
    <col min="12293" max="12293" width="37.140625" style="93" customWidth="1"/>
    <col min="12294" max="12294" width="21" style="93" customWidth="1"/>
    <col min="12295" max="12295" width="19.140625" style="93" customWidth="1"/>
    <col min="12296" max="12296" width="2.7109375" style="93" customWidth="1"/>
    <col min="12297" max="12540" width="9" style="93"/>
    <col min="12541" max="12541" width="8.7109375" style="93" customWidth="1"/>
    <col min="12542" max="12542" width="23.42578125" style="93" customWidth="1"/>
    <col min="12543" max="12543" width="19" style="93" customWidth="1"/>
    <col min="12544" max="12544" width="20.140625" style="93" customWidth="1"/>
    <col min="12545" max="12545" width="9" style="93" hidden="1" customWidth="1"/>
    <col min="12546" max="12546" width="53.28515625" style="93" customWidth="1"/>
    <col min="12547" max="12547" width="22" style="93" customWidth="1"/>
    <col min="12548" max="12548" width="40" style="93" customWidth="1"/>
    <col min="12549" max="12549" width="37.140625" style="93" customWidth="1"/>
    <col min="12550" max="12550" width="21" style="93" customWidth="1"/>
    <col min="12551" max="12551" width="19.140625" style="93" customWidth="1"/>
    <col min="12552" max="12552" width="2.7109375" style="93" customWidth="1"/>
    <col min="12553" max="12796" width="9" style="93"/>
    <col min="12797" max="12797" width="8.7109375" style="93" customWidth="1"/>
    <col min="12798" max="12798" width="23.42578125" style="93" customWidth="1"/>
    <col min="12799" max="12799" width="19" style="93" customWidth="1"/>
    <col min="12800" max="12800" width="20.140625" style="93" customWidth="1"/>
    <col min="12801" max="12801" width="9" style="93" hidden="1" customWidth="1"/>
    <col min="12802" max="12802" width="53.28515625" style="93" customWidth="1"/>
    <col min="12803" max="12803" width="22" style="93" customWidth="1"/>
    <col min="12804" max="12804" width="40" style="93" customWidth="1"/>
    <col min="12805" max="12805" width="37.140625" style="93" customWidth="1"/>
    <col min="12806" max="12806" width="21" style="93" customWidth="1"/>
    <col min="12807" max="12807" width="19.140625" style="93" customWidth="1"/>
    <col min="12808" max="12808" width="2.7109375" style="93" customWidth="1"/>
    <col min="12809" max="13052" width="9" style="93"/>
    <col min="13053" max="13053" width="8.7109375" style="93" customWidth="1"/>
    <col min="13054" max="13054" width="23.42578125" style="93" customWidth="1"/>
    <col min="13055" max="13055" width="19" style="93" customWidth="1"/>
    <col min="13056" max="13056" width="20.140625" style="93" customWidth="1"/>
    <col min="13057" max="13057" width="9" style="93" hidden="1" customWidth="1"/>
    <col min="13058" max="13058" width="53.28515625" style="93" customWidth="1"/>
    <col min="13059" max="13059" width="22" style="93" customWidth="1"/>
    <col min="13060" max="13060" width="40" style="93" customWidth="1"/>
    <col min="13061" max="13061" width="37.140625" style="93" customWidth="1"/>
    <col min="13062" max="13062" width="21" style="93" customWidth="1"/>
    <col min="13063" max="13063" width="19.140625" style="93" customWidth="1"/>
    <col min="13064" max="13064" width="2.7109375" style="93" customWidth="1"/>
    <col min="13065" max="13308" width="9" style="93"/>
    <col min="13309" max="13309" width="8.7109375" style="93" customWidth="1"/>
    <col min="13310" max="13310" width="23.42578125" style="93" customWidth="1"/>
    <col min="13311" max="13311" width="19" style="93" customWidth="1"/>
    <col min="13312" max="13312" width="20.140625" style="93" customWidth="1"/>
    <col min="13313" max="13313" width="9" style="93" hidden="1" customWidth="1"/>
    <col min="13314" max="13314" width="53.28515625" style="93" customWidth="1"/>
    <col min="13315" max="13315" width="22" style="93" customWidth="1"/>
    <col min="13316" max="13316" width="40" style="93" customWidth="1"/>
    <col min="13317" max="13317" width="37.140625" style="93" customWidth="1"/>
    <col min="13318" max="13318" width="21" style="93" customWidth="1"/>
    <col min="13319" max="13319" width="19.140625" style="93" customWidth="1"/>
    <col min="13320" max="13320" width="2.7109375" style="93" customWidth="1"/>
    <col min="13321" max="13564" width="9" style="93"/>
    <col min="13565" max="13565" width="8.7109375" style="93" customWidth="1"/>
    <col min="13566" max="13566" width="23.42578125" style="93" customWidth="1"/>
    <col min="13567" max="13567" width="19" style="93" customWidth="1"/>
    <col min="13568" max="13568" width="20.140625" style="93" customWidth="1"/>
    <col min="13569" max="13569" width="9" style="93" hidden="1" customWidth="1"/>
    <col min="13570" max="13570" width="53.28515625" style="93" customWidth="1"/>
    <col min="13571" max="13571" width="22" style="93" customWidth="1"/>
    <col min="13572" max="13572" width="40" style="93" customWidth="1"/>
    <col min="13573" max="13573" width="37.140625" style="93" customWidth="1"/>
    <col min="13574" max="13574" width="21" style="93" customWidth="1"/>
    <col min="13575" max="13575" width="19.140625" style="93" customWidth="1"/>
    <col min="13576" max="13576" width="2.7109375" style="93" customWidth="1"/>
    <col min="13577" max="13820" width="9" style="93"/>
    <col min="13821" max="13821" width="8.7109375" style="93" customWidth="1"/>
    <col min="13822" max="13822" width="23.42578125" style="93" customWidth="1"/>
    <col min="13823" max="13823" width="19" style="93" customWidth="1"/>
    <col min="13824" max="13824" width="20.140625" style="93" customWidth="1"/>
    <col min="13825" max="13825" width="9" style="93" hidden="1" customWidth="1"/>
    <col min="13826" max="13826" width="53.28515625" style="93" customWidth="1"/>
    <col min="13827" max="13827" width="22" style="93" customWidth="1"/>
    <col min="13828" max="13828" width="40" style="93" customWidth="1"/>
    <col min="13829" max="13829" width="37.140625" style="93" customWidth="1"/>
    <col min="13830" max="13830" width="21" style="93" customWidth="1"/>
    <col min="13831" max="13831" width="19.140625" style="93" customWidth="1"/>
    <col min="13832" max="13832" width="2.7109375" style="93" customWidth="1"/>
    <col min="13833" max="14076" width="9" style="93"/>
    <col min="14077" max="14077" width="8.7109375" style="93" customWidth="1"/>
    <col min="14078" max="14078" width="23.42578125" style="93" customWidth="1"/>
    <col min="14079" max="14079" width="19" style="93" customWidth="1"/>
    <col min="14080" max="14080" width="20.140625" style="93" customWidth="1"/>
    <col min="14081" max="14081" width="9" style="93" hidden="1" customWidth="1"/>
    <col min="14082" max="14082" width="53.28515625" style="93" customWidth="1"/>
    <col min="14083" max="14083" width="22" style="93" customWidth="1"/>
    <col min="14084" max="14084" width="40" style="93" customWidth="1"/>
    <col min="14085" max="14085" width="37.140625" style="93" customWidth="1"/>
    <col min="14086" max="14086" width="21" style="93" customWidth="1"/>
    <col min="14087" max="14087" width="19.140625" style="93" customWidth="1"/>
    <col min="14088" max="14088" width="2.7109375" style="93" customWidth="1"/>
    <col min="14089" max="14332" width="9" style="93"/>
    <col min="14333" max="14333" width="8.7109375" style="93" customWidth="1"/>
    <col min="14334" max="14334" width="23.42578125" style="93" customWidth="1"/>
    <col min="14335" max="14335" width="19" style="93" customWidth="1"/>
    <col min="14336" max="14336" width="20.140625" style="93" customWidth="1"/>
    <col min="14337" max="14337" width="9" style="93" hidden="1" customWidth="1"/>
    <col min="14338" max="14338" width="53.28515625" style="93" customWidth="1"/>
    <col min="14339" max="14339" width="22" style="93" customWidth="1"/>
    <col min="14340" max="14340" width="40" style="93" customWidth="1"/>
    <col min="14341" max="14341" width="37.140625" style="93" customWidth="1"/>
    <col min="14342" max="14342" width="21" style="93" customWidth="1"/>
    <col min="14343" max="14343" width="19.140625" style="93" customWidth="1"/>
    <col min="14344" max="14344" width="2.7109375" style="93" customWidth="1"/>
    <col min="14345" max="14588" width="9" style="93"/>
    <col min="14589" max="14589" width="8.7109375" style="93" customWidth="1"/>
    <col min="14590" max="14590" width="23.42578125" style="93" customWidth="1"/>
    <col min="14591" max="14591" width="19" style="93" customWidth="1"/>
    <col min="14592" max="14592" width="20.140625" style="93" customWidth="1"/>
    <col min="14593" max="14593" width="9" style="93" hidden="1" customWidth="1"/>
    <col min="14594" max="14594" width="53.28515625" style="93" customWidth="1"/>
    <col min="14595" max="14595" width="22" style="93" customWidth="1"/>
    <col min="14596" max="14596" width="40" style="93" customWidth="1"/>
    <col min="14597" max="14597" width="37.140625" style="93" customWidth="1"/>
    <col min="14598" max="14598" width="21" style="93" customWidth="1"/>
    <col min="14599" max="14599" width="19.140625" style="93" customWidth="1"/>
    <col min="14600" max="14600" width="2.7109375" style="93" customWidth="1"/>
    <col min="14601" max="14844" width="9" style="93"/>
    <col min="14845" max="14845" width="8.7109375" style="93" customWidth="1"/>
    <col min="14846" max="14846" width="23.42578125" style="93" customWidth="1"/>
    <col min="14847" max="14847" width="19" style="93" customWidth="1"/>
    <col min="14848" max="14848" width="20.140625" style="93" customWidth="1"/>
    <col min="14849" max="14849" width="9" style="93" hidden="1" customWidth="1"/>
    <col min="14850" max="14850" width="53.28515625" style="93" customWidth="1"/>
    <col min="14851" max="14851" width="22" style="93" customWidth="1"/>
    <col min="14852" max="14852" width="40" style="93" customWidth="1"/>
    <col min="14853" max="14853" width="37.140625" style="93" customWidth="1"/>
    <col min="14854" max="14854" width="21" style="93" customWidth="1"/>
    <col min="14855" max="14855" width="19.140625" style="93" customWidth="1"/>
    <col min="14856" max="14856" width="2.7109375" style="93" customWidth="1"/>
    <col min="14857" max="15100" width="9" style="93"/>
    <col min="15101" max="15101" width="8.7109375" style="93" customWidth="1"/>
    <col min="15102" max="15102" width="23.42578125" style="93" customWidth="1"/>
    <col min="15103" max="15103" width="19" style="93" customWidth="1"/>
    <col min="15104" max="15104" width="20.140625" style="93" customWidth="1"/>
    <col min="15105" max="15105" width="9" style="93" hidden="1" customWidth="1"/>
    <col min="15106" max="15106" width="53.28515625" style="93" customWidth="1"/>
    <col min="15107" max="15107" width="22" style="93" customWidth="1"/>
    <col min="15108" max="15108" width="40" style="93" customWidth="1"/>
    <col min="15109" max="15109" width="37.140625" style="93" customWidth="1"/>
    <col min="15110" max="15110" width="21" style="93" customWidth="1"/>
    <col min="15111" max="15111" width="19.140625" style="93" customWidth="1"/>
    <col min="15112" max="15112" width="2.7109375" style="93" customWidth="1"/>
    <col min="15113" max="15356" width="9" style="93"/>
    <col min="15357" max="15357" width="8.7109375" style="93" customWidth="1"/>
    <col min="15358" max="15358" width="23.42578125" style="93" customWidth="1"/>
    <col min="15359" max="15359" width="19" style="93" customWidth="1"/>
    <col min="15360" max="15360" width="20.140625" style="93" customWidth="1"/>
    <col min="15361" max="15361" width="9" style="93" hidden="1" customWidth="1"/>
    <col min="15362" max="15362" width="53.28515625" style="93" customWidth="1"/>
    <col min="15363" max="15363" width="22" style="93" customWidth="1"/>
    <col min="15364" max="15364" width="40" style="93" customWidth="1"/>
    <col min="15365" max="15365" width="37.140625" style="93" customWidth="1"/>
    <col min="15366" max="15366" width="21" style="93" customWidth="1"/>
    <col min="15367" max="15367" width="19.140625" style="93" customWidth="1"/>
    <col min="15368" max="15368" width="2.7109375" style="93" customWidth="1"/>
    <col min="15369" max="15612" width="9" style="93"/>
    <col min="15613" max="15613" width="8.7109375" style="93" customWidth="1"/>
    <col min="15614" max="15614" width="23.42578125" style="93" customWidth="1"/>
    <col min="15615" max="15615" width="19" style="93" customWidth="1"/>
    <col min="15616" max="15616" width="20.140625" style="93" customWidth="1"/>
    <col min="15617" max="15617" width="9" style="93" hidden="1" customWidth="1"/>
    <col min="15618" max="15618" width="53.28515625" style="93" customWidth="1"/>
    <col min="15619" max="15619" width="22" style="93" customWidth="1"/>
    <col min="15620" max="15620" width="40" style="93" customWidth="1"/>
    <col min="15621" max="15621" width="37.140625" style="93" customWidth="1"/>
    <col min="15622" max="15622" width="21" style="93" customWidth="1"/>
    <col min="15623" max="15623" width="19.140625" style="93" customWidth="1"/>
    <col min="15624" max="15624" width="2.7109375" style="93" customWidth="1"/>
    <col min="15625" max="15868" width="9" style="93"/>
    <col min="15869" max="15869" width="8.7109375" style="93" customWidth="1"/>
    <col min="15870" max="15870" width="23.42578125" style="93" customWidth="1"/>
    <col min="15871" max="15871" width="19" style="93" customWidth="1"/>
    <col min="15872" max="15872" width="20.140625" style="93" customWidth="1"/>
    <col min="15873" max="15873" width="9" style="93" hidden="1" customWidth="1"/>
    <col min="15874" max="15874" width="53.28515625" style="93" customWidth="1"/>
    <col min="15875" max="15875" width="22" style="93" customWidth="1"/>
    <col min="15876" max="15876" width="40" style="93" customWidth="1"/>
    <col min="15877" max="15877" width="37.140625" style="93" customWidth="1"/>
    <col min="15878" max="15878" width="21" style="93" customWidth="1"/>
    <col min="15879" max="15879" width="19.140625" style="93" customWidth="1"/>
    <col min="15880" max="15880" width="2.7109375" style="93" customWidth="1"/>
    <col min="15881" max="16124" width="9" style="93"/>
    <col min="16125" max="16125" width="8.7109375" style="93" customWidth="1"/>
    <col min="16126" max="16126" width="23.42578125" style="93" customWidth="1"/>
    <col min="16127" max="16127" width="19" style="93" customWidth="1"/>
    <col min="16128" max="16128" width="20.140625" style="93" customWidth="1"/>
    <col min="16129" max="16129" width="9" style="93" hidden="1" customWidth="1"/>
    <col min="16130" max="16130" width="53.28515625" style="93" customWidth="1"/>
    <col min="16131" max="16131" width="22" style="93" customWidth="1"/>
    <col min="16132" max="16132" width="40" style="93" customWidth="1"/>
    <col min="16133" max="16133" width="37.140625" style="93" customWidth="1"/>
    <col min="16134" max="16134" width="21" style="93" customWidth="1"/>
    <col min="16135" max="16135" width="19.140625" style="93" customWidth="1"/>
    <col min="16136" max="16136" width="2.7109375" style="93" customWidth="1"/>
    <col min="16137" max="16384" width="9" style="93"/>
  </cols>
  <sheetData>
    <row r="1" spans="1:15" ht="68.25" customHeight="1">
      <c r="A1" s="91"/>
      <c r="B1" s="92"/>
      <c r="C1" s="91"/>
      <c r="E1" s="91"/>
      <c r="F1" s="91"/>
      <c r="G1" s="91"/>
      <c r="H1" s="91"/>
      <c r="I1" s="91"/>
      <c r="J1" s="91"/>
    </row>
    <row r="2" spans="1:15" ht="47.25" customHeight="1">
      <c r="A2" s="438"/>
      <c r="B2" s="439"/>
      <c r="C2" s="438"/>
      <c r="D2" s="412"/>
      <c r="E2" s="438"/>
      <c r="F2" s="438"/>
      <c r="G2" s="438"/>
      <c r="H2" s="438"/>
      <c r="I2" s="438"/>
      <c r="J2" s="438"/>
    </row>
    <row r="3" spans="1:15" ht="129.75" customHeight="1">
      <c r="A3" s="561" t="s">
        <v>921</v>
      </c>
      <c r="B3" s="561"/>
      <c r="C3" s="561"/>
      <c r="D3" s="561"/>
      <c r="E3" s="561"/>
      <c r="F3" s="561"/>
      <c r="G3" s="561"/>
      <c r="H3" s="561"/>
      <c r="I3" s="561"/>
      <c r="J3" s="561"/>
      <c r="K3" s="561"/>
    </row>
    <row r="4" spans="1:15" ht="122.25" customHeight="1">
      <c r="A4" s="562" t="s">
        <v>906</v>
      </c>
      <c r="B4" s="562"/>
      <c r="C4" s="562"/>
      <c r="D4" s="562"/>
      <c r="E4" s="562"/>
      <c r="F4" s="562"/>
      <c r="G4" s="562"/>
      <c r="H4" s="562"/>
      <c r="I4" s="562"/>
      <c r="J4" s="562"/>
      <c r="K4" s="562"/>
    </row>
    <row r="5" spans="1:15" ht="52.5">
      <c r="A5" s="81" t="s">
        <v>183</v>
      </c>
      <c r="B5" s="81" t="s">
        <v>184</v>
      </c>
      <c r="C5" s="81" t="s">
        <v>5</v>
      </c>
      <c r="D5" s="81" t="s">
        <v>188</v>
      </c>
      <c r="E5" s="81" t="s">
        <v>578</v>
      </c>
      <c r="F5" s="84" t="s">
        <v>192</v>
      </c>
      <c r="G5" s="84" t="s">
        <v>1099</v>
      </c>
      <c r="H5" s="84" t="s">
        <v>193</v>
      </c>
      <c r="I5" s="84" t="s">
        <v>12</v>
      </c>
      <c r="J5" s="84" t="s">
        <v>579</v>
      </c>
      <c r="K5" s="410" t="s">
        <v>580</v>
      </c>
    </row>
    <row r="6" spans="1:15" ht="138" hidden="1">
      <c r="A6" s="328">
        <v>1</v>
      </c>
      <c r="B6" s="320" t="s">
        <v>546</v>
      </c>
      <c r="C6" s="430" t="s">
        <v>65</v>
      </c>
      <c r="D6" s="321" t="s">
        <v>435</v>
      </c>
      <c r="E6" s="322" t="s">
        <v>433</v>
      </c>
      <c r="F6" s="323">
        <v>46680</v>
      </c>
      <c r="G6" s="323" t="s">
        <v>587</v>
      </c>
      <c r="H6" s="324" t="s">
        <v>6</v>
      </c>
      <c r="I6" s="324" t="s">
        <v>581</v>
      </c>
      <c r="J6" s="325">
        <v>44264</v>
      </c>
      <c r="K6" s="326" t="s">
        <v>1070</v>
      </c>
    </row>
    <row r="7" spans="1:15" ht="273" hidden="1">
      <c r="A7" s="327">
        <v>2</v>
      </c>
      <c r="B7" s="320" t="s">
        <v>541</v>
      </c>
      <c r="C7" s="328" t="s">
        <v>65</v>
      </c>
      <c r="D7" s="321" t="s">
        <v>268</v>
      </c>
      <c r="E7" s="321" t="s">
        <v>209</v>
      </c>
      <c r="F7" s="323">
        <v>96000</v>
      </c>
      <c r="G7" s="323">
        <v>8000</v>
      </c>
      <c r="H7" s="329" t="s">
        <v>6</v>
      </c>
      <c r="I7" s="329" t="s">
        <v>581</v>
      </c>
      <c r="J7" s="325">
        <v>44271</v>
      </c>
      <c r="K7" s="326" t="s">
        <v>1100</v>
      </c>
    </row>
    <row r="8" spans="1:15" ht="321.75" hidden="1" customHeight="1">
      <c r="A8" s="327">
        <v>2</v>
      </c>
      <c r="B8" s="320" t="s">
        <v>986</v>
      </c>
      <c r="C8" s="328" t="s">
        <v>65</v>
      </c>
      <c r="D8" s="332" t="s">
        <v>1048</v>
      </c>
      <c r="E8" s="322" t="s">
        <v>1047</v>
      </c>
      <c r="F8" s="323">
        <v>114540</v>
      </c>
      <c r="G8" s="323" t="s">
        <v>587</v>
      </c>
      <c r="H8" s="329" t="s">
        <v>6</v>
      </c>
      <c r="I8" s="329" t="s">
        <v>581</v>
      </c>
      <c r="J8" s="325">
        <v>44252</v>
      </c>
      <c r="K8" s="326" t="s">
        <v>1101</v>
      </c>
    </row>
    <row r="9" spans="1:15" s="412" customFormat="1" ht="165">
      <c r="A9" s="327">
        <v>1</v>
      </c>
      <c r="B9" s="320" t="s">
        <v>987</v>
      </c>
      <c r="C9" s="328" t="s">
        <v>65</v>
      </c>
      <c r="D9" s="332" t="s">
        <v>1051</v>
      </c>
      <c r="E9" s="332" t="s">
        <v>1051</v>
      </c>
      <c r="F9" s="323">
        <v>17417</v>
      </c>
      <c r="G9" s="323"/>
      <c r="H9" s="329" t="s">
        <v>6</v>
      </c>
      <c r="I9" s="329" t="s">
        <v>581</v>
      </c>
      <c r="J9" s="325"/>
      <c r="K9" s="326" t="s">
        <v>1308</v>
      </c>
    </row>
    <row r="10" spans="1:15" s="412" customFormat="1" ht="219">
      <c r="A10" s="327">
        <v>2</v>
      </c>
      <c r="B10" s="320" t="s">
        <v>1085</v>
      </c>
      <c r="C10" s="328" t="s">
        <v>65</v>
      </c>
      <c r="D10" s="332" t="s">
        <v>1086</v>
      </c>
      <c r="E10" s="332" t="s">
        <v>1087</v>
      </c>
      <c r="F10" s="323">
        <v>643967.64</v>
      </c>
      <c r="G10" s="323"/>
      <c r="H10" s="329" t="s">
        <v>6</v>
      </c>
      <c r="I10" s="329" t="s">
        <v>587</v>
      </c>
      <c r="J10" s="325"/>
      <c r="K10" s="326" t="s">
        <v>1326</v>
      </c>
    </row>
    <row r="11" spans="1:15" s="412" customFormat="1" ht="183.75" customHeight="1">
      <c r="A11" s="327">
        <v>3</v>
      </c>
      <c r="B11" s="320" t="s">
        <v>991</v>
      </c>
      <c r="C11" s="328" t="s">
        <v>65</v>
      </c>
      <c r="D11" s="332" t="s">
        <v>1050</v>
      </c>
      <c r="E11" s="332" t="s">
        <v>1000</v>
      </c>
      <c r="F11" s="323">
        <v>16967.689999999999</v>
      </c>
      <c r="G11" s="323"/>
      <c r="H11" s="329" t="s">
        <v>6</v>
      </c>
      <c r="I11" s="329"/>
      <c r="J11" s="325"/>
      <c r="K11" s="326" t="s">
        <v>1251</v>
      </c>
    </row>
    <row r="12" spans="1:15" s="412" customFormat="1" ht="183.75" customHeight="1">
      <c r="A12" s="327">
        <v>4</v>
      </c>
      <c r="B12" s="320" t="s">
        <v>1151</v>
      </c>
      <c r="C12" s="328" t="s">
        <v>65</v>
      </c>
      <c r="D12" s="332" t="s">
        <v>1015</v>
      </c>
      <c r="E12" s="322" t="s">
        <v>1273</v>
      </c>
      <c r="F12" s="323">
        <v>4710</v>
      </c>
      <c r="G12" s="323"/>
      <c r="H12" s="329" t="s">
        <v>6</v>
      </c>
      <c r="I12" s="329"/>
      <c r="J12" s="325"/>
      <c r="K12" s="326" t="s">
        <v>1309</v>
      </c>
    </row>
    <row r="13" spans="1:15" s="412" customFormat="1" ht="108">
      <c r="A13" s="327">
        <v>5</v>
      </c>
      <c r="B13" s="320" t="s">
        <v>1186</v>
      </c>
      <c r="C13" s="328" t="s">
        <v>65</v>
      </c>
      <c r="D13" s="332" t="s">
        <v>1327</v>
      </c>
      <c r="E13" s="322" t="s">
        <v>1191</v>
      </c>
      <c r="F13" s="323">
        <v>0</v>
      </c>
      <c r="G13" s="323"/>
      <c r="H13" s="329" t="s">
        <v>6</v>
      </c>
      <c r="I13" s="329"/>
      <c r="J13" s="325"/>
      <c r="K13" s="326" t="s">
        <v>1252</v>
      </c>
    </row>
    <row r="14" spans="1:15" s="412" customFormat="1" ht="183.75" hidden="1" customHeight="1">
      <c r="A14" s="327">
        <v>6</v>
      </c>
      <c r="B14" s="320" t="s">
        <v>1190</v>
      </c>
      <c r="C14" s="328" t="s">
        <v>65</v>
      </c>
      <c r="D14" s="332" t="s">
        <v>1192</v>
      </c>
      <c r="E14" s="322" t="s">
        <v>1193</v>
      </c>
      <c r="F14" s="323">
        <v>4810.17</v>
      </c>
      <c r="G14" s="323"/>
      <c r="H14" s="329" t="s">
        <v>6</v>
      </c>
      <c r="I14" s="329"/>
      <c r="J14" s="325"/>
      <c r="K14" s="453" t="s">
        <v>1274</v>
      </c>
      <c r="O14" s="452"/>
    </row>
    <row r="15" spans="1:15" s="412" customFormat="1" ht="79.5" customHeight="1">
      <c r="A15" s="560" t="s">
        <v>905</v>
      </c>
      <c r="B15" s="560"/>
      <c r="C15" s="560"/>
      <c r="D15" s="560"/>
      <c r="E15" s="560"/>
      <c r="F15" s="435">
        <f>SUM(F9:F12)</f>
        <v>683062.33</v>
      </c>
      <c r="G15" s="337">
        <f>SUM(G6:G9)</f>
        <v>8000</v>
      </c>
      <c r="H15" s="337"/>
      <c r="I15" s="338"/>
      <c r="J15" s="339"/>
      <c r="K15" s="340"/>
    </row>
    <row r="16" spans="1:15" s="412" customFormat="1" ht="43.5" customHeight="1">
      <c r="A16" s="563"/>
      <c r="B16" s="564"/>
      <c r="C16" s="564"/>
      <c r="D16" s="564"/>
      <c r="E16" s="564"/>
      <c r="F16" s="564"/>
      <c r="G16" s="564"/>
      <c r="H16" s="564"/>
      <c r="I16" s="564"/>
      <c r="J16" s="564"/>
      <c r="K16" s="565"/>
    </row>
    <row r="17" spans="1:19" s="412" customFormat="1" ht="118.5" customHeight="1">
      <c r="A17" s="566" t="s">
        <v>903</v>
      </c>
      <c r="B17" s="566"/>
      <c r="C17" s="566"/>
      <c r="D17" s="566"/>
      <c r="E17" s="566"/>
      <c r="F17" s="566"/>
      <c r="G17" s="566"/>
      <c r="H17" s="566"/>
      <c r="I17" s="566"/>
      <c r="J17" s="566"/>
      <c r="K17" s="566"/>
    </row>
    <row r="18" spans="1:19" s="412" customFormat="1" ht="75.75" customHeight="1">
      <c r="A18" s="81" t="s">
        <v>183</v>
      </c>
      <c r="B18" s="81" t="s">
        <v>184</v>
      </c>
      <c r="C18" s="81" t="s">
        <v>5</v>
      </c>
      <c r="D18" s="81" t="s">
        <v>188</v>
      </c>
      <c r="E18" s="81" t="s">
        <v>578</v>
      </c>
      <c r="F18" s="84" t="s">
        <v>192</v>
      </c>
      <c r="G18" s="84" t="s">
        <v>1099</v>
      </c>
      <c r="H18" s="84" t="s">
        <v>193</v>
      </c>
      <c r="I18" s="84" t="s">
        <v>12</v>
      </c>
      <c r="J18" s="84" t="s">
        <v>579</v>
      </c>
      <c r="K18" s="410" t="s">
        <v>580</v>
      </c>
    </row>
    <row r="19" spans="1:19" s="412" customFormat="1" ht="75.75" hidden="1" customHeight="1">
      <c r="A19" s="328">
        <v>1</v>
      </c>
      <c r="B19" s="320" t="s">
        <v>908</v>
      </c>
      <c r="C19" s="327" t="s">
        <v>69</v>
      </c>
      <c r="D19" s="327" t="s">
        <v>909</v>
      </c>
      <c r="E19" s="327" t="s">
        <v>910</v>
      </c>
      <c r="F19" s="330">
        <v>137673</v>
      </c>
      <c r="G19" s="330"/>
      <c r="H19" s="330" t="s">
        <v>411</v>
      </c>
      <c r="I19" s="331" t="s">
        <v>587</v>
      </c>
      <c r="J19" s="331"/>
      <c r="K19" s="326" t="s">
        <v>1161</v>
      </c>
    </row>
    <row r="20" spans="1:19" s="412" customFormat="1" ht="162">
      <c r="A20" s="86">
        <v>1</v>
      </c>
      <c r="B20" s="320" t="s">
        <v>543</v>
      </c>
      <c r="C20" s="328" t="s">
        <v>69</v>
      </c>
      <c r="D20" s="332" t="s">
        <v>386</v>
      </c>
      <c r="E20" s="322" t="s">
        <v>598</v>
      </c>
      <c r="F20" s="323">
        <v>165000</v>
      </c>
      <c r="G20" s="323"/>
      <c r="H20" s="329" t="s">
        <v>6</v>
      </c>
      <c r="I20" s="333" t="s">
        <v>587</v>
      </c>
      <c r="J20" s="325">
        <v>44265</v>
      </c>
      <c r="K20" s="326" t="s">
        <v>1162</v>
      </c>
    </row>
    <row r="21" spans="1:19" s="412" customFormat="1" ht="135.75">
      <c r="A21" s="86">
        <v>2</v>
      </c>
      <c r="B21" s="320" t="s">
        <v>547</v>
      </c>
      <c r="C21" s="434" t="s">
        <v>69</v>
      </c>
      <c r="D21" s="321" t="s">
        <v>601</v>
      </c>
      <c r="E21" s="321" t="s">
        <v>602</v>
      </c>
      <c r="F21" s="323">
        <v>472276.5</v>
      </c>
      <c r="G21" s="323"/>
      <c r="H21" s="324" t="s">
        <v>6</v>
      </c>
      <c r="I21" s="324" t="s">
        <v>587</v>
      </c>
      <c r="J21" s="325">
        <v>44263</v>
      </c>
      <c r="K21" s="326" t="s">
        <v>1276</v>
      </c>
    </row>
    <row r="22" spans="1:19" s="412" customFormat="1" ht="191.25">
      <c r="A22" s="86">
        <v>3</v>
      </c>
      <c r="B22" s="320" t="s">
        <v>1154</v>
      </c>
      <c r="C22" s="434" t="s">
        <v>69</v>
      </c>
      <c r="D22" s="321" t="s">
        <v>1152</v>
      </c>
      <c r="E22" s="321" t="s">
        <v>1153</v>
      </c>
      <c r="F22" s="323" t="s">
        <v>587</v>
      </c>
      <c r="G22" s="323"/>
      <c r="H22" s="324" t="s">
        <v>6</v>
      </c>
      <c r="I22" s="324" t="s">
        <v>587</v>
      </c>
      <c r="J22" s="325"/>
      <c r="K22" s="326" t="s">
        <v>1277</v>
      </c>
    </row>
    <row r="23" spans="1:19" s="412" customFormat="1" ht="165">
      <c r="A23" s="86">
        <v>4</v>
      </c>
      <c r="B23" s="320" t="s">
        <v>1155</v>
      </c>
      <c r="C23" s="434" t="s">
        <v>69</v>
      </c>
      <c r="D23" s="321" t="s">
        <v>1156</v>
      </c>
      <c r="E23" s="321" t="s">
        <v>1157</v>
      </c>
      <c r="F23" s="323" t="s">
        <v>587</v>
      </c>
      <c r="G23" s="323"/>
      <c r="H23" s="324" t="s">
        <v>6</v>
      </c>
      <c r="I23" s="324" t="s">
        <v>587</v>
      </c>
      <c r="J23" s="325"/>
      <c r="K23" s="326" t="s">
        <v>1278</v>
      </c>
      <c r="S23" s="559"/>
    </row>
    <row r="24" spans="1:19" s="412" customFormat="1" ht="135.75" customHeight="1">
      <c r="A24" s="86">
        <v>5</v>
      </c>
      <c r="B24" s="320" t="s">
        <v>1158</v>
      </c>
      <c r="C24" s="434" t="s">
        <v>69</v>
      </c>
      <c r="D24" s="321" t="s">
        <v>1164</v>
      </c>
      <c r="E24" s="321" t="s">
        <v>1163</v>
      </c>
      <c r="F24" s="323" t="s">
        <v>587</v>
      </c>
      <c r="G24" s="323"/>
      <c r="H24" s="324" t="s">
        <v>6</v>
      </c>
      <c r="I24" s="324" t="s">
        <v>587</v>
      </c>
      <c r="J24" s="325"/>
      <c r="K24" s="326" t="s">
        <v>1279</v>
      </c>
      <c r="S24" s="559"/>
    </row>
    <row r="25" spans="1:19" s="412" customFormat="1" ht="114" customHeight="1">
      <c r="A25" s="560" t="s">
        <v>905</v>
      </c>
      <c r="B25" s="560"/>
      <c r="C25" s="560"/>
      <c r="D25" s="560"/>
      <c r="E25" s="560"/>
      <c r="F25" s="337">
        <f>SUM(F20:G24)</f>
        <v>637276.5</v>
      </c>
      <c r="G25" s="337">
        <f>SUM(G19:G21)</f>
        <v>0</v>
      </c>
      <c r="H25" s="337"/>
      <c r="I25" s="338"/>
      <c r="J25" s="339"/>
      <c r="K25" s="326"/>
    </row>
    <row r="26" spans="1:19" s="412" customFormat="1" ht="46.5" customHeight="1">
      <c r="A26" s="563"/>
      <c r="B26" s="564"/>
      <c r="C26" s="564"/>
      <c r="D26" s="564"/>
      <c r="E26" s="564"/>
      <c r="F26" s="564"/>
      <c r="G26" s="564"/>
      <c r="H26" s="564"/>
      <c r="I26" s="564"/>
      <c r="J26" s="564"/>
      <c r="K26" s="565"/>
    </row>
    <row r="27" spans="1:19" s="412" customFormat="1" ht="146.25" customHeight="1">
      <c r="A27" s="566" t="s">
        <v>904</v>
      </c>
      <c r="B27" s="566"/>
      <c r="C27" s="566"/>
      <c r="D27" s="566"/>
      <c r="E27" s="566"/>
      <c r="F27" s="566"/>
      <c r="G27" s="566"/>
      <c r="H27" s="566"/>
      <c r="I27" s="566"/>
      <c r="J27" s="566"/>
      <c r="K27" s="566"/>
    </row>
    <row r="28" spans="1:19" s="412" customFormat="1" ht="71.25" customHeight="1">
      <c r="A28" s="81" t="s">
        <v>183</v>
      </c>
      <c r="B28" s="81" t="s">
        <v>184</v>
      </c>
      <c r="C28" s="81" t="s">
        <v>5</v>
      </c>
      <c r="D28" s="81" t="s">
        <v>188</v>
      </c>
      <c r="E28" s="81" t="s">
        <v>578</v>
      </c>
      <c r="F28" s="84" t="s">
        <v>192</v>
      </c>
      <c r="G28" s="84" t="s">
        <v>1099</v>
      </c>
      <c r="H28" s="84" t="s">
        <v>193</v>
      </c>
      <c r="I28" s="84" t="s">
        <v>12</v>
      </c>
      <c r="J28" s="84" t="s">
        <v>579</v>
      </c>
      <c r="K28" s="410" t="s">
        <v>580</v>
      </c>
    </row>
    <row r="29" spans="1:19" s="412" customFormat="1" ht="215.25" hidden="1" customHeight="1">
      <c r="A29" s="86">
        <v>17</v>
      </c>
      <c r="B29" s="82" t="s">
        <v>754</v>
      </c>
      <c r="C29" s="90" t="s">
        <v>82</v>
      </c>
      <c r="D29" s="88" t="s">
        <v>813</v>
      </c>
      <c r="E29" s="88" t="s">
        <v>821</v>
      </c>
      <c r="F29" s="85">
        <v>154798.88</v>
      </c>
      <c r="G29" s="85">
        <v>149294.68</v>
      </c>
      <c r="H29" s="94" t="s">
        <v>411</v>
      </c>
      <c r="I29" s="98" t="s">
        <v>584</v>
      </c>
      <c r="J29" s="95"/>
      <c r="K29" s="97" t="s">
        <v>1103</v>
      </c>
    </row>
    <row r="30" spans="1:19" s="412" customFormat="1" ht="102" hidden="1">
      <c r="A30" s="89">
        <v>1</v>
      </c>
      <c r="B30" s="82" t="s">
        <v>588</v>
      </c>
      <c r="C30" s="90" t="s">
        <v>82</v>
      </c>
      <c r="D30" s="411" t="s">
        <v>642</v>
      </c>
      <c r="E30" s="420" t="s">
        <v>643</v>
      </c>
      <c r="F30" s="85">
        <v>220172.86</v>
      </c>
      <c r="G30" s="85"/>
      <c r="H30" s="94" t="s">
        <v>411</v>
      </c>
      <c r="I30" s="96" t="s">
        <v>589</v>
      </c>
      <c r="J30" s="95"/>
      <c r="K30" s="97" t="s">
        <v>1104</v>
      </c>
    </row>
    <row r="31" spans="1:19" s="412" customFormat="1" ht="255" hidden="1" customHeight="1">
      <c r="A31" s="86">
        <v>1</v>
      </c>
      <c r="B31" s="320" t="s">
        <v>632</v>
      </c>
      <c r="C31" s="83" t="s">
        <v>82</v>
      </c>
      <c r="D31" s="334" t="s">
        <v>635</v>
      </c>
      <c r="E31" s="335" t="s">
        <v>636</v>
      </c>
      <c r="F31" s="323">
        <v>3295</v>
      </c>
      <c r="G31" s="323">
        <v>3295</v>
      </c>
      <c r="H31" s="323" t="s">
        <v>411</v>
      </c>
      <c r="I31" s="333" t="s">
        <v>581</v>
      </c>
      <c r="J31" s="325"/>
      <c r="K31" s="97" t="s">
        <v>1105</v>
      </c>
    </row>
    <row r="32" spans="1:19" s="412" customFormat="1" ht="135.75" hidden="1">
      <c r="A32" s="86">
        <v>2</v>
      </c>
      <c r="B32" s="336" t="s">
        <v>551</v>
      </c>
      <c r="C32" s="83" t="s">
        <v>82</v>
      </c>
      <c r="D32" s="321" t="s">
        <v>527</v>
      </c>
      <c r="E32" s="321" t="s">
        <v>902</v>
      </c>
      <c r="F32" s="323">
        <v>4176</v>
      </c>
      <c r="G32" s="323"/>
      <c r="H32" s="323" t="s">
        <v>411</v>
      </c>
      <c r="I32" s="324" t="s">
        <v>581</v>
      </c>
      <c r="J32" s="325">
        <v>44267</v>
      </c>
      <c r="K32" s="326" t="s">
        <v>985</v>
      </c>
    </row>
    <row r="33" spans="1:11" s="412" customFormat="1" ht="134.25" hidden="1" customHeight="1">
      <c r="A33" s="89">
        <v>3</v>
      </c>
      <c r="B33" s="336" t="s">
        <v>550</v>
      </c>
      <c r="C33" s="83" t="s">
        <v>82</v>
      </c>
      <c r="D33" s="321" t="s">
        <v>741</v>
      </c>
      <c r="E33" s="321" t="s">
        <v>585</v>
      </c>
      <c r="F33" s="323">
        <v>2320</v>
      </c>
      <c r="G33" s="323"/>
      <c r="H33" s="323" t="s">
        <v>411</v>
      </c>
      <c r="I33" s="324" t="s">
        <v>581</v>
      </c>
      <c r="J33" s="325">
        <v>44271</v>
      </c>
      <c r="K33" s="326" t="s">
        <v>985</v>
      </c>
    </row>
    <row r="34" spans="1:11" s="412" customFormat="1" ht="135.75" hidden="1">
      <c r="A34" s="86">
        <v>4</v>
      </c>
      <c r="B34" s="336" t="s">
        <v>568</v>
      </c>
      <c r="C34" s="87" t="s">
        <v>82</v>
      </c>
      <c r="D34" s="321" t="s">
        <v>572</v>
      </c>
      <c r="E34" s="321" t="s">
        <v>572</v>
      </c>
      <c r="F34" s="323">
        <v>1470</v>
      </c>
      <c r="G34" s="323"/>
      <c r="H34" s="323" t="s">
        <v>411</v>
      </c>
      <c r="I34" s="323" t="s">
        <v>587</v>
      </c>
      <c r="J34" s="325">
        <v>44271</v>
      </c>
      <c r="K34" s="326" t="s">
        <v>985</v>
      </c>
    </row>
    <row r="35" spans="1:11" s="412" customFormat="1" ht="135.75" hidden="1">
      <c r="A35" s="89">
        <v>5</v>
      </c>
      <c r="B35" s="336" t="s">
        <v>552</v>
      </c>
      <c r="C35" s="83" t="s">
        <v>82</v>
      </c>
      <c r="D35" s="321" t="s">
        <v>534</v>
      </c>
      <c r="E35" s="327" t="s">
        <v>586</v>
      </c>
      <c r="F35" s="323">
        <v>6912</v>
      </c>
      <c r="G35" s="323"/>
      <c r="H35" s="323" t="s">
        <v>411</v>
      </c>
      <c r="I35" s="324" t="s">
        <v>581</v>
      </c>
      <c r="J35" s="325">
        <v>44270</v>
      </c>
      <c r="K35" s="326" t="s">
        <v>985</v>
      </c>
    </row>
    <row r="36" spans="1:11" s="412" customFormat="1" ht="216" hidden="1" customHeight="1">
      <c r="A36" s="421">
        <v>5</v>
      </c>
      <c r="B36" s="422" t="s">
        <v>549</v>
      </c>
      <c r="C36" s="424" t="s">
        <v>82</v>
      </c>
      <c r="D36" s="422" t="s">
        <v>454</v>
      </c>
      <c r="E36" s="422" t="s">
        <v>583</v>
      </c>
      <c r="F36" s="425">
        <v>59552.6</v>
      </c>
      <c r="G36" s="425"/>
      <c r="H36" s="425" t="s">
        <v>411</v>
      </c>
      <c r="I36" s="426" t="s">
        <v>584</v>
      </c>
      <c r="J36" s="325">
        <v>44271</v>
      </c>
      <c r="K36" s="326" t="s">
        <v>1069</v>
      </c>
    </row>
    <row r="37" spans="1:11" s="412" customFormat="1" ht="299.25" hidden="1">
      <c r="A37" s="86">
        <v>1</v>
      </c>
      <c r="B37" s="336" t="s">
        <v>948</v>
      </c>
      <c r="C37" s="83" t="s">
        <v>82</v>
      </c>
      <c r="D37" s="332" t="s">
        <v>949</v>
      </c>
      <c r="E37" s="322" t="s">
        <v>961</v>
      </c>
      <c r="F37" s="323">
        <v>31058.01</v>
      </c>
      <c r="G37" s="323"/>
      <c r="H37" s="323" t="s">
        <v>411</v>
      </c>
      <c r="I37" s="333" t="s">
        <v>584</v>
      </c>
      <c r="J37" s="325"/>
      <c r="K37" s="326" t="s">
        <v>1253</v>
      </c>
    </row>
    <row r="38" spans="1:11" s="412" customFormat="1" ht="244.5" hidden="1">
      <c r="A38" s="86">
        <v>2</v>
      </c>
      <c r="B38" s="336" t="s">
        <v>1194</v>
      </c>
      <c r="C38" s="83" t="s">
        <v>82</v>
      </c>
      <c r="D38" s="332" t="s">
        <v>1205</v>
      </c>
      <c r="E38" s="332" t="s">
        <v>1205</v>
      </c>
      <c r="F38" s="323">
        <v>1370</v>
      </c>
      <c r="G38" s="323"/>
      <c r="H38" s="323" t="s">
        <v>411</v>
      </c>
      <c r="I38" s="333"/>
      <c r="J38" s="325"/>
      <c r="K38" s="326" t="s">
        <v>1280</v>
      </c>
    </row>
    <row r="39" spans="1:11" s="412" customFormat="1" ht="234.75" customHeight="1">
      <c r="A39" s="86">
        <v>3</v>
      </c>
      <c r="B39" s="336" t="s">
        <v>1240</v>
      </c>
      <c r="C39" s="83" t="s">
        <v>82</v>
      </c>
      <c r="D39" s="332" t="s">
        <v>813</v>
      </c>
      <c r="E39" s="332" t="s">
        <v>813</v>
      </c>
      <c r="F39" s="323">
        <v>34488.400000000001</v>
      </c>
      <c r="G39" s="323"/>
      <c r="H39" s="323" t="s">
        <v>411</v>
      </c>
      <c r="I39" s="333"/>
      <c r="J39" s="325"/>
      <c r="K39" s="326" t="s">
        <v>1286</v>
      </c>
    </row>
    <row r="40" spans="1:11" s="412" customFormat="1" ht="234.75" customHeight="1">
      <c r="A40" s="86">
        <v>4</v>
      </c>
      <c r="B40" s="336" t="s">
        <v>1329</v>
      </c>
      <c r="C40" s="83" t="s">
        <v>82</v>
      </c>
      <c r="D40" s="332" t="s">
        <v>1283</v>
      </c>
      <c r="E40" s="332" t="s">
        <v>1283</v>
      </c>
      <c r="F40" s="323">
        <v>943.3</v>
      </c>
      <c r="G40" s="323"/>
      <c r="H40" s="323" t="s">
        <v>411</v>
      </c>
      <c r="I40" s="333"/>
      <c r="J40" s="456"/>
      <c r="K40" s="326" t="s">
        <v>1289</v>
      </c>
    </row>
    <row r="41" spans="1:11" s="412" customFormat="1" ht="234.75" customHeight="1">
      <c r="A41" s="86">
        <v>5</v>
      </c>
      <c r="B41" s="336" t="s">
        <v>1315</v>
      </c>
      <c r="C41" s="83" t="s">
        <v>82</v>
      </c>
      <c r="D41" s="332" t="s">
        <v>1316</v>
      </c>
      <c r="E41" s="332" t="s">
        <v>1316</v>
      </c>
      <c r="F41" s="323">
        <v>16558.8</v>
      </c>
      <c r="G41" s="323"/>
      <c r="H41" s="323" t="s">
        <v>411</v>
      </c>
      <c r="I41" s="333"/>
      <c r="J41" s="456"/>
      <c r="K41" s="326" t="s">
        <v>1320</v>
      </c>
    </row>
    <row r="42" spans="1:11" s="412" customFormat="1" ht="234.75" customHeight="1">
      <c r="A42" s="86">
        <v>6</v>
      </c>
      <c r="B42" s="336" t="s">
        <v>1344</v>
      </c>
      <c r="C42" s="83" t="s">
        <v>82</v>
      </c>
      <c r="D42" s="332" t="s">
        <v>1346</v>
      </c>
      <c r="E42" s="332" t="s">
        <v>1347</v>
      </c>
      <c r="F42" s="323">
        <v>1681</v>
      </c>
      <c r="G42" s="323"/>
      <c r="H42" s="323" t="s">
        <v>411</v>
      </c>
      <c r="I42" s="333"/>
      <c r="J42" s="456"/>
      <c r="K42" s="326" t="s">
        <v>1348</v>
      </c>
    </row>
    <row r="43" spans="1:11" s="412" customFormat="1" ht="234.75" customHeight="1">
      <c r="A43" s="86">
        <v>7</v>
      </c>
      <c r="B43" s="336" t="s">
        <v>1352</v>
      </c>
      <c r="C43" s="83" t="s">
        <v>82</v>
      </c>
      <c r="D43" s="332" t="s">
        <v>1345</v>
      </c>
      <c r="E43" s="332" t="s">
        <v>76</v>
      </c>
      <c r="F43" s="472">
        <v>57317.5</v>
      </c>
      <c r="G43" s="323"/>
      <c r="H43" s="323" t="s">
        <v>411</v>
      </c>
      <c r="I43" s="333"/>
      <c r="J43" s="456"/>
      <c r="K43" s="326" t="s">
        <v>1353</v>
      </c>
    </row>
    <row r="44" spans="1:11" s="412" customFormat="1" ht="234.75" customHeight="1">
      <c r="A44" s="86">
        <v>8</v>
      </c>
      <c r="B44" s="336" t="s">
        <v>1394</v>
      </c>
      <c r="C44" s="83" t="s">
        <v>82</v>
      </c>
      <c r="D44" s="332" t="s">
        <v>1345</v>
      </c>
      <c r="E44" s="332" t="s">
        <v>76</v>
      </c>
      <c r="F44" s="472">
        <v>9397.5</v>
      </c>
      <c r="G44" s="323"/>
      <c r="H44" s="323" t="s">
        <v>411</v>
      </c>
      <c r="I44" s="333"/>
      <c r="J44" s="456"/>
      <c r="K44" s="326" t="s">
        <v>1395</v>
      </c>
    </row>
    <row r="45" spans="1:11" s="412" customFormat="1" ht="234.75" customHeight="1">
      <c r="A45" s="86">
        <v>9</v>
      </c>
      <c r="B45" s="336" t="s">
        <v>1391</v>
      </c>
      <c r="C45" s="83" t="s">
        <v>82</v>
      </c>
      <c r="D45" s="332" t="s">
        <v>1345</v>
      </c>
      <c r="E45" s="332" t="s">
        <v>76</v>
      </c>
      <c r="F45" s="472">
        <v>960</v>
      </c>
      <c r="G45" s="323"/>
      <c r="H45" s="323" t="s">
        <v>411</v>
      </c>
      <c r="I45" s="333"/>
      <c r="J45" s="456"/>
      <c r="K45" s="326" t="s">
        <v>1395</v>
      </c>
    </row>
    <row r="46" spans="1:11" s="412" customFormat="1" ht="234.75" customHeight="1">
      <c r="A46" s="86">
        <v>10</v>
      </c>
      <c r="B46" s="336" t="s">
        <v>1396</v>
      </c>
      <c r="C46" s="83" t="s">
        <v>82</v>
      </c>
      <c r="D46" s="332" t="s">
        <v>1397</v>
      </c>
      <c r="E46" s="332" t="s">
        <v>1398</v>
      </c>
      <c r="F46" s="472">
        <v>4302</v>
      </c>
      <c r="G46" s="323"/>
      <c r="H46" s="323" t="s">
        <v>411</v>
      </c>
      <c r="I46" s="333"/>
      <c r="J46" s="456"/>
      <c r="K46" s="326" t="s">
        <v>1399</v>
      </c>
    </row>
    <row r="47" spans="1:11" s="412" customFormat="1" ht="234.75" customHeight="1">
      <c r="A47" s="86">
        <v>11</v>
      </c>
      <c r="B47" s="336" t="s">
        <v>1402</v>
      </c>
      <c r="C47" s="83" t="s">
        <v>82</v>
      </c>
      <c r="D47" s="332" t="s">
        <v>1345</v>
      </c>
      <c r="E47" s="332" t="s">
        <v>76</v>
      </c>
      <c r="F47" s="472">
        <v>2424</v>
      </c>
      <c r="G47" s="323"/>
      <c r="H47" s="323" t="s">
        <v>411</v>
      </c>
      <c r="I47" s="333"/>
      <c r="J47" s="456"/>
      <c r="K47" s="326" t="s">
        <v>1403</v>
      </c>
    </row>
    <row r="48" spans="1:11" s="412" customFormat="1" ht="58.5" customHeight="1">
      <c r="A48" s="560" t="s">
        <v>905</v>
      </c>
      <c r="B48" s="560"/>
      <c r="C48" s="560"/>
      <c r="D48" s="560"/>
      <c r="E48" s="560"/>
      <c r="F48" s="337">
        <f>SUM(F39:F46)</f>
        <v>125648.5</v>
      </c>
      <c r="G48" s="337">
        <f>SUM(G29:G37)</f>
        <v>152589.68</v>
      </c>
      <c r="H48" s="337"/>
      <c r="I48" s="338"/>
      <c r="J48" s="339"/>
      <c r="K48" s="340"/>
    </row>
    <row r="49" spans="1:11" s="412" customFormat="1" ht="59.25" customHeight="1">
      <c r="K49" s="413"/>
    </row>
    <row r="50" spans="1:11" s="412" customFormat="1" ht="82.5" customHeight="1">
      <c r="A50" s="566" t="s">
        <v>920</v>
      </c>
      <c r="B50" s="566"/>
      <c r="C50" s="566"/>
      <c r="D50" s="566"/>
      <c r="E50" s="566"/>
      <c r="F50" s="566"/>
      <c r="G50" s="566"/>
      <c r="H50" s="566"/>
      <c r="I50" s="566"/>
      <c r="J50" s="566"/>
      <c r="K50" s="566"/>
    </row>
    <row r="51" spans="1:11" s="412" customFormat="1" ht="52.5">
      <c r="A51" s="81" t="s">
        <v>183</v>
      </c>
      <c r="B51" s="81" t="s">
        <v>184</v>
      </c>
      <c r="C51" s="81" t="s">
        <v>5</v>
      </c>
      <c r="D51" s="81" t="s">
        <v>188</v>
      </c>
      <c r="E51" s="81" t="s">
        <v>578</v>
      </c>
      <c r="F51" s="84" t="s">
        <v>192</v>
      </c>
      <c r="G51" s="84" t="s">
        <v>1099</v>
      </c>
      <c r="H51" s="84" t="s">
        <v>193</v>
      </c>
      <c r="I51" s="84" t="s">
        <v>12</v>
      </c>
      <c r="J51" s="84" t="s">
        <v>579</v>
      </c>
      <c r="K51" s="410" t="s">
        <v>580</v>
      </c>
    </row>
    <row r="52" spans="1:11" s="412" customFormat="1" ht="158.25" hidden="1" customHeight="1">
      <c r="A52" s="86">
        <v>1</v>
      </c>
      <c r="B52" s="336" t="s">
        <v>593</v>
      </c>
      <c r="C52" s="328" t="s">
        <v>17</v>
      </c>
      <c r="D52" s="332" t="s">
        <v>317</v>
      </c>
      <c r="E52" s="322" t="s">
        <v>590</v>
      </c>
      <c r="F52" s="323">
        <v>16370</v>
      </c>
      <c r="G52" s="323"/>
      <c r="H52" s="329" t="s">
        <v>6</v>
      </c>
      <c r="I52" s="329" t="s">
        <v>587</v>
      </c>
      <c r="J52" s="325">
        <v>44270</v>
      </c>
      <c r="K52" s="326" t="s">
        <v>1254</v>
      </c>
    </row>
    <row r="53" spans="1:11" s="412" customFormat="1" ht="164.25">
      <c r="A53" s="89">
        <v>2</v>
      </c>
      <c r="B53" s="320" t="s">
        <v>548</v>
      </c>
      <c r="C53" s="328" t="s">
        <v>17</v>
      </c>
      <c r="D53" s="332" t="s">
        <v>591</v>
      </c>
      <c r="E53" s="322" t="s">
        <v>592</v>
      </c>
      <c r="F53" s="425">
        <v>3184.11</v>
      </c>
      <c r="G53" s="323"/>
      <c r="H53" s="329" t="s">
        <v>411</v>
      </c>
      <c r="I53" s="329" t="s">
        <v>587</v>
      </c>
      <c r="J53" s="325">
        <v>44252</v>
      </c>
      <c r="K53" s="427" t="s">
        <v>1290</v>
      </c>
    </row>
    <row r="54" spans="1:11" s="412" customFormat="1" ht="192.75" hidden="1">
      <c r="A54" s="89">
        <v>4</v>
      </c>
      <c r="B54" s="320" t="s">
        <v>637</v>
      </c>
      <c r="C54" s="328" t="s">
        <v>17</v>
      </c>
      <c r="D54" s="332" t="s">
        <v>949</v>
      </c>
      <c r="E54" s="322" t="s">
        <v>961</v>
      </c>
      <c r="F54" s="323">
        <v>10017.42</v>
      </c>
      <c r="G54" s="323">
        <v>8671.35</v>
      </c>
      <c r="H54" s="329" t="s">
        <v>411</v>
      </c>
      <c r="I54" s="333" t="s">
        <v>584</v>
      </c>
      <c r="J54" s="325"/>
      <c r="K54" s="326" t="s">
        <v>1291</v>
      </c>
    </row>
    <row r="55" spans="1:11" s="412" customFormat="1" ht="216.75">
      <c r="A55" s="89">
        <v>6</v>
      </c>
      <c r="B55" s="320" t="s">
        <v>1242</v>
      </c>
      <c r="C55" s="328" t="s">
        <v>17</v>
      </c>
      <c r="D55" s="332" t="s">
        <v>1241</v>
      </c>
      <c r="E55" s="322" t="s">
        <v>1243</v>
      </c>
      <c r="F55" s="425">
        <v>16766</v>
      </c>
      <c r="G55" s="323"/>
      <c r="H55" s="329" t="s">
        <v>6</v>
      </c>
      <c r="I55" s="333"/>
      <c r="J55" s="325"/>
      <c r="K55" s="326" t="s">
        <v>1310</v>
      </c>
    </row>
    <row r="56" spans="1:11" s="412" customFormat="1" ht="162.75">
      <c r="A56" s="89">
        <v>7</v>
      </c>
      <c r="B56" s="320" t="s">
        <v>1246</v>
      </c>
      <c r="C56" s="328" t="s">
        <v>17</v>
      </c>
      <c r="D56" s="332" t="s">
        <v>1249</v>
      </c>
      <c r="E56" s="322" t="s">
        <v>1250</v>
      </c>
      <c r="F56" s="425">
        <v>8774.73</v>
      </c>
      <c r="G56" s="323"/>
      <c r="H56" s="329" t="s">
        <v>6</v>
      </c>
      <c r="I56" s="333"/>
      <c r="J56" s="325"/>
      <c r="K56" s="326" t="s">
        <v>1292</v>
      </c>
    </row>
    <row r="57" spans="1:11" s="412" customFormat="1" ht="153" customHeight="1">
      <c r="A57" s="89">
        <v>8</v>
      </c>
      <c r="B57" s="447" t="s">
        <v>1264</v>
      </c>
      <c r="C57" s="328" t="s">
        <v>17</v>
      </c>
      <c r="D57" s="332" t="s">
        <v>902</v>
      </c>
      <c r="E57" s="322" t="s">
        <v>1265</v>
      </c>
      <c r="F57" s="450">
        <v>4146.8</v>
      </c>
      <c r="G57" s="323"/>
      <c r="H57" s="329" t="s">
        <v>411</v>
      </c>
      <c r="I57" s="333"/>
      <c r="J57" s="325"/>
      <c r="K57" s="326" t="s">
        <v>1311</v>
      </c>
    </row>
    <row r="58" spans="1:11" s="412" customFormat="1" ht="108.75">
      <c r="A58" s="89">
        <v>9</v>
      </c>
      <c r="B58" s="448" t="s">
        <v>1266</v>
      </c>
      <c r="C58" s="328" t="s">
        <v>17</v>
      </c>
      <c r="D58" s="454" t="s">
        <v>1268</v>
      </c>
      <c r="E58" s="449" t="s">
        <v>1267</v>
      </c>
      <c r="F58" s="455">
        <v>9880</v>
      </c>
      <c r="G58" s="323"/>
      <c r="H58" s="329" t="s">
        <v>411</v>
      </c>
      <c r="I58" s="333"/>
      <c r="J58" s="325"/>
      <c r="K58" s="326" t="s">
        <v>1312</v>
      </c>
    </row>
    <row r="59" spans="1:11" s="412" customFormat="1" ht="153" customHeight="1">
      <c r="A59" s="89">
        <v>10</v>
      </c>
      <c r="B59" s="448" t="s">
        <v>1271</v>
      </c>
      <c r="C59" s="328" t="s">
        <v>17</v>
      </c>
      <c r="D59" s="332" t="s">
        <v>1272</v>
      </c>
      <c r="E59" s="332" t="s">
        <v>1272</v>
      </c>
      <c r="F59" s="451">
        <v>16786.849999999999</v>
      </c>
      <c r="G59" s="323"/>
      <c r="H59" s="329" t="s">
        <v>411</v>
      </c>
      <c r="I59" s="333"/>
      <c r="J59" s="325"/>
      <c r="K59" s="457" t="s">
        <v>1293</v>
      </c>
    </row>
    <row r="60" spans="1:11" s="412" customFormat="1" ht="153" customHeight="1">
      <c r="A60" s="89">
        <v>11</v>
      </c>
      <c r="B60" s="448" t="s">
        <v>1340</v>
      </c>
      <c r="C60" s="328" t="s">
        <v>17</v>
      </c>
      <c r="D60" s="332" t="s">
        <v>1341</v>
      </c>
      <c r="E60" s="332" t="s">
        <v>1342</v>
      </c>
      <c r="F60" s="451">
        <v>15521.9</v>
      </c>
      <c r="G60" s="323"/>
      <c r="H60" s="329" t="s">
        <v>411</v>
      </c>
      <c r="I60" s="333"/>
      <c r="J60" s="325"/>
      <c r="K60" s="457" t="s">
        <v>1343</v>
      </c>
    </row>
    <row r="61" spans="1:11" s="412" customFormat="1" ht="153" customHeight="1">
      <c r="A61" s="89">
        <v>12</v>
      </c>
      <c r="B61" s="448" t="s">
        <v>1392</v>
      </c>
      <c r="C61" s="328" t="s">
        <v>17</v>
      </c>
      <c r="D61" s="332" t="s">
        <v>1341</v>
      </c>
      <c r="E61" s="332" t="s">
        <v>1342</v>
      </c>
      <c r="F61" s="451">
        <v>5507.68</v>
      </c>
      <c r="G61" s="323"/>
      <c r="H61" s="329" t="s">
        <v>411</v>
      </c>
      <c r="I61" s="333"/>
      <c r="J61" s="325"/>
      <c r="K61" s="457" t="s">
        <v>1393</v>
      </c>
    </row>
    <row r="62" spans="1:11" s="412" customFormat="1" ht="153" customHeight="1">
      <c r="A62" s="89">
        <v>13</v>
      </c>
      <c r="B62" s="448" t="s">
        <v>1412</v>
      </c>
      <c r="C62" s="328" t="s">
        <v>17</v>
      </c>
      <c r="D62" s="332" t="s">
        <v>1248</v>
      </c>
      <c r="E62" s="332" t="s">
        <v>1413</v>
      </c>
      <c r="F62" s="451">
        <v>16720</v>
      </c>
      <c r="G62" s="323"/>
      <c r="H62" s="329" t="s">
        <v>411</v>
      </c>
      <c r="I62" s="333"/>
      <c r="J62" s="325"/>
      <c r="K62" s="457" t="s">
        <v>1414</v>
      </c>
    </row>
    <row r="63" spans="1:11" s="412" customFormat="1" ht="153" customHeight="1">
      <c r="A63" s="89">
        <v>14</v>
      </c>
      <c r="B63" s="448" t="s">
        <v>1400</v>
      </c>
      <c r="C63" s="328" t="s">
        <v>17</v>
      </c>
      <c r="D63" s="332" t="s">
        <v>902</v>
      </c>
      <c r="E63" s="322" t="s">
        <v>1265</v>
      </c>
      <c r="F63" s="451">
        <v>4550</v>
      </c>
      <c r="G63" s="323"/>
      <c r="H63" s="329" t="s">
        <v>411</v>
      </c>
      <c r="I63" s="333"/>
      <c r="J63" s="325"/>
      <c r="K63" s="457" t="s">
        <v>1401</v>
      </c>
    </row>
    <row r="64" spans="1:11" s="412" customFormat="1" ht="153" customHeight="1">
      <c r="A64" s="89">
        <v>15</v>
      </c>
      <c r="B64" s="448" t="s">
        <v>1404</v>
      </c>
      <c r="C64" s="328" t="s">
        <v>17</v>
      </c>
      <c r="D64" s="332" t="s">
        <v>1405</v>
      </c>
      <c r="E64" s="322" t="s">
        <v>1406</v>
      </c>
      <c r="F64" s="451">
        <v>12000</v>
      </c>
      <c r="G64" s="323"/>
      <c r="H64" s="329" t="s">
        <v>411</v>
      </c>
      <c r="I64" s="333"/>
      <c r="J64" s="325"/>
      <c r="K64" s="457" t="s">
        <v>1407</v>
      </c>
    </row>
    <row r="65" spans="1:11" s="412" customFormat="1" ht="153" customHeight="1">
      <c r="A65" s="89">
        <v>16</v>
      </c>
      <c r="B65" s="448" t="s">
        <v>1394</v>
      </c>
      <c r="C65" s="328" t="s">
        <v>17</v>
      </c>
      <c r="D65" s="332" t="s">
        <v>1345</v>
      </c>
      <c r="E65" s="322" t="s">
        <v>1415</v>
      </c>
      <c r="F65" s="451">
        <v>9397.5</v>
      </c>
      <c r="G65" s="323"/>
      <c r="H65" s="329" t="s">
        <v>411</v>
      </c>
      <c r="I65" s="333"/>
      <c r="J65" s="325"/>
      <c r="K65" s="457" t="s">
        <v>1416</v>
      </c>
    </row>
    <row r="66" spans="1:11" s="412" customFormat="1" ht="51" customHeight="1">
      <c r="A66" s="560" t="s">
        <v>905</v>
      </c>
      <c r="B66" s="560"/>
      <c r="C66" s="560"/>
      <c r="D66" s="560"/>
      <c r="E66" s="560"/>
      <c r="F66" s="337">
        <f>F53+F55+F56+F57+F58+F59+F60+F61+F63+F64+F65</f>
        <v>106515.57</v>
      </c>
      <c r="G66" s="337">
        <f>SUM(G52:G54)</f>
        <v>8671.35</v>
      </c>
      <c r="H66" s="337"/>
      <c r="I66" s="338"/>
      <c r="J66" s="339"/>
      <c r="K66" s="340"/>
    </row>
    <row r="67" spans="1:11" s="412" customFormat="1" ht="51" customHeight="1">
      <c r="A67" s="428"/>
      <c r="B67" s="428"/>
      <c r="C67" s="429"/>
      <c r="D67" s="428"/>
      <c r="E67" s="428"/>
      <c r="F67" s="416"/>
      <c r="G67" s="416"/>
      <c r="H67" s="416"/>
      <c r="I67" s="417"/>
      <c r="J67" s="418"/>
      <c r="K67" s="419"/>
    </row>
    <row r="68" spans="1:11" s="412" customFormat="1" ht="117" customHeight="1">
      <c r="A68" s="566" t="s">
        <v>1247</v>
      </c>
      <c r="B68" s="566"/>
      <c r="C68" s="566"/>
      <c r="D68" s="566"/>
      <c r="E68" s="566"/>
      <c r="F68" s="566"/>
      <c r="G68" s="566"/>
      <c r="H68" s="566"/>
      <c r="I68" s="566"/>
      <c r="J68" s="566"/>
      <c r="K68" s="566"/>
    </row>
    <row r="69" spans="1:11" s="412" customFormat="1" ht="51" customHeight="1">
      <c r="A69" s="81" t="s">
        <v>183</v>
      </c>
      <c r="B69" s="81" t="s">
        <v>184</v>
      </c>
      <c r="C69" s="81" t="s">
        <v>5</v>
      </c>
      <c r="D69" s="81" t="s">
        <v>188</v>
      </c>
      <c r="E69" s="81" t="s">
        <v>578</v>
      </c>
      <c r="F69" s="84" t="s">
        <v>192</v>
      </c>
      <c r="G69" s="84" t="s">
        <v>1099</v>
      </c>
      <c r="H69" s="84" t="s">
        <v>193</v>
      </c>
      <c r="I69" s="84" t="s">
        <v>12</v>
      </c>
      <c r="J69" s="84" t="s">
        <v>579</v>
      </c>
      <c r="K69" s="410" t="s">
        <v>580</v>
      </c>
    </row>
    <row r="70" spans="1:11" s="412" customFormat="1" ht="216.75" hidden="1">
      <c r="A70" s="327">
        <v>1</v>
      </c>
      <c r="B70" s="336" t="s">
        <v>596</v>
      </c>
      <c r="C70" s="430" t="s">
        <v>43</v>
      </c>
      <c r="D70" s="332" t="s">
        <v>386</v>
      </c>
      <c r="E70" s="431" t="s">
        <v>597</v>
      </c>
      <c r="F70" s="323">
        <v>35880</v>
      </c>
      <c r="G70" s="323"/>
      <c r="H70" s="324" t="s">
        <v>6</v>
      </c>
      <c r="I70" s="324" t="s">
        <v>587</v>
      </c>
      <c r="J70" s="432">
        <v>44263</v>
      </c>
      <c r="K70" s="326" t="s">
        <v>1106</v>
      </c>
    </row>
    <row r="71" spans="1:11" s="412" customFormat="1" ht="163.5" hidden="1">
      <c r="A71" s="328">
        <v>2</v>
      </c>
      <c r="B71" s="320" t="s">
        <v>538</v>
      </c>
      <c r="C71" s="328" t="s">
        <v>43</v>
      </c>
      <c r="D71" s="332" t="s">
        <v>276</v>
      </c>
      <c r="E71" s="322" t="s">
        <v>594</v>
      </c>
      <c r="F71" s="323">
        <v>720000</v>
      </c>
      <c r="G71" s="323">
        <v>720000</v>
      </c>
      <c r="H71" s="329" t="s">
        <v>6</v>
      </c>
      <c r="I71" s="433" t="s">
        <v>595</v>
      </c>
      <c r="J71" s="325">
        <v>44267</v>
      </c>
      <c r="K71" s="326" t="s">
        <v>1107</v>
      </c>
    </row>
    <row r="72" spans="1:11" s="412" customFormat="1" ht="164.25">
      <c r="A72" s="328">
        <v>1</v>
      </c>
      <c r="B72" s="320" t="s">
        <v>1049</v>
      </c>
      <c r="C72" s="328" t="s">
        <v>43</v>
      </c>
      <c r="D72" s="332" t="s">
        <v>999</v>
      </c>
      <c r="E72" s="322" t="s">
        <v>998</v>
      </c>
      <c r="F72" s="323">
        <v>575532</v>
      </c>
      <c r="G72" s="323"/>
      <c r="H72" s="329" t="s">
        <v>6</v>
      </c>
      <c r="I72" s="333" t="s">
        <v>587</v>
      </c>
      <c r="J72" s="325"/>
      <c r="K72" s="326" t="s">
        <v>1281</v>
      </c>
    </row>
    <row r="73" spans="1:11" s="412" customFormat="1" ht="51" customHeight="1">
      <c r="A73" s="560" t="s">
        <v>905</v>
      </c>
      <c r="B73" s="560"/>
      <c r="C73" s="560"/>
      <c r="D73" s="560"/>
      <c r="E73" s="560"/>
      <c r="F73" s="337">
        <f>F72</f>
        <v>575532</v>
      </c>
      <c r="G73" s="337">
        <f>SUM(G70:G72)</f>
        <v>720000</v>
      </c>
      <c r="H73" s="337"/>
      <c r="I73" s="338"/>
      <c r="J73" s="339"/>
      <c r="K73" s="340"/>
    </row>
    <row r="74" spans="1:11" s="412" customFormat="1" ht="51" customHeight="1">
      <c r="A74" s="428"/>
      <c r="B74" s="428"/>
      <c r="C74" s="429"/>
      <c r="D74" s="428"/>
      <c r="E74" s="428"/>
      <c r="F74" s="416"/>
      <c r="G74" s="416"/>
      <c r="H74" s="416"/>
      <c r="I74" s="417"/>
      <c r="J74" s="418"/>
      <c r="K74" s="419"/>
    </row>
    <row r="75" spans="1:11" s="412" customFormat="1" ht="122.25" customHeight="1">
      <c r="A75" s="566" t="s">
        <v>1108</v>
      </c>
      <c r="B75" s="566"/>
      <c r="C75" s="566"/>
      <c r="D75" s="566"/>
      <c r="E75" s="566"/>
      <c r="F75" s="566"/>
      <c r="G75" s="566"/>
      <c r="H75" s="566"/>
      <c r="I75" s="566"/>
      <c r="J75" s="566"/>
      <c r="K75" s="566"/>
    </row>
    <row r="76" spans="1:11" s="412" customFormat="1" ht="51" customHeight="1">
      <c r="A76" s="81" t="s">
        <v>183</v>
      </c>
      <c r="B76" s="81" t="s">
        <v>184</v>
      </c>
      <c r="C76" s="81" t="s">
        <v>5</v>
      </c>
      <c r="D76" s="81" t="s">
        <v>188</v>
      </c>
      <c r="E76" s="81" t="s">
        <v>578</v>
      </c>
      <c r="F76" s="84" t="s">
        <v>192</v>
      </c>
      <c r="G76" s="84" t="s">
        <v>1099</v>
      </c>
      <c r="H76" s="84" t="s">
        <v>193</v>
      </c>
      <c r="I76" s="84" t="s">
        <v>12</v>
      </c>
      <c r="J76" s="84" t="s">
        <v>579</v>
      </c>
      <c r="K76" s="410" t="s">
        <v>580</v>
      </c>
    </row>
    <row r="77" spans="1:11" s="412" customFormat="1" ht="300.75" hidden="1">
      <c r="A77" s="327">
        <v>1</v>
      </c>
      <c r="B77" s="320" t="s">
        <v>544</v>
      </c>
      <c r="C77" s="328" t="s">
        <v>69</v>
      </c>
      <c r="D77" s="332" t="s">
        <v>410</v>
      </c>
      <c r="E77" s="332" t="s">
        <v>599</v>
      </c>
      <c r="F77" s="323">
        <v>66828.12</v>
      </c>
      <c r="G77" s="323"/>
      <c r="H77" s="323" t="s">
        <v>411</v>
      </c>
      <c r="I77" s="333" t="s">
        <v>584</v>
      </c>
      <c r="J77" s="325">
        <v>44271</v>
      </c>
      <c r="K77" s="326" t="s">
        <v>1282</v>
      </c>
    </row>
    <row r="78" spans="1:11" ht="210.75" hidden="1" customHeight="1">
      <c r="A78" s="328">
        <v>2</v>
      </c>
      <c r="B78" s="320" t="s">
        <v>545</v>
      </c>
      <c r="C78" s="328" t="s">
        <v>69</v>
      </c>
      <c r="D78" s="332" t="s">
        <v>430</v>
      </c>
      <c r="E78" s="332" t="s">
        <v>600</v>
      </c>
      <c r="F78" s="323">
        <v>161506.1</v>
      </c>
      <c r="G78" s="323"/>
      <c r="H78" s="323" t="s">
        <v>411</v>
      </c>
      <c r="I78" s="333" t="s">
        <v>584</v>
      </c>
      <c r="J78" s="325">
        <v>44271</v>
      </c>
      <c r="K78" s="326" t="s">
        <v>1102</v>
      </c>
    </row>
    <row r="79" spans="1:11" ht="210.75" customHeight="1">
      <c r="A79" s="83">
        <v>2</v>
      </c>
      <c r="B79" s="320" t="s">
        <v>1041</v>
      </c>
      <c r="C79" s="430" t="s">
        <v>69</v>
      </c>
      <c r="D79" s="327" t="s">
        <v>949</v>
      </c>
      <c r="E79" s="327" t="s">
        <v>961</v>
      </c>
      <c r="F79" s="425">
        <v>31690.48</v>
      </c>
      <c r="G79" s="330"/>
      <c r="H79" s="437" t="s">
        <v>411</v>
      </c>
      <c r="I79" s="329" t="s">
        <v>581</v>
      </c>
      <c r="J79" s="423"/>
      <c r="K79" s="436" t="s">
        <v>1287</v>
      </c>
    </row>
    <row r="80" spans="1:11" ht="210.75" customHeight="1">
      <c r="A80" s="327">
        <v>3</v>
      </c>
      <c r="B80" s="320" t="s">
        <v>1244</v>
      </c>
      <c r="C80" s="328" t="s">
        <v>69</v>
      </c>
      <c r="D80" s="332" t="s">
        <v>1248</v>
      </c>
      <c r="E80" s="332" t="s">
        <v>1248</v>
      </c>
      <c r="F80" s="425">
        <v>72743.5</v>
      </c>
      <c r="G80" s="323"/>
      <c r="H80" s="323" t="s">
        <v>411</v>
      </c>
      <c r="I80" s="333" t="s">
        <v>587</v>
      </c>
      <c r="J80" s="325">
        <v>44271</v>
      </c>
      <c r="K80" s="326" t="s">
        <v>1288</v>
      </c>
    </row>
    <row r="81" spans="1:11" ht="210.75" customHeight="1">
      <c r="A81" s="327">
        <v>4</v>
      </c>
      <c r="B81" s="320" t="s">
        <v>1269</v>
      </c>
      <c r="C81" s="328" t="s">
        <v>69</v>
      </c>
      <c r="D81" s="332" t="s">
        <v>572</v>
      </c>
      <c r="E81" s="332" t="s">
        <v>1270</v>
      </c>
      <c r="F81" s="425">
        <v>19502.8</v>
      </c>
      <c r="G81" s="323"/>
      <c r="H81" s="323" t="s">
        <v>411</v>
      </c>
      <c r="I81" s="333" t="s">
        <v>587</v>
      </c>
      <c r="J81" s="325"/>
      <c r="K81" s="326" t="s">
        <v>1307</v>
      </c>
    </row>
    <row r="82" spans="1:11" ht="210.75" customHeight="1">
      <c r="A82" s="327">
        <v>5</v>
      </c>
      <c r="B82" s="320" t="s">
        <v>1255</v>
      </c>
      <c r="C82" s="328" t="s">
        <v>69</v>
      </c>
      <c r="D82" s="332" t="s">
        <v>1313</v>
      </c>
      <c r="E82" s="332" t="s">
        <v>1314</v>
      </c>
      <c r="F82" s="425">
        <v>114271.85</v>
      </c>
      <c r="G82" s="323"/>
      <c r="H82" s="329" t="s">
        <v>6</v>
      </c>
      <c r="I82" s="333" t="s">
        <v>1317</v>
      </c>
      <c r="J82" s="325"/>
      <c r="K82" s="326" t="s">
        <v>1319</v>
      </c>
    </row>
    <row r="83" spans="1:11" ht="210.75" customHeight="1">
      <c r="A83" s="327">
        <v>6</v>
      </c>
      <c r="B83" s="320" t="s">
        <v>547</v>
      </c>
      <c r="C83" s="328" t="s">
        <v>69</v>
      </c>
      <c r="D83" s="332" t="s">
        <v>1313</v>
      </c>
      <c r="E83" s="332" t="s">
        <v>1314</v>
      </c>
      <c r="F83" s="425">
        <v>472276.5</v>
      </c>
      <c r="G83" s="323"/>
      <c r="H83" s="329" t="s">
        <v>6</v>
      </c>
      <c r="I83" s="333" t="s">
        <v>1317</v>
      </c>
      <c r="J83" s="325"/>
      <c r="K83" s="326" t="s">
        <v>1318</v>
      </c>
    </row>
    <row r="84" spans="1:11" ht="210.75" customHeight="1">
      <c r="A84" s="327">
        <v>7</v>
      </c>
      <c r="B84" s="320" t="s">
        <v>1321</v>
      </c>
      <c r="C84" s="328" t="s">
        <v>69</v>
      </c>
      <c r="D84" s="332" t="s">
        <v>1316</v>
      </c>
      <c r="E84" s="332" t="s">
        <v>1316</v>
      </c>
      <c r="F84" s="468">
        <v>68900</v>
      </c>
      <c r="G84" s="323"/>
      <c r="H84" s="329" t="s">
        <v>411</v>
      </c>
      <c r="I84" s="333"/>
      <c r="J84" s="325"/>
      <c r="K84" s="326" t="s">
        <v>1349</v>
      </c>
    </row>
    <row r="85" spans="1:11" ht="210.75" customHeight="1">
      <c r="A85" s="327">
        <v>8</v>
      </c>
      <c r="B85" s="320" t="s">
        <v>1330</v>
      </c>
      <c r="C85" s="328" t="s">
        <v>69</v>
      </c>
      <c r="D85" s="332" t="s">
        <v>902</v>
      </c>
      <c r="E85" s="332" t="s">
        <v>1350</v>
      </c>
      <c r="F85" s="468">
        <v>52500</v>
      </c>
      <c r="G85" s="323"/>
      <c r="H85" s="329" t="s">
        <v>411</v>
      </c>
      <c r="I85" s="333"/>
      <c r="J85" s="325"/>
      <c r="K85" s="326" t="s">
        <v>1351</v>
      </c>
    </row>
    <row r="86" spans="1:11" ht="210.75" customHeight="1">
      <c r="A86" s="327">
        <v>9</v>
      </c>
      <c r="B86" s="320" t="s">
        <v>1262</v>
      </c>
      <c r="C86" s="328" t="s">
        <v>69</v>
      </c>
      <c r="D86" s="332" t="s">
        <v>76</v>
      </c>
      <c r="E86" s="332" t="s">
        <v>76</v>
      </c>
      <c r="F86" s="468">
        <v>244472.3</v>
      </c>
      <c r="G86" s="323"/>
      <c r="H86" s="329" t="s">
        <v>411</v>
      </c>
      <c r="I86" s="333"/>
      <c r="J86" s="325"/>
      <c r="K86" s="326" t="s">
        <v>1339</v>
      </c>
    </row>
    <row r="87" spans="1:11" ht="210.75" customHeight="1">
      <c r="A87" s="327">
        <v>10</v>
      </c>
      <c r="B87" s="320" t="s">
        <v>1409</v>
      </c>
      <c r="C87" s="328" t="s">
        <v>69</v>
      </c>
      <c r="D87" s="332" t="s">
        <v>1408</v>
      </c>
      <c r="E87" s="332" t="s">
        <v>1410</v>
      </c>
      <c r="F87" s="468">
        <v>21941.05</v>
      </c>
      <c r="G87" s="323"/>
      <c r="H87" s="329" t="s">
        <v>411</v>
      </c>
      <c r="I87" s="333"/>
      <c r="J87" s="325"/>
      <c r="K87" s="326" t="s">
        <v>1411</v>
      </c>
    </row>
    <row r="88" spans="1:11" ht="51" customHeight="1">
      <c r="A88" s="560" t="s">
        <v>905</v>
      </c>
      <c r="B88" s="560"/>
      <c r="C88" s="560"/>
      <c r="D88" s="560"/>
      <c r="E88" s="560"/>
      <c r="F88" s="337">
        <f>F79+F80+F81+F82+F83+F84+F86+F87+F85</f>
        <v>1098298.48</v>
      </c>
      <c r="G88" s="337">
        <f>SUM(G77:G78)</f>
        <v>0</v>
      </c>
      <c r="H88" s="337"/>
      <c r="I88" s="338"/>
      <c r="J88" s="339"/>
      <c r="K88" s="340"/>
    </row>
    <row r="89" spans="1:11">
      <c r="A89" s="412"/>
      <c r="B89" s="412"/>
      <c r="C89" s="412"/>
      <c r="D89" s="412"/>
      <c r="E89" s="412"/>
      <c r="F89" s="412"/>
      <c r="G89" s="412"/>
      <c r="H89" s="412"/>
      <c r="I89" s="412"/>
      <c r="J89" s="412"/>
    </row>
    <row r="90" spans="1:11" ht="54.75" customHeight="1">
      <c r="A90" s="560" t="s">
        <v>603</v>
      </c>
      <c r="B90" s="560"/>
      <c r="C90" s="560"/>
      <c r="D90" s="560"/>
      <c r="E90" s="560"/>
      <c r="F90" s="337">
        <f>SUM(F73,F66,F48,F25,F15,F88)</f>
        <v>3226333.38</v>
      </c>
      <c r="G90" s="337">
        <f>SUM(G73,G66,G48,G25,G15)</f>
        <v>889261.03</v>
      </c>
      <c r="H90" s="337"/>
      <c r="I90" s="338"/>
      <c r="J90" s="339"/>
      <c r="K90" s="340"/>
    </row>
    <row r="102" spans="9:9">
      <c r="I102" s="414"/>
    </row>
    <row r="106" spans="9:9">
      <c r="I106" s="414"/>
    </row>
    <row r="109" spans="9:9">
      <c r="I109" s="415"/>
    </row>
    <row r="111" spans="9:9">
      <c r="I111" s="415"/>
    </row>
  </sheetData>
  <autoFilter ref="A5:K48"/>
  <mergeCells count="17">
    <mergeCell ref="A90:E90"/>
    <mergeCell ref="A16:K16"/>
    <mergeCell ref="A26:K26"/>
    <mergeCell ref="A17:K17"/>
    <mergeCell ref="A27:K27"/>
    <mergeCell ref="A50:K50"/>
    <mergeCell ref="A66:E66"/>
    <mergeCell ref="A25:E25"/>
    <mergeCell ref="A48:E48"/>
    <mergeCell ref="A68:K68"/>
    <mergeCell ref="A73:E73"/>
    <mergeCell ref="A75:K75"/>
    <mergeCell ref="S23:S24"/>
    <mergeCell ref="A88:E88"/>
    <mergeCell ref="A3:K3"/>
    <mergeCell ref="A4:K4"/>
    <mergeCell ref="A15:E15"/>
  </mergeCells>
  <pageMargins left="0.15" right="7.874015748031496E-2" top="0.6692913385826772" bottom="0.78740157480314965" header="0.31496062992125984" footer="0.31496062992125984"/>
  <pageSetup paperSize="9" scale="30" orientation="landscape" horizontalDpi="1200" verticalDpi="1200" r:id="rId1"/>
  <headerFooter>
    <oddHeader>&amp;C&amp;G</oddHeader>
    <oddFooter>&amp;C&amp;G</oddFooter>
  </headerFooter>
  <rowBreaks count="3" manualBreakCount="3">
    <brk id="16" max="10" man="1"/>
    <brk id="25" min="1" max="12" man="1"/>
    <brk id="67" max="10"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68"/>
  <sheetViews>
    <sheetView view="pageBreakPreview" zoomScale="55" zoomScaleNormal="40" zoomScaleSheetLayoutView="55" workbookViewId="0">
      <selection activeCell="H6" sqref="H6"/>
    </sheetView>
  </sheetViews>
  <sheetFormatPr defaultColWidth="9" defaultRowHeight="25.5"/>
  <cols>
    <col min="1" max="1" width="31.140625" style="93" customWidth="1"/>
    <col min="2" max="2" width="48.140625" style="93" customWidth="1"/>
    <col min="3" max="3" width="29.85546875" style="93" customWidth="1"/>
    <col min="4" max="4" width="45.140625" style="93" customWidth="1"/>
    <col min="5" max="5" width="88.5703125" style="93" customWidth="1"/>
    <col min="6" max="6" width="41.85546875" style="93" customWidth="1"/>
    <col min="7" max="7" width="41.85546875" style="93" hidden="1" customWidth="1"/>
    <col min="8" max="8" width="26.7109375" style="93" customWidth="1"/>
    <col min="9" max="9" width="34.42578125" style="93" customWidth="1"/>
    <col min="10" max="10" width="30.85546875" style="93" hidden="1" customWidth="1"/>
    <col min="11" max="11" width="85.85546875" style="413" customWidth="1"/>
    <col min="12" max="12" width="3.28515625" style="93" customWidth="1"/>
    <col min="13" max="18" width="9" style="93"/>
    <col min="19" max="19" width="18" style="93" bestFit="1" customWidth="1"/>
    <col min="20" max="252" width="9" style="93"/>
    <col min="253" max="253" width="8.7109375" style="93" customWidth="1"/>
    <col min="254" max="254" width="23.42578125" style="93" customWidth="1"/>
    <col min="255" max="255" width="19" style="93" customWidth="1"/>
    <col min="256" max="256" width="20.140625" style="93" customWidth="1"/>
    <col min="257" max="257" width="9" style="93" hidden="1" customWidth="1"/>
    <col min="258" max="258" width="53.28515625" style="93" customWidth="1"/>
    <col min="259" max="259" width="22" style="93" customWidth="1"/>
    <col min="260" max="260" width="40" style="93" customWidth="1"/>
    <col min="261" max="261" width="37.140625" style="93" customWidth="1"/>
    <col min="262" max="262" width="21" style="93" customWidth="1"/>
    <col min="263" max="263" width="19.140625" style="93" customWidth="1"/>
    <col min="264" max="264" width="2.7109375" style="93" customWidth="1"/>
    <col min="265" max="508" width="9" style="93"/>
    <col min="509" max="509" width="8.7109375" style="93" customWidth="1"/>
    <col min="510" max="510" width="23.42578125" style="93" customWidth="1"/>
    <col min="511" max="511" width="19" style="93" customWidth="1"/>
    <col min="512" max="512" width="20.140625" style="93" customWidth="1"/>
    <col min="513" max="513" width="9" style="93" hidden="1" customWidth="1"/>
    <col min="514" max="514" width="53.28515625" style="93" customWidth="1"/>
    <col min="515" max="515" width="22" style="93" customWidth="1"/>
    <col min="516" max="516" width="40" style="93" customWidth="1"/>
    <col min="517" max="517" width="37.140625" style="93" customWidth="1"/>
    <col min="518" max="518" width="21" style="93" customWidth="1"/>
    <col min="519" max="519" width="19.140625" style="93" customWidth="1"/>
    <col min="520" max="520" width="2.7109375" style="93" customWidth="1"/>
    <col min="521" max="764" width="9" style="93"/>
    <col min="765" max="765" width="8.7109375" style="93" customWidth="1"/>
    <col min="766" max="766" width="23.42578125" style="93" customWidth="1"/>
    <col min="767" max="767" width="19" style="93" customWidth="1"/>
    <col min="768" max="768" width="20.140625" style="93" customWidth="1"/>
    <col min="769" max="769" width="9" style="93" hidden="1" customWidth="1"/>
    <col min="770" max="770" width="53.28515625" style="93" customWidth="1"/>
    <col min="771" max="771" width="22" style="93" customWidth="1"/>
    <col min="772" max="772" width="40" style="93" customWidth="1"/>
    <col min="773" max="773" width="37.140625" style="93" customWidth="1"/>
    <col min="774" max="774" width="21" style="93" customWidth="1"/>
    <col min="775" max="775" width="19.140625" style="93" customWidth="1"/>
    <col min="776" max="776" width="2.7109375" style="93" customWidth="1"/>
    <col min="777" max="1020" width="9" style="93"/>
    <col min="1021" max="1021" width="8.7109375" style="93" customWidth="1"/>
    <col min="1022" max="1022" width="23.42578125" style="93" customWidth="1"/>
    <col min="1023" max="1023" width="19" style="93" customWidth="1"/>
    <col min="1024" max="1024" width="20.140625" style="93" customWidth="1"/>
    <col min="1025" max="1025" width="9" style="93" hidden="1" customWidth="1"/>
    <col min="1026" max="1026" width="53.28515625" style="93" customWidth="1"/>
    <col min="1027" max="1027" width="22" style="93" customWidth="1"/>
    <col min="1028" max="1028" width="40" style="93" customWidth="1"/>
    <col min="1029" max="1029" width="37.140625" style="93" customWidth="1"/>
    <col min="1030" max="1030" width="21" style="93" customWidth="1"/>
    <col min="1031" max="1031" width="19.140625" style="93" customWidth="1"/>
    <col min="1032" max="1032" width="2.7109375" style="93" customWidth="1"/>
    <col min="1033" max="1276" width="9" style="93"/>
    <col min="1277" max="1277" width="8.7109375" style="93" customWidth="1"/>
    <col min="1278" max="1278" width="23.42578125" style="93" customWidth="1"/>
    <col min="1279" max="1279" width="19" style="93" customWidth="1"/>
    <col min="1280" max="1280" width="20.140625" style="93" customWidth="1"/>
    <col min="1281" max="1281" width="9" style="93" hidden="1" customWidth="1"/>
    <col min="1282" max="1282" width="53.28515625" style="93" customWidth="1"/>
    <col min="1283" max="1283" width="22" style="93" customWidth="1"/>
    <col min="1284" max="1284" width="40" style="93" customWidth="1"/>
    <col min="1285" max="1285" width="37.140625" style="93" customWidth="1"/>
    <col min="1286" max="1286" width="21" style="93" customWidth="1"/>
    <col min="1287" max="1287" width="19.140625" style="93" customWidth="1"/>
    <col min="1288" max="1288" width="2.7109375" style="93" customWidth="1"/>
    <col min="1289" max="1532" width="9" style="93"/>
    <col min="1533" max="1533" width="8.7109375" style="93" customWidth="1"/>
    <col min="1534" max="1534" width="23.42578125" style="93" customWidth="1"/>
    <col min="1535" max="1535" width="19" style="93" customWidth="1"/>
    <col min="1536" max="1536" width="20.140625" style="93" customWidth="1"/>
    <col min="1537" max="1537" width="9" style="93" hidden="1" customWidth="1"/>
    <col min="1538" max="1538" width="53.28515625" style="93" customWidth="1"/>
    <col min="1539" max="1539" width="22" style="93" customWidth="1"/>
    <col min="1540" max="1540" width="40" style="93" customWidth="1"/>
    <col min="1541" max="1541" width="37.140625" style="93" customWidth="1"/>
    <col min="1542" max="1542" width="21" style="93" customWidth="1"/>
    <col min="1543" max="1543" width="19.140625" style="93" customWidth="1"/>
    <col min="1544" max="1544" width="2.7109375" style="93" customWidth="1"/>
    <col min="1545" max="1788" width="9" style="93"/>
    <col min="1789" max="1789" width="8.7109375" style="93" customWidth="1"/>
    <col min="1790" max="1790" width="23.42578125" style="93" customWidth="1"/>
    <col min="1791" max="1791" width="19" style="93" customWidth="1"/>
    <col min="1792" max="1792" width="20.140625" style="93" customWidth="1"/>
    <col min="1793" max="1793" width="9" style="93" hidden="1" customWidth="1"/>
    <col min="1794" max="1794" width="53.28515625" style="93" customWidth="1"/>
    <col min="1795" max="1795" width="22" style="93" customWidth="1"/>
    <col min="1796" max="1796" width="40" style="93" customWidth="1"/>
    <col min="1797" max="1797" width="37.140625" style="93" customWidth="1"/>
    <col min="1798" max="1798" width="21" style="93" customWidth="1"/>
    <col min="1799" max="1799" width="19.140625" style="93" customWidth="1"/>
    <col min="1800" max="1800" width="2.7109375" style="93" customWidth="1"/>
    <col min="1801" max="2044" width="9" style="93"/>
    <col min="2045" max="2045" width="8.7109375" style="93" customWidth="1"/>
    <col min="2046" max="2046" width="23.42578125" style="93" customWidth="1"/>
    <col min="2047" max="2047" width="19" style="93" customWidth="1"/>
    <col min="2048" max="2048" width="20.140625" style="93" customWidth="1"/>
    <col min="2049" max="2049" width="9" style="93" hidden="1" customWidth="1"/>
    <col min="2050" max="2050" width="53.28515625" style="93" customWidth="1"/>
    <col min="2051" max="2051" width="22" style="93" customWidth="1"/>
    <col min="2052" max="2052" width="40" style="93" customWidth="1"/>
    <col min="2053" max="2053" width="37.140625" style="93" customWidth="1"/>
    <col min="2054" max="2054" width="21" style="93" customWidth="1"/>
    <col min="2055" max="2055" width="19.140625" style="93" customWidth="1"/>
    <col min="2056" max="2056" width="2.7109375" style="93" customWidth="1"/>
    <col min="2057" max="2300" width="9" style="93"/>
    <col min="2301" max="2301" width="8.7109375" style="93" customWidth="1"/>
    <col min="2302" max="2302" width="23.42578125" style="93" customWidth="1"/>
    <col min="2303" max="2303" width="19" style="93" customWidth="1"/>
    <col min="2304" max="2304" width="20.140625" style="93" customWidth="1"/>
    <col min="2305" max="2305" width="9" style="93" hidden="1" customWidth="1"/>
    <col min="2306" max="2306" width="53.28515625" style="93" customWidth="1"/>
    <col min="2307" max="2307" width="22" style="93" customWidth="1"/>
    <col min="2308" max="2308" width="40" style="93" customWidth="1"/>
    <col min="2309" max="2309" width="37.140625" style="93" customWidth="1"/>
    <col min="2310" max="2310" width="21" style="93" customWidth="1"/>
    <col min="2311" max="2311" width="19.140625" style="93" customWidth="1"/>
    <col min="2312" max="2312" width="2.7109375" style="93" customWidth="1"/>
    <col min="2313" max="2556" width="9" style="93"/>
    <col min="2557" max="2557" width="8.7109375" style="93" customWidth="1"/>
    <col min="2558" max="2558" width="23.42578125" style="93" customWidth="1"/>
    <col min="2559" max="2559" width="19" style="93" customWidth="1"/>
    <col min="2560" max="2560" width="20.140625" style="93" customWidth="1"/>
    <col min="2561" max="2561" width="9" style="93" hidden="1" customWidth="1"/>
    <col min="2562" max="2562" width="53.28515625" style="93" customWidth="1"/>
    <col min="2563" max="2563" width="22" style="93" customWidth="1"/>
    <col min="2564" max="2564" width="40" style="93" customWidth="1"/>
    <col min="2565" max="2565" width="37.140625" style="93" customWidth="1"/>
    <col min="2566" max="2566" width="21" style="93" customWidth="1"/>
    <col min="2567" max="2567" width="19.140625" style="93" customWidth="1"/>
    <col min="2568" max="2568" width="2.7109375" style="93" customWidth="1"/>
    <col min="2569" max="2812" width="9" style="93"/>
    <col min="2813" max="2813" width="8.7109375" style="93" customWidth="1"/>
    <col min="2814" max="2814" width="23.42578125" style="93" customWidth="1"/>
    <col min="2815" max="2815" width="19" style="93" customWidth="1"/>
    <col min="2816" max="2816" width="20.140625" style="93" customWidth="1"/>
    <col min="2817" max="2817" width="9" style="93" hidden="1" customWidth="1"/>
    <col min="2818" max="2818" width="53.28515625" style="93" customWidth="1"/>
    <col min="2819" max="2819" width="22" style="93" customWidth="1"/>
    <col min="2820" max="2820" width="40" style="93" customWidth="1"/>
    <col min="2821" max="2821" width="37.140625" style="93" customWidth="1"/>
    <col min="2822" max="2822" width="21" style="93" customWidth="1"/>
    <col min="2823" max="2823" width="19.140625" style="93" customWidth="1"/>
    <col min="2824" max="2824" width="2.7109375" style="93" customWidth="1"/>
    <col min="2825" max="3068" width="9" style="93"/>
    <col min="3069" max="3069" width="8.7109375" style="93" customWidth="1"/>
    <col min="3070" max="3070" width="23.42578125" style="93" customWidth="1"/>
    <col min="3071" max="3071" width="19" style="93" customWidth="1"/>
    <col min="3072" max="3072" width="20.140625" style="93" customWidth="1"/>
    <col min="3073" max="3073" width="9" style="93" hidden="1" customWidth="1"/>
    <col min="3074" max="3074" width="53.28515625" style="93" customWidth="1"/>
    <col min="3075" max="3075" width="22" style="93" customWidth="1"/>
    <col min="3076" max="3076" width="40" style="93" customWidth="1"/>
    <col min="3077" max="3077" width="37.140625" style="93" customWidth="1"/>
    <col min="3078" max="3078" width="21" style="93" customWidth="1"/>
    <col min="3079" max="3079" width="19.140625" style="93" customWidth="1"/>
    <col min="3080" max="3080" width="2.7109375" style="93" customWidth="1"/>
    <col min="3081" max="3324" width="9" style="93"/>
    <col min="3325" max="3325" width="8.7109375" style="93" customWidth="1"/>
    <col min="3326" max="3326" width="23.42578125" style="93" customWidth="1"/>
    <col min="3327" max="3327" width="19" style="93" customWidth="1"/>
    <col min="3328" max="3328" width="20.140625" style="93" customWidth="1"/>
    <col min="3329" max="3329" width="9" style="93" hidden="1" customWidth="1"/>
    <col min="3330" max="3330" width="53.28515625" style="93" customWidth="1"/>
    <col min="3331" max="3331" width="22" style="93" customWidth="1"/>
    <col min="3332" max="3332" width="40" style="93" customWidth="1"/>
    <col min="3333" max="3333" width="37.140625" style="93" customWidth="1"/>
    <col min="3334" max="3334" width="21" style="93" customWidth="1"/>
    <col min="3335" max="3335" width="19.140625" style="93" customWidth="1"/>
    <col min="3336" max="3336" width="2.7109375" style="93" customWidth="1"/>
    <col min="3337" max="3580" width="9" style="93"/>
    <col min="3581" max="3581" width="8.7109375" style="93" customWidth="1"/>
    <col min="3582" max="3582" width="23.42578125" style="93" customWidth="1"/>
    <col min="3583" max="3583" width="19" style="93" customWidth="1"/>
    <col min="3584" max="3584" width="20.140625" style="93" customWidth="1"/>
    <col min="3585" max="3585" width="9" style="93" hidden="1" customWidth="1"/>
    <col min="3586" max="3586" width="53.28515625" style="93" customWidth="1"/>
    <col min="3587" max="3587" width="22" style="93" customWidth="1"/>
    <col min="3588" max="3588" width="40" style="93" customWidth="1"/>
    <col min="3589" max="3589" width="37.140625" style="93" customWidth="1"/>
    <col min="3590" max="3590" width="21" style="93" customWidth="1"/>
    <col min="3591" max="3591" width="19.140625" style="93" customWidth="1"/>
    <col min="3592" max="3592" width="2.7109375" style="93" customWidth="1"/>
    <col min="3593" max="3836" width="9" style="93"/>
    <col min="3837" max="3837" width="8.7109375" style="93" customWidth="1"/>
    <col min="3838" max="3838" width="23.42578125" style="93" customWidth="1"/>
    <col min="3839" max="3839" width="19" style="93" customWidth="1"/>
    <col min="3840" max="3840" width="20.140625" style="93" customWidth="1"/>
    <col min="3841" max="3841" width="9" style="93" hidden="1" customWidth="1"/>
    <col min="3842" max="3842" width="53.28515625" style="93" customWidth="1"/>
    <col min="3843" max="3843" width="22" style="93" customWidth="1"/>
    <col min="3844" max="3844" width="40" style="93" customWidth="1"/>
    <col min="3845" max="3845" width="37.140625" style="93" customWidth="1"/>
    <col min="3846" max="3846" width="21" style="93" customWidth="1"/>
    <col min="3847" max="3847" width="19.140625" style="93" customWidth="1"/>
    <col min="3848" max="3848" width="2.7109375" style="93" customWidth="1"/>
    <col min="3849" max="4092" width="9" style="93"/>
    <col min="4093" max="4093" width="8.7109375" style="93" customWidth="1"/>
    <col min="4094" max="4094" width="23.42578125" style="93" customWidth="1"/>
    <col min="4095" max="4095" width="19" style="93" customWidth="1"/>
    <col min="4096" max="4096" width="20.140625" style="93" customWidth="1"/>
    <col min="4097" max="4097" width="9" style="93" hidden="1" customWidth="1"/>
    <col min="4098" max="4098" width="53.28515625" style="93" customWidth="1"/>
    <col min="4099" max="4099" width="22" style="93" customWidth="1"/>
    <col min="4100" max="4100" width="40" style="93" customWidth="1"/>
    <col min="4101" max="4101" width="37.140625" style="93" customWidth="1"/>
    <col min="4102" max="4102" width="21" style="93" customWidth="1"/>
    <col min="4103" max="4103" width="19.140625" style="93" customWidth="1"/>
    <col min="4104" max="4104" width="2.7109375" style="93" customWidth="1"/>
    <col min="4105" max="4348" width="9" style="93"/>
    <col min="4349" max="4349" width="8.7109375" style="93" customWidth="1"/>
    <col min="4350" max="4350" width="23.42578125" style="93" customWidth="1"/>
    <col min="4351" max="4351" width="19" style="93" customWidth="1"/>
    <col min="4352" max="4352" width="20.140625" style="93" customWidth="1"/>
    <col min="4353" max="4353" width="9" style="93" hidden="1" customWidth="1"/>
    <col min="4354" max="4354" width="53.28515625" style="93" customWidth="1"/>
    <col min="4355" max="4355" width="22" style="93" customWidth="1"/>
    <col min="4356" max="4356" width="40" style="93" customWidth="1"/>
    <col min="4357" max="4357" width="37.140625" style="93" customWidth="1"/>
    <col min="4358" max="4358" width="21" style="93" customWidth="1"/>
    <col min="4359" max="4359" width="19.140625" style="93" customWidth="1"/>
    <col min="4360" max="4360" width="2.7109375" style="93" customWidth="1"/>
    <col min="4361" max="4604" width="9" style="93"/>
    <col min="4605" max="4605" width="8.7109375" style="93" customWidth="1"/>
    <col min="4606" max="4606" width="23.42578125" style="93" customWidth="1"/>
    <col min="4607" max="4607" width="19" style="93" customWidth="1"/>
    <col min="4608" max="4608" width="20.140625" style="93" customWidth="1"/>
    <col min="4609" max="4609" width="9" style="93" hidden="1" customWidth="1"/>
    <col min="4610" max="4610" width="53.28515625" style="93" customWidth="1"/>
    <col min="4611" max="4611" width="22" style="93" customWidth="1"/>
    <col min="4612" max="4612" width="40" style="93" customWidth="1"/>
    <col min="4613" max="4613" width="37.140625" style="93" customWidth="1"/>
    <col min="4614" max="4614" width="21" style="93" customWidth="1"/>
    <col min="4615" max="4615" width="19.140625" style="93" customWidth="1"/>
    <col min="4616" max="4616" width="2.7109375" style="93" customWidth="1"/>
    <col min="4617" max="4860" width="9" style="93"/>
    <col min="4861" max="4861" width="8.7109375" style="93" customWidth="1"/>
    <col min="4862" max="4862" width="23.42578125" style="93" customWidth="1"/>
    <col min="4863" max="4863" width="19" style="93" customWidth="1"/>
    <col min="4864" max="4864" width="20.140625" style="93" customWidth="1"/>
    <col min="4865" max="4865" width="9" style="93" hidden="1" customWidth="1"/>
    <col min="4866" max="4866" width="53.28515625" style="93" customWidth="1"/>
    <col min="4867" max="4867" width="22" style="93" customWidth="1"/>
    <col min="4868" max="4868" width="40" style="93" customWidth="1"/>
    <col min="4869" max="4869" width="37.140625" style="93" customWidth="1"/>
    <col min="4870" max="4870" width="21" style="93" customWidth="1"/>
    <col min="4871" max="4871" width="19.140625" style="93" customWidth="1"/>
    <col min="4872" max="4872" width="2.7109375" style="93" customWidth="1"/>
    <col min="4873" max="5116" width="9" style="93"/>
    <col min="5117" max="5117" width="8.7109375" style="93" customWidth="1"/>
    <col min="5118" max="5118" width="23.42578125" style="93" customWidth="1"/>
    <col min="5119" max="5119" width="19" style="93" customWidth="1"/>
    <col min="5120" max="5120" width="20.140625" style="93" customWidth="1"/>
    <col min="5121" max="5121" width="9" style="93" hidden="1" customWidth="1"/>
    <col min="5122" max="5122" width="53.28515625" style="93" customWidth="1"/>
    <col min="5123" max="5123" width="22" style="93" customWidth="1"/>
    <col min="5124" max="5124" width="40" style="93" customWidth="1"/>
    <col min="5125" max="5125" width="37.140625" style="93" customWidth="1"/>
    <col min="5126" max="5126" width="21" style="93" customWidth="1"/>
    <col min="5127" max="5127" width="19.140625" style="93" customWidth="1"/>
    <col min="5128" max="5128" width="2.7109375" style="93" customWidth="1"/>
    <col min="5129" max="5372" width="9" style="93"/>
    <col min="5373" max="5373" width="8.7109375" style="93" customWidth="1"/>
    <col min="5374" max="5374" width="23.42578125" style="93" customWidth="1"/>
    <col min="5375" max="5375" width="19" style="93" customWidth="1"/>
    <col min="5376" max="5376" width="20.140625" style="93" customWidth="1"/>
    <col min="5377" max="5377" width="9" style="93" hidden="1" customWidth="1"/>
    <col min="5378" max="5378" width="53.28515625" style="93" customWidth="1"/>
    <col min="5379" max="5379" width="22" style="93" customWidth="1"/>
    <col min="5380" max="5380" width="40" style="93" customWidth="1"/>
    <col min="5381" max="5381" width="37.140625" style="93" customWidth="1"/>
    <col min="5382" max="5382" width="21" style="93" customWidth="1"/>
    <col min="5383" max="5383" width="19.140625" style="93" customWidth="1"/>
    <col min="5384" max="5384" width="2.7109375" style="93" customWidth="1"/>
    <col min="5385" max="5628" width="9" style="93"/>
    <col min="5629" max="5629" width="8.7109375" style="93" customWidth="1"/>
    <col min="5630" max="5630" width="23.42578125" style="93" customWidth="1"/>
    <col min="5631" max="5631" width="19" style="93" customWidth="1"/>
    <col min="5632" max="5632" width="20.140625" style="93" customWidth="1"/>
    <col min="5633" max="5633" width="9" style="93" hidden="1" customWidth="1"/>
    <col min="5634" max="5634" width="53.28515625" style="93" customWidth="1"/>
    <col min="5635" max="5635" width="22" style="93" customWidth="1"/>
    <col min="5636" max="5636" width="40" style="93" customWidth="1"/>
    <col min="5637" max="5637" width="37.140625" style="93" customWidth="1"/>
    <col min="5638" max="5638" width="21" style="93" customWidth="1"/>
    <col min="5639" max="5639" width="19.140625" style="93" customWidth="1"/>
    <col min="5640" max="5640" width="2.7109375" style="93" customWidth="1"/>
    <col min="5641" max="5884" width="9" style="93"/>
    <col min="5885" max="5885" width="8.7109375" style="93" customWidth="1"/>
    <col min="5886" max="5886" width="23.42578125" style="93" customWidth="1"/>
    <col min="5887" max="5887" width="19" style="93" customWidth="1"/>
    <col min="5888" max="5888" width="20.140625" style="93" customWidth="1"/>
    <col min="5889" max="5889" width="9" style="93" hidden="1" customWidth="1"/>
    <col min="5890" max="5890" width="53.28515625" style="93" customWidth="1"/>
    <col min="5891" max="5891" width="22" style="93" customWidth="1"/>
    <col min="5892" max="5892" width="40" style="93" customWidth="1"/>
    <col min="5893" max="5893" width="37.140625" style="93" customWidth="1"/>
    <col min="5894" max="5894" width="21" style="93" customWidth="1"/>
    <col min="5895" max="5895" width="19.140625" style="93" customWidth="1"/>
    <col min="5896" max="5896" width="2.7109375" style="93" customWidth="1"/>
    <col min="5897" max="6140" width="9" style="93"/>
    <col min="6141" max="6141" width="8.7109375" style="93" customWidth="1"/>
    <col min="6142" max="6142" width="23.42578125" style="93" customWidth="1"/>
    <col min="6143" max="6143" width="19" style="93" customWidth="1"/>
    <col min="6144" max="6144" width="20.140625" style="93" customWidth="1"/>
    <col min="6145" max="6145" width="9" style="93" hidden="1" customWidth="1"/>
    <col min="6146" max="6146" width="53.28515625" style="93" customWidth="1"/>
    <col min="6147" max="6147" width="22" style="93" customWidth="1"/>
    <col min="6148" max="6148" width="40" style="93" customWidth="1"/>
    <col min="6149" max="6149" width="37.140625" style="93" customWidth="1"/>
    <col min="6150" max="6150" width="21" style="93" customWidth="1"/>
    <col min="6151" max="6151" width="19.140625" style="93" customWidth="1"/>
    <col min="6152" max="6152" width="2.7109375" style="93" customWidth="1"/>
    <col min="6153" max="6396" width="9" style="93"/>
    <col min="6397" max="6397" width="8.7109375" style="93" customWidth="1"/>
    <col min="6398" max="6398" width="23.42578125" style="93" customWidth="1"/>
    <col min="6399" max="6399" width="19" style="93" customWidth="1"/>
    <col min="6400" max="6400" width="20.140625" style="93" customWidth="1"/>
    <col min="6401" max="6401" width="9" style="93" hidden="1" customWidth="1"/>
    <col min="6402" max="6402" width="53.28515625" style="93" customWidth="1"/>
    <col min="6403" max="6403" width="22" style="93" customWidth="1"/>
    <col min="6404" max="6404" width="40" style="93" customWidth="1"/>
    <col min="6405" max="6405" width="37.140625" style="93" customWidth="1"/>
    <col min="6406" max="6406" width="21" style="93" customWidth="1"/>
    <col min="6407" max="6407" width="19.140625" style="93" customWidth="1"/>
    <col min="6408" max="6408" width="2.7109375" style="93" customWidth="1"/>
    <col min="6409" max="6652" width="9" style="93"/>
    <col min="6653" max="6653" width="8.7109375" style="93" customWidth="1"/>
    <col min="6654" max="6654" width="23.42578125" style="93" customWidth="1"/>
    <col min="6655" max="6655" width="19" style="93" customWidth="1"/>
    <col min="6656" max="6656" width="20.140625" style="93" customWidth="1"/>
    <col min="6657" max="6657" width="9" style="93" hidden="1" customWidth="1"/>
    <col min="6658" max="6658" width="53.28515625" style="93" customWidth="1"/>
    <col min="6659" max="6659" width="22" style="93" customWidth="1"/>
    <col min="6660" max="6660" width="40" style="93" customWidth="1"/>
    <col min="6661" max="6661" width="37.140625" style="93" customWidth="1"/>
    <col min="6662" max="6662" width="21" style="93" customWidth="1"/>
    <col min="6663" max="6663" width="19.140625" style="93" customWidth="1"/>
    <col min="6664" max="6664" width="2.7109375" style="93" customWidth="1"/>
    <col min="6665" max="6908" width="9" style="93"/>
    <col min="6909" max="6909" width="8.7109375" style="93" customWidth="1"/>
    <col min="6910" max="6910" width="23.42578125" style="93" customWidth="1"/>
    <col min="6911" max="6911" width="19" style="93" customWidth="1"/>
    <col min="6912" max="6912" width="20.140625" style="93" customWidth="1"/>
    <col min="6913" max="6913" width="9" style="93" hidden="1" customWidth="1"/>
    <col min="6914" max="6914" width="53.28515625" style="93" customWidth="1"/>
    <col min="6915" max="6915" width="22" style="93" customWidth="1"/>
    <col min="6916" max="6916" width="40" style="93" customWidth="1"/>
    <col min="6917" max="6917" width="37.140625" style="93" customWidth="1"/>
    <col min="6918" max="6918" width="21" style="93" customWidth="1"/>
    <col min="6919" max="6919" width="19.140625" style="93" customWidth="1"/>
    <col min="6920" max="6920" width="2.7109375" style="93" customWidth="1"/>
    <col min="6921" max="7164" width="9" style="93"/>
    <col min="7165" max="7165" width="8.7109375" style="93" customWidth="1"/>
    <col min="7166" max="7166" width="23.42578125" style="93" customWidth="1"/>
    <col min="7167" max="7167" width="19" style="93" customWidth="1"/>
    <col min="7168" max="7168" width="20.140625" style="93" customWidth="1"/>
    <col min="7169" max="7169" width="9" style="93" hidden="1" customWidth="1"/>
    <col min="7170" max="7170" width="53.28515625" style="93" customWidth="1"/>
    <col min="7171" max="7171" width="22" style="93" customWidth="1"/>
    <col min="7172" max="7172" width="40" style="93" customWidth="1"/>
    <col min="7173" max="7173" width="37.140625" style="93" customWidth="1"/>
    <col min="7174" max="7174" width="21" style="93" customWidth="1"/>
    <col min="7175" max="7175" width="19.140625" style="93" customWidth="1"/>
    <col min="7176" max="7176" width="2.7109375" style="93" customWidth="1"/>
    <col min="7177" max="7420" width="9" style="93"/>
    <col min="7421" max="7421" width="8.7109375" style="93" customWidth="1"/>
    <col min="7422" max="7422" width="23.42578125" style="93" customWidth="1"/>
    <col min="7423" max="7423" width="19" style="93" customWidth="1"/>
    <col min="7424" max="7424" width="20.140625" style="93" customWidth="1"/>
    <col min="7425" max="7425" width="9" style="93" hidden="1" customWidth="1"/>
    <col min="7426" max="7426" width="53.28515625" style="93" customWidth="1"/>
    <col min="7427" max="7427" width="22" style="93" customWidth="1"/>
    <col min="7428" max="7428" width="40" style="93" customWidth="1"/>
    <col min="7429" max="7429" width="37.140625" style="93" customWidth="1"/>
    <col min="7430" max="7430" width="21" style="93" customWidth="1"/>
    <col min="7431" max="7431" width="19.140625" style="93" customWidth="1"/>
    <col min="7432" max="7432" width="2.7109375" style="93" customWidth="1"/>
    <col min="7433" max="7676" width="9" style="93"/>
    <col min="7677" max="7677" width="8.7109375" style="93" customWidth="1"/>
    <col min="7678" max="7678" width="23.42578125" style="93" customWidth="1"/>
    <col min="7679" max="7679" width="19" style="93" customWidth="1"/>
    <col min="7680" max="7680" width="20.140625" style="93" customWidth="1"/>
    <col min="7681" max="7681" width="9" style="93" hidden="1" customWidth="1"/>
    <col min="7682" max="7682" width="53.28515625" style="93" customWidth="1"/>
    <col min="7683" max="7683" width="22" style="93" customWidth="1"/>
    <col min="7684" max="7684" width="40" style="93" customWidth="1"/>
    <col min="7685" max="7685" width="37.140625" style="93" customWidth="1"/>
    <col min="7686" max="7686" width="21" style="93" customWidth="1"/>
    <col min="7687" max="7687" width="19.140625" style="93" customWidth="1"/>
    <col min="7688" max="7688" width="2.7109375" style="93" customWidth="1"/>
    <col min="7689" max="7932" width="9" style="93"/>
    <col min="7933" max="7933" width="8.7109375" style="93" customWidth="1"/>
    <col min="7934" max="7934" width="23.42578125" style="93" customWidth="1"/>
    <col min="7935" max="7935" width="19" style="93" customWidth="1"/>
    <col min="7936" max="7936" width="20.140625" style="93" customWidth="1"/>
    <col min="7937" max="7937" width="9" style="93" hidden="1" customWidth="1"/>
    <col min="7938" max="7938" width="53.28515625" style="93" customWidth="1"/>
    <col min="7939" max="7939" width="22" style="93" customWidth="1"/>
    <col min="7940" max="7940" width="40" style="93" customWidth="1"/>
    <col min="7941" max="7941" width="37.140625" style="93" customWidth="1"/>
    <col min="7942" max="7942" width="21" style="93" customWidth="1"/>
    <col min="7943" max="7943" width="19.140625" style="93" customWidth="1"/>
    <col min="7944" max="7944" width="2.7109375" style="93" customWidth="1"/>
    <col min="7945" max="8188" width="9" style="93"/>
    <col min="8189" max="8189" width="8.7109375" style="93" customWidth="1"/>
    <col min="8190" max="8190" width="23.42578125" style="93" customWidth="1"/>
    <col min="8191" max="8191" width="19" style="93" customWidth="1"/>
    <col min="8192" max="8192" width="20.140625" style="93" customWidth="1"/>
    <col min="8193" max="8193" width="9" style="93" hidden="1" customWidth="1"/>
    <col min="8194" max="8194" width="53.28515625" style="93" customWidth="1"/>
    <col min="8195" max="8195" width="22" style="93" customWidth="1"/>
    <col min="8196" max="8196" width="40" style="93" customWidth="1"/>
    <col min="8197" max="8197" width="37.140625" style="93" customWidth="1"/>
    <col min="8198" max="8198" width="21" style="93" customWidth="1"/>
    <col min="8199" max="8199" width="19.140625" style="93" customWidth="1"/>
    <col min="8200" max="8200" width="2.7109375" style="93" customWidth="1"/>
    <col min="8201" max="8444" width="9" style="93"/>
    <col min="8445" max="8445" width="8.7109375" style="93" customWidth="1"/>
    <col min="8446" max="8446" width="23.42578125" style="93" customWidth="1"/>
    <col min="8447" max="8447" width="19" style="93" customWidth="1"/>
    <col min="8448" max="8448" width="20.140625" style="93" customWidth="1"/>
    <col min="8449" max="8449" width="9" style="93" hidden="1" customWidth="1"/>
    <col min="8450" max="8450" width="53.28515625" style="93" customWidth="1"/>
    <col min="8451" max="8451" width="22" style="93" customWidth="1"/>
    <col min="8452" max="8452" width="40" style="93" customWidth="1"/>
    <col min="8453" max="8453" width="37.140625" style="93" customWidth="1"/>
    <col min="8454" max="8454" width="21" style="93" customWidth="1"/>
    <col min="8455" max="8455" width="19.140625" style="93" customWidth="1"/>
    <col min="8456" max="8456" width="2.7109375" style="93" customWidth="1"/>
    <col min="8457" max="8700" width="9" style="93"/>
    <col min="8701" max="8701" width="8.7109375" style="93" customWidth="1"/>
    <col min="8702" max="8702" width="23.42578125" style="93" customWidth="1"/>
    <col min="8703" max="8703" width="19" style="93" customWidth="1"/>
    <col min="8704" max="8704" width="20.140625" style="93" customWidth="1"/>
    <col min="8705" max="8705" width="9" style="93" hidden="1" customWidth="1"/>
    <col min="8706" max="8706" width="53.28515625" style="93" customWidth="1"/>
    <col min="8707" max="8707" width="22" style="93" customWidth="1"/>
    <col min="8708" max="8708" width="40" style="93" customWidth="1"/>
    <col min="8709" max="8709" width="37.140625" style="93" customWidth="1"/>
    <col min="8710" max="8710" width="21" style="93" customWidth="1"/>
    <col min="8711" max="8711" width="19.140625" style="93" customWidth="1"/>
    <col min="8712" max="8712" width="2.7109375" style="93" customWidth="1"/>
    <col min="8713" max="8956" width="9" style="93"/>
    <col min="8957" max="8957" width="8.7109375" style="93" customWidth="1"/>
    <col min="8958" max="8958" width="23.42578125" style="93" customWidth="1"/>
    <col min="8959" max="8959" width="19" style="93" customWidth="1"/>
    <col min="8960" max="8960" width="20.140625" style="93" customWidth="1"/>
    <col min="8961" max="8961" width="9" style="93" hidden="1" customWidth="1"/>
    <col min="8962" max="8962" width="53.28515625" style="93" customWidth="1"/>
    <col min="8963" max="8963" width="22" style="93" customWidth="1"/>
    <col min="8964" max="8964" width="40" style="93" customWidth="1"/>
    <col min="8965" max="8965" width="37.140625" style="93" customWidth="1"/>
    <col min="8966" max="8966" width="21" style="93" customWidth="1"/>
    <col min="8967" max="8967" width="19.140625" style="93" customWidth="1"/>
    <col min="8968" max="8968" width="2.7109375" style="93" customWidth="1"/>
    <col min="8969" max="9212" width="9" style="93"/>
    <col min="9213" max="9213" width="8.7109375" style="93" customWidth="1"/>
    <col min="9214" max="9214" width="23.42578125" style="93" customWidth="1"/>
    <col min="9215" max="9215" width="19" style="93" customWidth="1"/>
    <col min="9216" max="9216" width="20.140625" style="93" customWidth="1"/>
    <col min="9217" max="9217" width="9" style="93" hidden="1" customWidth="1"/>
    <col min="9218" max="9218" width="53.28515625" style="93" customWidth="1"/>
    <col min="9219" max="9219" width="22" style="93" customWidth="1"/>
    <col min="9220" max="9220" width="40" style="93" customWidth="1"/>
    <col min="9221" max="9221" width="37.140625" style="93" customWidth="1"/>
    <col min="9222" max="9222" width="21" style="93" customWidth="1"/>
    <col min="9223" max="9223" width="19.140625" style="93" customWidth="1"/>
    <col min="9224" max="9224" width="2.7109375" style="93" customWidth="1"/>
    <col min="9225" max="9468" width="9" style="93"/>
    <col min="9469" max="9469" width="8.7109375" style="93" customWidth="1"/>
    <col min="9470" max="9470" width="23.42578125" style="93" customWidth="1"/>
    <col min="9471" max="9471" width="19" style="93" customWidth="1"/>
    <col min="9472" max="9472" width="20.140625" style="93" customWidth="1"/>
    <col min="9473" max="9473" width="9" style="93" hidden="1" customWidth="1"/>
    <col min="9474" max="9474" width="53.28515625" style="93" customWidth="1"/>
    <col min="9475" max="9475" width="22" style="93" customWidth="1"/>
    <col min="9476" max="9476" width="40" style="93" customWidth="1"/>
    <col min="9477" max="9477" width="37.140625" style="93" customWidth="1"/>
    <col min="9478" max="9478" width="21" style="93" customWidth="1"/>
    <col min="9479" max="9479" width="19.140625" style="93" customWidth="1"/>
    <col min="9480" max="9480" width="2.7109375" style="93" customWidth="1"/>
    <col min="9481" max="9724" width="9" style="93"/>
    <col min="9725" max="9725" width="8.7109375" style="93" customWidth="1"/>
    <col min="9726" max="9726" width="23.42578125" style="93" customWidth="1"/>
    <col min="9727" max="9727" width="19" style="93" customWidth="1"/>
    <col min="9728" max="9728" width="20.140625" style="93" customWidth="1"/>
    <col min="9729" max="9729" width="9" style="93" hidden="1" customWidth="1"/>
    <col min="9730" max="9730" width="53.28515625" style="93" customWidth="1"/>
    <col min="9731" max="9731" width="22" style="93" customWidth="1"/>
    <col min="9732" max="9732" width="40" style="93" customWidth="1"/>
    <col min="9733" max="9733" width="37.140625" style="93" customWidth="1"/>
    <col min="9734" max="9734" width="21" style="93" customWidth="1"/>
    <col min="9735" max="9735" width="19.140625" style="93" customWidth="1"/>
    <col min="9736" max="9736" width="2.7109375" style="93" customWidth="1"/>
    <col min="9737" max="9980" width="9" style="93"/>
    <col min="9981" max="9981" width="8.7109375" style="93" customWidth="1"/>
    <col min="9982" max="9982" width="23.42578125" style="93" customWidth="1"/>
    <col min="9983" max="9983" width="19" style="93" customWidth="1"/>
    <col min="9984" max="9984" width="20.140625" style="93" customWidth="1"/>
    <col min="9985" max="9985" width="9" style="93" hidden="1" customWidth="1"/>
    <col min="9986" max="9986" width="53.28515625" style="93" customWidth="1"/>
    <col min="9987" max="9987" width="22" style="93" customWidth="1"/>
    <col min="9988" max="9988" width="40" style="93" customWidth="1"/>
    <col min="9989" max="9989" width="37.140625" style="93" customWidth="1"/>
    <col min="9990" max="9990" width="21" style="93" customWidth="1"/>
    <col min="9991" max="9991" width="19.140625" style="93" customWidth="1"/>
    <col min="9992" max="9992" width="2.7109375" style="93" customWidth="1"/>
    <col min="9993" max="10236" width="9" style="93"/>
    <col min="10237" max="10237" width="8.7109375" style="93" customWidth="1"/>
    <col min="10238" max="10238" width="23.42578125" style="93" customWidth="1"/>
    <col min="10239" max="10239" width="19" style="93" customWidth="1"/>
    <col min="10240" max="10240" width="20.140625" style="93" customWidth="1"/>
    <col min="10241" max="10241" width="9" style="93" hidden="1" customWidth="1"/>
    <col min="10242" max="10242" width="53.28515625" style="93" customWidth="1"/>
    <col min="10243" max="10243" width="22" style="93" customWidth="1"/>
    <col min="10244" max="10244" width="40" style="93" customWidth="1"/>
    <col min="10245" max="10245" width="37.140625" style="93" customWidth="1"/>
    <col min="10246" max="10246" width="21" style="93" customWidth="1"/>
    <col min="10247" max="10247" width="19.140625" style="93" customWidth="1"/>
    <col min="10248" max="10248" width="2.7109375" style="93" customWidth="1"/>
    <col min="10249" max="10492" width="9" style="93"/>
    <col min="10493" max="10493" width="8.7109375" style="93" customWidth="1"/>
    <col min="10494" max="10494" width="23.42578125" style="93" customWidth="1"/>
    <col min="10495" max="10495" width="19" style="93" customWidth="1"/>
    <col min="10496" max="10496" width="20.140625" style="93" customWidth="1"/>
    <col min="10497" max="10497" width="9" style="93" hidden="1" customWidth="1"/>
    <col min="10498" max="10498" width="53.28515625" style="93" customWidth="1"/>
    <col min="10499" max="10499" width="22" style="93" customWidth="1"/>
    <col min="10500" max="10500" width="40" style="93" customWidth="1"/>
    <col min="10501" max="10501" width="37.140625" style="93" customWidth="1"/>
    <col min="10502" max="10502" width="21" style="93" customWidth="1"/>
    <col min="10503" max="10503" width="19.140625" style="93" customWidth="1"/>
    <col min="10504" max="10504" width="2.7109375" style="93" customWidth="1"/>
    <col min="10505" max="10748" width="9" style="93"/>
    <col min="10749" max="10749" width="8.7109375" style="93" customWidth="1"/>
    <col min="10750" max="10750" width="23.42578125" style="93" customWidth="1"/>
    <col min="10751" max="10751" width="19" style="93" customWidth="1"/>
    <col min="10752" max="10752" width="20.140625" style="93" customWidth="1"/>
    <col min="10753" max="10753" width="9" style="93" hidden="1" customWidth="1"/>
    <col min="10754" max="10754" width="53.28515625" style="93" customWidth="1"/>
    <col min="10755" max="10755" width="22" style="93" customWidth="1"/>
    <col min="10756" max="10756" width="40" style="93" customWidth="1"/>
    <col min="10757" max="10757" width="37.140625" style="93" customWidth="1"/>
    <col min="10758" max="10758" width="21" style="93" customWidth="1"/>
    <col min="10759" max="10759" width="19.140625" style="93" customWidth="1"/>
    <col min="10760" max="10760" width="2.7109375" style="93" customWidth="1"/>
    <col min="10761" max="11004" width="9" style="93"/>
    <col min="11005" max="11005" width="8.7109375" style="93" customWidth="1"/>
    <col min="11006" max="11006" width="23.42578125" style="93" customWidth="1"/>
    <col min="11007" max="11007" width="19" style="93" customWidth="1"/>
    <col min="11008" max="11008" width="20.140625" style="93" customWidth="1"/>
    <col min="11009" max="11009" width="9" style="93" hidden="1" customWidth="1"/>
    <col min="11010" max="11010" width="53.28515625" style="93" customWidth="1"/>
    <col min="11011" max="11011" width="22" style="93" customWidth="1"/>
    <col min="11012" max="11012" width="40" style="93" customWidth="1"/>
    <col min="11013" max="11013" width="37.140625" style="93" customWidth="1"/>
    <col min="11014" max="11014" width="21" style="93" customWidth="1"/>
    <col min="11015" max="11015" width="19.140625" style="93" customWidth="1"/>
    <col min="11016" max="11016" width="2.7109375" style="93" customWidth="1"/>
    <col min="11017" max="11260" width="9" style="93"/>
    <col min="11261" max="11261" width="8.7109375" style="93" customWidth="1"/>
    <col min="11262" max="11262" width="23.42578125" style="93" customWidth="1"/>
    <col min="11263" max="11263" width="19" style="93" customWidth="1"/>
    <col min="11264" max="11264" width="20.140625" style="93" customWidth="1"/>
    <col min="11265" max="11265" width="9" style="93" hidden="1" customWidth="1"/>
    <col min="11266" max="11266" width="53.28515625" style="93" customWidth="1"/>
    <col min="11267" max="11267" width="22" style="93" customWidth="1"/>
    <col min="11268" max="11268" width="40" style="93" customWidth="1"/>
    <col min="11269" max="11269" width="37.140625" style="93" customWidth="1"/>
    <col min="11270" max="11270" width="21" style="93" customWidth="1"/>
    <col min="11271" max="11271" width="19.140625" style="93" customWidth="1"/>
    <col min="11272" max="11272" width="2.7109375" style="93" customWidth="1"/>
    <col min="11273" max="11516" width="9" style="93"/>
    <col min="11517" max="11517" width="8.7109375" style="93" customWidth="1"/>
    <col min="11518" max="11518" width="23.42578125" style="93" customWidth="1"/>
    <col min="11519" max="11519" width="19" style="93" customWidth="1"/>
    <col min="11520" max="11520" width="20.140625" style="93" customWidth="1"/>
    <col min="11521" max="11521" width="9" style="93" hidden="1" customWidth="1"/>
    <col min="11522" max="11522" width="53.28515625" style="93" customWidth="1"/>
    <col min="11523" max="11523" width="22" style="93" customWidth="1"/>
    <col min="11524" max="11524" width="40" style="93" customWidth="1"/>
    <col min="11525" max="11525" width="37.140625" style="93" customWidth="1"/>
    <col min="11526" max="11526" width="21" style="93" customWidth="1"/>
    <col min="11527" max="11527" width="19.140625" style="93" customWidth="1"/>
    <col min="11528" max="11528" width="2.7109375" style="93" customWidth="1"/>
    <col min="11529" max="11772" width="9" style="93"/>
    <col min="11773" max="11773" width="8.7109375" style="93" customWidth="1"/>
    <col min="11774" max="11774" width="23.42578125" style="93" customWidth="1"/>
    <col min="11775" max="11775" width="19" style="93" customWidth="1"/>
    <col min="11776" max="11776" width="20.140625" style="93" customWidth="1"/>
    <col min="11777" max="11777" width="9" style="93" hidden="1" customWidth="1"/>
    <col min="11778" max="11778" width="53.28515625" style="93" customWidth="1"/>
    <col min="11779" max="11779" width="22" style="93" customWidth="1"/>
    <col min="11780" max="11780" width="40" style="93" customWidth="1"/>
    <col min="11781" max="11781" width="37.140625" style="93" customWidth="1"/>
    <col min="11782" max="11782" width="21" style="93" customWidth="1"/>
    <col min="11783" max="11783" width="19.140625" style="93" customWidth="1"/>
    <col min="11784" max="11784" width="2.7109375" style="93" customWidth="1"/>
    <col min="11785" max="12028" width="9" style="93"/>
    <col min="12029" max="12029" width="8.7109375" style="93" customWidth="1"/>
    <col min="12030" max="12030" width="23.42578125" style="93" customWidth="1"/>
    <col min="12031" max="12031" width="19" style="93" customWidth="1"/>
    <col min="12032" max="12032" width="20.140625" style="93" customWidth="1"/>
    <col min="12033" max="12033" width="9" style="93" hidden="1" customWidth="1"/>
    <col min="12034" max="12034" width="53.28515625" style="93" customWidth="1"/>
    <col min="12035" max="12035" width="22" style="93" customWidth="1"/>
    <col min="12036" max="12036" width="40" style="93" customWidth="1"/>
    <col min="12037" max="12037" width="37.140625" style="93" customWidth="1"/>
    <col min="12038" max="12038" width="21" style="93" customWidth="1"/>
    <col min="12039" max="12039" width="19.140625" style="93" customWidth="1"/>
    <col min="12040" max="12040" width="2.7109375" style="93" customWidth="1"/>
    <col min="12041" max="12284" width="9" style="93"/>
    <col min="12285" max="12285" width="8.7109375" style="93" customWidth="1"/>
    <col min="12286" max="12286" width="23.42578125" style="93" customWidth="1"/>
    <col min="12287" max="12287" width="19" style="93" customWidth="1"/>
    <col min="12288" max="12288" width="20.140625" style="93" customWidth="1"/>
    <col min="12289" max="12289" width="9" style="93" hidden="1" customWidth="1"/>
    <col min="12290" max="12290" width="53.28515625" style="93" customWidth="1"/>
    <col min="12291" max="12291" width="22" style="93" customWidth="1"/>
    <col min="12292" max="12292" width="40" style="93" customWidth="1"/>
    <col min="12293" max="12293" width="37.140625" style="93" customWidth="1"/>
    <col min="12294" max="12294" width="21" style="93" customWidth="1"/>
    <col min="12295" max="12295" width="19.140625" style="93" customWidth="1"/>
    <col min="12296" max="12296" width="2.7109375" style="93" customWidth="1"/>
    <col min="12297" max="12540" width="9" style="93"/>
    <col min="12541" max="12541" width="8.7109375" style="93" customWidth="1"/>
    <col min="12542" max="12542" width="23.42578125" style="93" customWidth="1"/>
    <col min="12543" max="12543" width="19" style="93" customWidth="1"/>
    <col min="12544" max="12544" width="20.140625" style="93" customWidth="1"/>
    <col min="12545" max="12545" width="9" style="93" hidden="1" customWidth="1"/>
    <col min="12546" max="12546" width="53.28515625" style="93" customWidth="1"/>
    <col min="12547" max="12547" width="22" style="93" customWidth="1"/>
    <col min="12548" max="12548" width="40" style="93" customWidth="1"/>
    <col min="12549" max="12549" width="37.140625" style="93" customWidth="1"/>
    <col min="12550" max="12550" width="21" style="93" customWidth="1"/>
    <col min="12551" max="12551" width="19.140625" style="93" customWidth="1"/>
    <col min="12552" max="12552" width="2.7109375" style="93" customWidth="1"/>
    <col min="12553" max="12796" width="9" style="93"/>
    <col min="12797" max="12797" width="8.7109375" style="93" customWidth="1"/>
    <col min="12798" max="12798" width="23.42578125" style="93" customWidth="1"/>
    <col min="12799" max="12799" width="19" style="93" customWidth="1"/>
    <col min="12800" max="12800" width="20.140625" style="93" customWidth="1"/>
    <col min="12801" max="12801" width="9" style="93" hidden="1" customWidth="1"/>
    <col min="12802" max="12802" width="53.28515625" style="93" customWidth="1"/>
    <col min="12803" max="12803" width="22" style="93" customWidth="1"/>
    <col min="12804" max="12804" width="40" style="93" customWidth="1"/>
    <col min="12805" max="12805" width="37.140625" style="93" customWidth="1"/>
    <col min="12806" max="12806" width="21" style="93" customWidth="1"/>
    <col min="12807" max="12807" width="19.140625" style="93" customWidth="1"/>
    <col min="12808" max="12808" width="2.7109375" style="93" customWidth="1"/>
    <col min="12809" max="13052" width="9" style="93"/>
    <col min="13053" max="13053" width="8.7109375" style="93" customWidth="1"/>
    <col min="13054" max="13054" width="23.42578125" style="93" customWidth="1"/>
    <col min="13055" max="13055" width="19" style="93" customWidth="1"/>
    <col min="13056" max="13056" width="20.140625" style="93" customWidth="1"/>
    <col min="13057" max="13057" width="9" style="93" hidden="1" customWidth="1"/>
    <col min="13058" max="13058" width="53.28515625" style="93" customWidth="1"/>
    <col min="13059" max="13059" width="22" style="93" customWidth="1"/>
    <col min="13060" max="13060" width="40" style="93" customWidth="1"/>
    <col min="13061" max="13061" width="37.140625" style="93" customWidth="1"/>
    <col min="13062" max="13062" width="21" style="93" customWidth="1"/>
    <col min="13063" max="13063" width="19.140625" style="93" customWidth="1"/>
    <col min="13064" max="13064" width="2.7109375" style="93" customWidth="1"/>
    <col min="13065" max="13308" width="9" style="93"/>
    <col min="13309" max="13309" width="8.7109375" style="93" customWidth="1"/>
    <col min="13310" max="13310" width="23.42578125" style="93" customWidth="1"/>
    <col min="13311" max="13311" width="19" style="93" customWidth="1"/>
    <col min="13312" max="13312" width="20.140625" style="93" customWidth="1"/>
    <col min="13313" max="13313" width="9" style="93" hidden="1" customWidth="1"/>
    <col min="13314" max="13314" width="53.28515625" style="93" customWidth="1"/>
    <col min="13315" max="13315" width="22" style="93" customWidth="1"/>
    <col min="13316" max="13316" width="40" style="93" customWidth="1"/>
    <col min="13317" max="13317" width="37.140625" style="93" customWidth="1"/>
    <col min="13318" max="13318" width="21" style="93" customWidth="1"/>
    <col min="13319" max="13319" width="19.140625" style="93" customWidth="1"/>
    <col min="13320" max="13320" width="2.7109375" style="93" customWidth="1"/>
    <col min="13321" max="13564" width="9" style="93"/>
    <col min="13565" max="13565" width="8.7109375" style="93" customWidth="1"/>
    <col min="13566" max="13566" width="23.42578125" style="93" customWidth="1"/>
    <col min="13567" max="13567" width="19" style="93" customWidth="1"/>
    <col min="13568" max="13568" width="20.140625" style="93" customWidth="1"/>
    <col min="13569" max="13569" width="9" style="93" hidden="1" customWidth="1"/>
    <col min="13570" max="13570" width="53.28515625" style="93" customWidth="1"/>
    <col min="13571" max="13571" width="22" style="93" customWidth="1"/>
    <col min="13572" max="13572" width="40" style="93" customWidth="1"/>
    <col min="13573" max="13573" width="37.140625" style="93" customWidth="1"/>
    <col min="13574" max="13574" width="21" style="93" customWidth="1"/>
    <col min="13575" max="13575" width="19.140625" style="93" customWidth="1"/>
    <col min="13576" max="13576" width="2.7109375" style="93" customWidth="1"/>
    <col min="13577" max="13820" width="9" style="93"/>
    <col min="13821" max="13821" width="8.7109375" style="93" customWidth="1"/>
    <col min="13822" max="13822" width="23.42578125" style="93" customWidth="1"/>
    <col min="13823" max="13823" width="19" style="93" customWidth="1"/>
    <col min="13824" max="13824" width="20.140625" style="93" customWidth="1"/>
    <col min="13825" max="13825" width="9" style="93" hidden="1" customWidth="1"/>
    <col min="13826" max="13826" width="53.28515625" style="93" customWidth="1"/>
    <col min="13827" max="13827" width="22" style="93" customWidth="1"/>
    <col min="13828" max="13828" width="40" style="93" customWidth="1"/>
    <col min="13829" max="13829" width="37.140625" style="93" customWidth="1"/>
    <col min="13830" max="13830" width="21" style="93" customWidth="1"/>
    <col min="13831" max="13831" width="19.140625" style="93" customWidth="1"/>
    <col min="13832" max="13832" width="2.7109375" style="93" customWidth="1"/>
    <col min="13833" max="14076" width="9" style="93"/>
    <col min="14077" max="14077" width="8.7109375" style="93" customWidth="1"/>
    <col min="14078" max="14078" width="23.42578125" style="93" customWidth="1"/>
    <col min="14079" max="14079" width="19" style="93" customWidth="1"/>
    <col min="14080" max="14080" width="20.140625" style="93" customWidth="1"/>
    <col min="14081" max="14081" width="9" style="93" hidden="1" customWidth="1"/>
    <col min="14082" max="14082" width="53.28515625" style="93" customWidth="1"/>
    <col min="14083" max="14083" width="22" style="93" customWidth="1"/>
    <col min="14084" max="14084" width="40" style="93" customWidth="1"/>
    <col min="14085" max="14085" width="37.140625" style="93" customWidth="1"/>
    <col min="14086" max="14086" width="21" style="93" customWidth="1"/>
    <col min="14087" max="14087" width="19.140625" style="93" customWidth="1"/>
    <col min="14088" max="14088" width="2.7109375" style="93" customWidth="1"/>
    <col min="14089" max="14332" width="9" style="93"/>
    <col min="14333" max="14333" width="8.7109375" style="93" customWidth="1"/>
    <col min="14334" max="14334" width="23.42578125" style="93" customWidth="1"/>
    <col min="14335" max="14335" width="19" style="93" customWidth="1"/>
    <col min="14336" max="14336" width="20.140625" style="93" customWidth="1"/>
    <col min="14337" max="14337" width="9" style="93" hidden="1" customWidth="1"/>
    <col min="14338" max="14338" width="53.28515625" style="93" customWidth="1"/>
    <col min="14339" max="14339" width="22" style="93" customWidth="1"/>
    <col min="14340" max="14340" width="40" style="93" customWidth="1"/>
    <col min="14341" max="14341" width="37.140625" style="93" customWidth="1"/>
    <col min="14342" max="14342" width="21" style="93" customWidth="1"/>
    <col min="14343" max="14343" width="19.140625" style="93" customWidth="1"/>
    <col min="14344" max="14344" width="2.7109375" style="93" customWidth="1"/>
    <col min="14345" max="14588" width="9" style="93"/>
    <col min="14589" max="14589" width="8.7109375" style="93" customWidth="1"/>
    <col min="14590" max="14590" width="23.42578125" style="93" customWidth="1"/>
    <col min="14591" max="14591" width="19" style="93" customWidth="1"/>
    <col min="14592" max="14592" width="20.140625" style="93" customWidth="1"/>
    <col min="14593" max="14593" width="9" style="93" hidden="1" customWidth="1"/>
    <col min="14594" max="14594" width="53.28515625" style="93" customWidth="1"/>
    <col min="14595" max="14595" width="22" style="93" customWidth="1"/>
    <col min="14596" max="14596" width="40" style="93" customWidth="1"/>
    <col min="14597" max="14597" width="37.140625" style="93" customWidth="1"/>
    <col min="14598" max="14598" width="21" style="93" customWidth="1"/>
    <col min="14599" max="14599" width="19.140625" style="93" customWidth="1"/>
    <col min="14600" max="14600" width="2.7109375" style="93" customWidth="1"/>
    <col min="14601" max="14844" width="9" style="93"/>
    <col min="14845" max="14845" width="8.7109375" style="93" customWidth="1"/>
    <col min="14846" max="14846" width="23.42578125" style="93" customWidth="1"/>
    <col min="14847" max="14847" width="19" style="93" customWidth="1"/>
    <col min="14848" max="14848" width="20.140625" style="93" customWidth="1"/>
    <col min="14849" max="14849" width="9" style="93" hidden="1" customWidth="1"/>
    <col min="14850" max="14850" width="53.28515625" style="93" customWidth="1"/>
    <col min="14851" max="14851" width="22" style="93" customWidth="1"/>
    <col min="14852" max="14852" width="40" style="93" customWidth="1"/>
    <col min="14853" max="14853" width="37.140625" style="93" customWidth="1"/>
    <col min="14854" max="14854" width="21" style="93" customWidth="1"/>
    <col min="14855" max="14855" width="19.140625" style="93" customWidth="1"/>
    <col min="14856" max="14856" width="2.7109375" style="93" customWidth="1"/>
    <col min="14857" max="15100" width="9" style="93"/>
    <col min="15101" max="15101" width="8.7109375" style="93" customWidth="1"/>
    <col min="15102" max="15102" width="23.42578125" style="93" customWidth="1"/>
    <col min="15103" max="15103" width="19" style="93" customWidth="1"/>
    <col min="15104" max="15104" width="20.140625" style="93" customWidth="1"/>
    <col min="15105" max="15105" width="9" style="93" hidden="1" customWidth="1"/>
    <col min="15106" max="15106" width="53.28515625" style="93" customWidth="1"/>
    <col min="15107" max="15107" width="22" style="93" customWidth="1"/>
    <col min="15108" max="15108" width="40" style="93" customWidth="1"/>
    <col min="15109" max="15109" width="37.140625" style="93" customWidth="1"/>
    <col min="15110" max="15110" width="21" style="93" customWidth="1"/>
    <col min="15111" max="15111" width="19.140625" style="93" customWidth="1"/>
    <col min="15112" max="15112" width="2.7109375" style="93" customWidth="1"/>
    <col min="15113" max="15356" width="9" style="93"/>
    <col min="15357" max="15357" width="8.7109375" style="93" customWidth="1"/>
    <col min="15358" max="15358" width="23.42578125" style="93" customWidth="1"/>
    <col min="15359" max="15359" width="19" style="93" customWidth="1"/>
    <col min="15360" max="15360" width="20.140625" style="93" customWidth="1"/>
    <col min="15361" max="15361" width="9" style="93" hidden="1" customWidth="1"/>
    <col min="15362" max="15362" width="53.28515625" style="93" customWidth="1"/>
    <col min="15363" max="15363" width="22" style="93" customWidth="1"/>
    <col min="15364" max="15364" width="40" style="93" customWidth="1"/>
    <col min="15365" max="15365" width="37.140625" style="93" customWidth="1"/>
    <col min="15366" max="15366" width="21" style="93" customWidth="1"/>
    <col min="15367" max="15367" width="19.140625" style="93" customWidth="1"/>
    <col min="15368" max="15368" width="2.7109375" style="93" customWidth="1"/>
    <col min="15369" max="15612" width="9" style="93"/>
    <col min="15613" max="15613" width="8.7109375" style="93" customWidth="1"/>
    <col min="15614" max="15614" width="23.42578125" style="93" customWidth="1"/>
    <col min="15615" max="15615" width="19" style="93" customWidth="1"/>
    <col min="15616" max="15616" width="20.140625" style="93" customWidth="1"/>
    <col min="15617" max="15617" width="9" style="93" hidden="1" customWidth="1"/>
    <col min="15618" max="15618" width="53.28515625" style="93" customWidth="1"/>
    <col min="15619" max="15619" width="22" style="93" customWidth="1"/>
    <col min="15620" max="15620" width="40" style="93" customWidth="1"/>
    <col min="15621" max="15621" width="37.140625" style="93" customWidth="1"/>
    <col min="15622" max="15622" width="21" style="93" customWidth="1"/>
    <col min="15623" max="15623" width="19.140625" style="93" customWidth="1"/>
    <col min="15624" max="15624" width="2.7109375" style="93" customWidth="1"/>
    <col min="15625" max="15868" width="9" style="93"/>
    <col min="15869" max="15869" width="8.7109375" style="93" customWidth="1"/>
    <col min="15870" max="15870" width="23.42578125" style="93" customWidth="1"/>
    <col min="15871" max="15871" width="19" style="93" customWidth="1"/>
    <col min="15872" max="15872" width="20.140625" style="93" customWidth="1"/>
    <col min="15873" max="15873" width="9" style="93" hidden="1" customWidth="1"/>
    <col min="15874" max="15874" width="53.28515625" style="93" customWidth="1"/>
    <col min="15875" max="15875" width="22" style="93" customWidth="1"/>
    <col min="15876" max="15876" width="40" style="93" customWidth="1"/>
    <col min="15877" max="15877" width="37.140625" style="93" customWidth="1"/>
    <col min="15878" max="15878" width="21" style="93" customWidth="1"/>
    <col min="15879" max="15879" width="19.140625" style="93" customWidth="1"/>
    <col min="15880" max="15880" width="2.7109375" style="93" customWidth="1"/>
    <col min="15881" max="16124" width="9" style="93"/>
    <col min="16125" max="16125" width="8.7109375" style="93" customWidth="1"/>
    <col min="16126" max="16126" width="23.42578125" style="93" customWidth="1"/>
    <col min="16127" max="16127" width="19" style="93" customWidth="1"/>
    <col min="16128" max="16128" width="20.140625" style="93" customWidth="1"/>
    <col min="16129" max="16129" width="9" style="93" hidden="1" customWidth="1"/>
    <col min="16130" max="16130" width="53.28515625" style="93" customWidth="1"/>
    <col min="16131" max="16131" width="22" style="93" customWidth="1"/>
    <col min="16132" max="16132" width="40" style="93" customWidth="1"/>
    <col min="16133" max="16133" width="37.140625" style="93" customWidth="1"/>
    <col min="16134" max="16134" width="21" style="93" customWidth="1"/>
    <col min="16135" max="16135" width="19.140625" style="93" customWidth="1"/>
    <col min="16136" max="16136" width="2.7109375" style="93" customWidth="1"/>
    <col min="16137" max="16384" width="9" style="93"/>
  </cols>
  <sheetData>
    <row r="1" spans="1:19" ht="26.25">
      <c r="A1" s="91"/>
      <c r="B1" s="92"/>
      <c r="C1" s="91"/>
      <c r="E1" s="91"/>
      <c r="F1" s="91"/>
      <c r="G1" s="91"/>
      <c r="H1" s="91"/>
      <c r="I1" s="91"/>
      <c r="J1" s="91"/>
    </row>
    <row r="2" spans="1:19" ht="26.25">
      <c r="A2" s="438"/>
      <c r="B2" s="439"/>
      <c r="C2" s="438"/>
      <c r="D2" s="412"/>
      <c r="E2" s="438"/>
      <c r="F2" s="438"/>
      <c r="G2" s="438"/>
      <c r="H2" s="438"/>
      <c r="I2" s="438"/>
      <c r="J2" s="438"/>
    </row>
    <row r="3" spans="1:19" ht="27.75">
      <c r="A3" s="561" t="s">
        <v>921</v>
      </c>
      <c r="B3" s="561"/>
      <c r="C3" s="561"/>
      <c r="D3" s="561"/>
      <c r="E3" s="561"/>
      <c r="F3" s="561"/>
      <c r="G3" s="561"/>
      <c r="H3" s="561"/>
      <c r="I3" s="561"/>
      <c r="J3" s="561"/>
      <c r="K3" s="561"/>
    </row>
    <row r="4" spans="1:19" ht="30">
      <c r="A4" s="562" t="s">
        <v>906</v>
      </c>
      <c r="B4" s="562"/>
      <c r="C4" s="562"/>
      <c r="D4" s="562"/>
      <c r="E4" s="562"/>
      <c r="F4" s="562"/>
      <c r="G4" s="562"/>
      <c r="H4" s="562"/>
      <c r="I4" s="562"/>
      <c r="J4" s="562"/>
      <c r="K4" s="562"/>
    </row>
    <row r="5" spans="1:19" ht="26.25">
      <c r="A5" s="81" t="s">
        <v>183</v>
      </c>
      <c r="B5" s="81" t="s">
        <v>184</v>
      </c>
      <c r="C5" s="81" t="s">
        <v>5</v>
      </c>
      <c r="D5" s="81" t="s">
        <v>188</v>
      </c>
      <c r="E5" s="81" t="s">
        <v>578</v>
      </c>
      <c r="F5" s="84" t="s">
        <v>192</v>
      </c>
      <c r="G5" s="84" t="s">
        <v>1099</v>
      </c>
      <c r="H5" s="84" t="s">
        <v>193</v>
      </c>
      <c r="I5" s="84" t="s">
        <v>12</v>
      </c>
      <c r="J5" s="84" t="s">
        <v>579</v>
      </c>
      <c r="K5" s="410" t="s">
        <v>580</v>
      </c>
    </row>
    <row r="6" spans="1:19" s="412" customFormat="1" ht="137.25">
      <c r="A6" s="86">
        <v>1</v>
      </c>
      <c r="B6" s="320" t="s">
        <v>1151</v>
      </c>
      <c r="C6" s="328" t="s">
        <v>65</v>
      </c>
      <c r="D6" s="332" t="s">
        <v>1015</v>
      </c>
      <c r="E6" s="322" t="s">
        <v>1273</v>
      </c>
      <c r="F6" s="425">
        <v>4710</v>
      </c>
      <c r="G6" s="323"/>
      <c r="H6" s="329" t="s">
        <v>6</v>
      </c>
      <c r="I6" s="329"/>
      <c r="J6" s="325"/>
      <c r="K6" s="326" t="s">
        <v>1309</v>
      </c>
    </row>
    <row r="7" spans="1:19" s="412" customFormat="1" ht="27.75">
      <c r="A7" s="560" t="s">
        <v>905</v>
      </c>
      <c r="B7" s="560"/>
      <c r="C7" s="560"/>
      <c r="D7" s="560"/>
      <c r="E7" s="560"/>
      <c r="F7" s="435">
        <f>SUM(F6:F6)</f>
        <v>4710</v>
      </c>
      <c r="G7" s="337" t="e">
        <f>SUM(#REF!)</f>
        <v>#REF!</v>
      </c>
      <c r="H7" s="337"/>
      <c r="I7" s="338"/>
      <c r="J7" s="339"/>
      <c r="K7" s="340"/>
    </row>
    <row r="8" spans="1:19" s="412" customFormat="1" ht="26.25">
      <c r="A8" s="563"/>
      <c r="B8" s="564"/>
      <c r="C8" s="564"/>
      <c r="D8" s="564"/>
      <c r="E8" s="564"/>
      <c r="F8" s="564"/>
      <c r="G8" s="564"/>
      <c r="H8" s="564"/>
      <c r="I8" s="564"/>
      <c r="J8" s="564"/>
      <c r="K8" s="565"/>
    </row>
    <row r="9" spans="1:19" s="412" customFormat="1" ht="30">
      <c r="A9" s="566" t="s">
        <v>903</v>
      </c>
      <c r="B9" s="566"/>
      <c r="C9" s="566"/>
      <c r="D9" s="566"/>
      <c r="E9" s="566"/>
      <c r="F9" s="566"/>
      <c r="G9" s="566"/>
      <c r="H9" s="566"/>
      <c r="I9" s="566"/>
      <c r="J9" s="566"/>
      <c r="K9" s="566"/>
    </row>
    <row r="10" spans="1:19" s="412" customFormat="1" ht="26.25">
      <c r="A10" s="81" t="s">
        <v>183</v>
      </c>
      <c r="B10" s="81" t="s">
        <v>184</v>
      </c>
      <c r="C10" s="81" t="s">
        <v>5</v>
      </c>
      <c r="D10" s="81" t="s">
        <v>188</v>
      </c>
      <c r="E10" s="81" t="s">
        <v>578</v>
      </c>
      <c r="F10" s="84" t="s">
        <v>192</v>
      </c>
      <c r="G10" s="84" t="s">
        <v>1099</v>
      </c>
      <c r="H10" s="84" t="s">
        <v>193</v>
      </c>
      <c r="I10" s="84" t="s">
        <v>12</v>
      </c>
      <c r="J10" s="84" t="s">
        <v>579</v>
      </c>
      <c r="K10" s="410" t="s">
        <v>580</v>
      </c>
    </row>
    <row r="11" spans="1:19" s="412" customFormat="1" ht="162">
      <c r="A11" s="86">
        <v>1</v>
      </c>
      <c r="B11" s="320" t="s">
        <v>543</v>
      </c>
      <c r="C11" s="328" t="s">
        <v>69</v>
      </c>
      <c r="D11" s="332" t="s">
        <v>386</v>
      </c>
      <c r="E11" s="322" t="s">
        <v>598</v>
      </c>
      <c r="F11" s="425">
        <v>165000</v>
      </c>
      <c r="G11" s="323"/>
      <c r="H11" s="329" t="s">
        <v>6</v>
      </c>
      <c r="I11" s="333" t="s">
        <v>587</v>
      </c>
      <c r="J11" s="325">
        <v>44265</v>
      </c>
      <c r="K11" s="326" t="s">
        <v>1162</v>
      </c>
    </row>
    <row r="12" spans="1:19" s="412" customFormat="1" ht="109.5">
      <c r="A12" s="86">
        <v>2</v>
      </c>
      <c r="B12" s="320" t="s">
        <v>1255</v>
      </c>
      <c r="C12" s="328" t="s">
        <v>69</v>
      </c>
      <c r="D12" s="332" t="s">
        <v>1313</v>
      </c>
      <c r="E12" s="332" t="s">
        <v>1314</v>
      </c>
      <c r="F12" s="425">
        <v>114271.85</v>
      </c>
      <c r="G12" s="323"/>
      <c r="H12" s="329" t="s">
        <v>6</v>
      </c>
      <c r="I12" s="333" t="s">
        <v>1317</v>
      </c>
      <c r="J12" s="325"/>
      <c r="K12" s="326" t="s">
        <v>1319</v>
      </c>
    </row>
    <row r="13" spans="1:19" s="412" customFormat="1" ht="137.25">
      <c r="A13" s="86">
        <v>3</v>
      </c>
      <c r="B13" s="320" t="s">
        <v>547</v>
      </c>
      <c r="C13" s="328" t="s">
        <v>69</v>
      </c>
      <c r="D13" s="332" t="s">
        <v>1313</v>
      </c>
      <c r="E13" s="332" t="s">
        <v>1314</v>
      </c>
      <c r="F13" s="425">
        <v>236138.22</v>
      </c>
      <c r="G13" s="323"/>
      <c r="H13" s="329" t="s">
        <v>6</v>
      </c>
      <c r="I13" s="333" t="s">
        <v>1317</v>
      </c>
      <c r="J13" s="325"/>
      <c r="K13" s="326" t="s">
        <v>1318</v>
      </c>
    </row>
    <row r="14" spans="1:19" s="412" customFormat="1" ht="191.25">
      <c r="A14" s="86">
        <v>4</v>
      </c>
      <c r="B14" s="320" t="s">
        <v>1154</v>
      </c>
      <c r="C14" s="434" t="s">
        <v>69</v>
      </c>
      <c r="D14" s="321" t="s">
        <v>1152</v>
      </c>
      <c r="E14" s="321" t="s">
        <v>1153</v>
      </c>
      <c r="F14" s="425">
        <v>1623082.48</v>
      </c>
      <c r="G14" s="323"/>
      <c r="H14" s="324" t="s">
        <v>6</v>
      </c>
      <c r="I14" s="324" t="s">
        <v>587</v>
      </c>
      <c r="J14" s="325"/>
      <c r="K14" s="326" t="s">
        <v>1323</v>
      </c>
    </row>
    <row r="15" spans="1:19" s="412" customFormat="1" ht="137.25">
      <c r="A15" s="86">
        <v>6</v>
      </c>
      <c r="B15" s="320" t="s">
        <v>1158</v>
      </c>
      <c r="C15" s="434" t="s">
        <v>69</v>
      </c>
      <c r="D15" s="321" t="s">
        <v>1164</v>
      </c>
      <c r="E15" s="321" t="s">
        <v>1163</v>
      </c>
      <c r="F15" s="425">
        <v>101000</v>
      </c>
      <c r="G15" s="323"/>
      <c r="H15" s="324" t="s">
        <v>6</v>
      </c>
      <c r="I15" s="324" t="s">
        <v>587</v>
      </c>
      <c r="J15" s="325"/>
      <c r="K15" s="326" t="s">
        <v>1324</v>
      </c>
      <c r="S15" s="464"/>
    </row>
    <row r="16" spans="1:19" s="412" customFormat="1" ht="27.75">
      <c r="A16" s="560" t="s">
        <v>905</v>
      </c>
      <c r="B16" s="560"/>
      <c r="C16" s="560"/>
      <c r="D16" s="560"/>
      <c r="E16" s="560"/>
      <c r="F16" s="337">
        <f>SUM(F11:G15)</f>
        <v>2239492.5499999998</v>
      </c>
      <c r="G16" s="337">
        <f>SUM(G11:G11)</f>
        <v>0</v>
      </c>
      <c r="H16" s="337"/>
      <c r="I16" s="338"/>
      <c r="J16" s="339"/>
      <c r="K16" s="326"/>
    </row>
    <row r="17" spans="1:11" s="412" customFormat="1" ht="26.25">
      <c r="A17" s="563"/>
      <c r="B17" s="564"/>
      <c r="C17" s="564"/>
      <c r="D17" s="564"/>
      <c r="E17" s="564"/>
      <c r="F17" s="564"/>
      <c r="G17" s="564"/>
      <c r="H17" s="564"/>
      <c r="I17" s="564"/>
      <c r="J17" s="564"/>
      <c r="K17" s="565"/>
    </row>
    <row r="18" spans="1:11" s="412" customFormat="1">
      <c r="K18" s="413"/>
    </row>
    <row r="19" spans="1:11" s="412" customFormat="1" ht="30">
      <c r="A19" s="566" t="s">
        <v>920</v>
      </c>
      <c r="B19" s="566"/>
      <c r="C19" s="566"/>
      <c r="D19" s="566"/>
      <c r="E19" s="566"/>
      <c r="F19" s="566"/>
      <c r="G19" s="566"/>
      <c r="H19" s="566"/>
      <c r="I19" s="566"/>
      <c r="J19" s="566"/>
      <c r="K19" s="566"/>
    </row>
    <row r="20" spans="1:11" s="412" customFormat="1" ht="26.25">
      <c r="A20" s="81" t="s">
        <v>183</v>
      </c>
      <c r="B20" s="81" t="s">
        <v>184</v>
      </c>
      <c r="C20" s="81" t="s">
        <v>5</v>
      </c>
      <c r="D20" s="81" t="s">
        <v>188</v>
      </c>
      <c r="E20" s="81" t="s">
        <v>578</v>
      </c>
      <c r="F20" s="84" t="s">
        <v>192</v>
      </c>
      <c r="G20" s="84" t="s">
        <v>1099</v>
      </c>
      <c r="H20" s="84" t="s">
        <v>193</v>
      </c>
      <c r="I20" s="84" t="s">
        <v>12</v>
      </c>
      <c r="J20" s="84" t="s">
        <v>579</v>
      </c>
      <c r="K20" s="410" t="s">
        <v>580</v>
      </c>
    </row>
    <row r="21" spans="1:11" s="412" customFormat="1" ht="164.25">
      <c r="A21" s="89">
        <v>2</v>
      </c>
      <c r="B21" s="320" t="s">
        <v>548</v>
      </c>
      <c r="C21" s="328" t="s">
        <v>17</v>
      </c>
      <c r="D21" s="332" t="s">
        <v>591</v>
      </c>
      <c r="E21" s="322" t="s">
        <v>592</v>
      </c>
      <c r="F21" s="466">
        <v>3184.11</v>
      </c>
      <c r="G21" s="323"/>
      <c r="H21" s="329" t="s">
        <v>411</v>
      </c>
      <c r="I21" s="329" t="s">
        <v>587</v>
      </c>
      <c r="J21" s="325">
        <v>44252</v>
      </c>
      <c r="K21" s="427" t="s">
        <v>1290</v>
      </c>
    </row>
    <row r="22" spans="1:11" s="412" customFormat="1" ht="136.5">
      <c r="A22" s="89">
        <v>8</v>
      </c>
      <c r="B22" s="447" t="s">
        <v>1264</v>
      </c>
      <c r="C22" s="328" t="s">
        <v>17</v>
      </c>
      <c r="D22" s="332" t="s">
        <v>902</v>
      </c>
      <c r="E22" s="322" t="s">
        <v>1265</v>
      </c>
      <c r="F22" s="467">
        <v>4146.8</v>
      </c>
      <c r="G22" s="323"/>
      <c r="H22" s="329" t="s">
        <v>411</v>
      </c>
      <c r="I22" s="333"/>
      <c r="J22" s="325"/>
      <c r="K22" s="326" t="s">
        <v>1311</v>
      </c>
    </row>
    <row r="23" spans="1:11" s="412" customFormat="1" ht="27.75">
      <c r="A23" s="560" t="s">
        <v>905</v>
      </c>
      <c r="B23" s="560"/>
      <c r="C23" s="560"/>
      <c r="D23" s="560"/>
      <c r="E23" s="560"/>
      <c r="F23" s="337">
        <f>F21+F22</f>
        <v>7330.91</v>
      </c>
      <c r="G23" s="337">
        <f>SUM(G21:G21)</f>
        <v>0</v>
      </c>
      <c r="H23" s="337"/>
      <c r="I23" s="338"/>
      <c r="J23" s="339"/>
      <c r="K23" s="340"/>
    </row>
    <row r="24" spans="1:11" s="412" customFormat="1" ht="27.75">
      <c r="A24" s="428"/>
      <c r="B24" s="428"/>
      <c r="C24" s="429"/>
      <c r="D24" s="428"/>
      <c r="E24" s="428"/>
      <c r="F24" s="416"/>
      <c r="G24" s="416"/>
      <c r="H24" s="416"/>
      <c r="I24" s="417"/>
      <c r="J24" s="418"/>
      <c r="K24" s="419"/>
    </row>
    <row r="25" spans="1:11" s="412" customFormat="1" ht="30">
      <c r="A25" s="566" t="s">
        <v>1247</v>
      </c>
      <c r="B25" s="566"/>
      <c r="C25" s="566"/>
      <c r="D25" s="566"/>
      <c r="E25" s="566"/>
      <c r="F25" s="566"/>
      <c r="G25" s="566"/>
      <c r="H25" s="566"/>
      <c r="I25" s="566"/>
      <c r="J25" s="566"/>
      <c r="K25" s="566"/>
    </row>
    <row r="26" spans="1:11" s="412" customFormat="1" ht="26.25">
      <c r="A26" s="81" t="s">
        <v>183</v>
      </c>
      <c r="B26" s="81" t="s">
        <v>184</v>
      </c>
      <c r="C26" s="81" t="s">
        <v>5</v>
      </c>
      <c r="D26" s="81" t="s">
        <v>188</v>
      </c>
      <c r="E26" s="81" t="s">
        <v>578</v>
      </c>
      <c r="F26" s="84" t="s">
        <v>192</v>
      </c>
      <c r="G26" s="84" t="s">
        <v>1099</v>
      </c>
      <c r="H26" s="84" t="s">
        <v>193</v>
      </c>
      <c r="I26" s="84" t="s">
        <v>12</v>
      </c>
      <c r="J26" s="84" t="s">
        <v>579</v>
      </c>
      <c r="K26" s="410" t="s">
        <v>580</v>
      </c>
    </row>
    <row r="27" spans="1:11" s="412" customFormat="1" ht="81">
      <c r="A27" s="328">
        <v>1</v>
      </c>
      <c r="B27" s="320" t="s">
        <v>1049</v>
      </c>
      <c r="C27" s="328" t="s">
        <v>43</v>
      </c>
      <c r="D27" s="332" t="s">
        <v>999</v>
      </c>
      <c r="E27" s="322" t="s">
        <v>998</v>
      </c>
      <c r="F27" s="425">
        <v>287766</v>
      </c>
      <c r="G27" s="323"/>
      <c r="H27" s="329" t="s">
        <v>6</v>
      </c>
      <c r="I27" s="333" t="s">
        <v>587</v>
      </c>
      <c r="J27" s="325"/>
      <c r="K27" s="427" t="s">
        <v>1322</v>
      </c>
    </row>
    <row r="28" spans="1:11" s="412" customFormat="1" ht="27.75">
      <c r="A28" s="560" t="s">
        <v>905</v>
      </c>
      <c r="B28" s="560"/>
      <c r="C28" s="560"/>
      <c r="D28" s="560"/>
      <c r="E28" s="560"/>
      <c r="F28" s="337">
        <f>F27</f>
        <v>287766</v>
      </c>
      <c r="G28" s="337">
        <f>SUM(G27:G27)</f>
        <v>0</v>
      </c>
      <c r="H28" s="337"/>
      <c r="I28" s="338"/>
      <c r="J28" s="339"/>
      <c r="K28" s="340"/>
    </row>
    <row r="29" spans="1:11" s="412" customFormat="1" ht="27.75">
      <c r="A29" s="428"/>
      <c r="B29" s="428"/>
      <c r="C29" s="429"/>
      <c r="D29" s="428"/>
      <c r="E29" s="428"/>
      <c r="F29" s="416"/>
      <c r="G29" s="416"/>
      <c r="H29" s="416"/>
      <c r="I29" s="417"/>
      <c r="J29" s="418"/>
      <c r="K29" s="419"/>
    </row>
    <row r="30" spans="1:11" s="412" customFormat="1" ht="30">
      <c r="A30" s="566" t="s">
        <v>1108</v>
      </c>
      <c r="B30" s="566"/>
      <c r="C30" s="566"/>
      <c r="D30" s="566"/>
      <c r="E30" s="566"/>
      <c r="F30" s="566"/>
      <c r="G30" s="566"/>
      <c r="H30" s="566"/>
      <c r="I30" s="566"/>
      <c r="J30" s="566"/>
      <c r="K30" s="566"/>
    </row>
    <row r="31" spans="1:11" s="412" customFormat="1" ht="26.25">
      <c r="A31" s="81" t="s">
        <v>183</v>
      </c>
      <c r="B31" s="81" t="s">
        <v>184</v>
      </c>
      <c r="C31" s="81" t="s">
        <v>5</v>
      </c>
      <c r="D31" s="81" t="s">
        <v>188</v>
      </c>
      <c r="E31" s="81" t="s">
        <v>578</v>
      </c>
      <c r="F31" s="84" t="s">
        <v>192</v>
      </c>
      <c r="G31" s="84" t="s">
        <v>1099</v>
      </c>
      <c r="H31" s="84" t="s">
        <v>193</v>
      </c>
      <c r="I31" s="84" t="s">
        <v>12</v>
      </c>
      <c r="J31" s="84" t="s">
        <v>579</v>
      </c>
      <c r="K31" s="410" t="s">
        <v>580</v>
      </c>
    </row>
    <row r="32" spans="1:11" ht="190.5">
      <c r="A32" s="83">
        <v>2</v>
      </c>
      <c r="B32" s="320" t="s">
        <v>1041</v>
      </c>
      <c r="C32" s="430" t="s">
        <v>69</v>
      </c>
      <c r="D32" s="327" t="s">
        <v>949</v>
      </c>
      <c r="E32" s="327" t="s">
        <v>961</v>
      </c>
      <c r="F32" s="425">
        <v>31690.48</v>
      </c>
      <c r="G32" s="330"/>
      <c r="H32" s="437" t="s">
        <v>411</v>
      </c>
      <c r="I32" s="329" t="s">
        <v>581</v>
      </c>
      <c r="J32" s="423"/>
      <c r="K32" s="436" t="s">
        <v>1331</v>
      </c>
    </row>
    <row r="33" spans="1:11" ht="164.25">
      <c r="A33" s="327">
        <v>4</v>
      </c>
      <c r="B33" s="320" t="s">
        <v>1269</v>
      </c>
      <c r="C33" s="328" t="s">
        <v>69</v>
      </c>
      <c r="D33" s="332" t="s">
        <v>572</v>
      </c>
      <c r="E33" s="332" t="s">
        <v>1270</v>
      </c>
      <c r="F33" s="425">
        <v>19502.8</v>
      </c>
      <c r="G33" s="323"/>
      <c r="H33" s="323" t="s">
        <v>411</v>
      </c>
      <c r="I33" s="333" t="s">
        <v>587</v>
      </c>
      <c r="J33" s="325"/>
      <c r="K33" s="326" t="s">
        <v>1307</v>
      </c>
    </row>
    <row r="34" spans="1:11">
      <c r="K34" s="93"/>
    </row>
    <row r="35" spans="1:11" ht="27.75">
      <c r="A35" s="560" t="s">
        <v>905</v>
      </c>
      <c r="B35" s="560"/>
      <c r="C35" s="560"/>
      <c r="D35" s="560"/>
      <c r="E35" s="560"/>
      <c r="F35" s="337">
        <f>F32+F33</f>
        <v>51193.279999999999</v>
      </c>
      <c r="G35" s="337" t="e">
        <f>SUM(#REF!)</f>
        <v>#REF!</v>
      </c>
      <c r="H35" s="337"/>
      <c r="I35" s="338"/>
      <c r="J35" s="339"/>
      <c r="K35" s="340"/>
    </row>
    <row r="36" spans="1:11">
      <c r="A36" s="412"/>
      <c r="B36" s="412"/>
      <c r="C36" s="412"/>
      <c r="D36" s="412"/>
      <c r="E36" s="412"/>
      <c r="F36" s="412"/>
      <c r="G36" s="412"/>
      <c r="H36" s="412"/>
      <c r="I36" s="412"/>
      <c r="J36" s="412"/>
    </row>
    <row r="37" spans="1:11" ht="27.75">
      <c r="A37" s="560" t="s">
        <v>603</v>
      </c>
      <c r="B37" s="560"/>
      <c r="C37" s="560"/>
      <c r="D37" s="560"/>
      <c r="E37" s="560"/>
      <c r="F37" s="337">
        <f>SUM(F28,F23,F16,F7,F35)</f>
        <v>2590492.7399999998</v>
      </c>
      <c r="G37" s="337" t="e">
        <f>SUM(G28,G23,#REF!,G16,G7)</f>
        <v>#REF!</v>
      </c>
      <c r="H37" s="337"/>
      <c r="I37" s="338"/>
      <c r="J37" s="339"/>
      <c r="K37" s="340"/>
    </row>
    <row r="44" spans="1:11" ht="108.75" customHeight="1">
      <c r="A44" s="566" t="s">
        <v>1332</v>
      </c>
      <c r="B44" s="566"/>
      <c r="C44" s="566"/>
      <c r="D44" s="566"/>
      <c r="E44" s="566"/>
      <c r="F44" s="566"/>
      <c r="G44" s="566"/>
      <c r="H44" s="566"/>
      <c r="I44" s="566"/>
      <c r="J44" s="566"/>
      <c r="K44" s="566"/>
    </row>
    <row r="45" spans="1:11" ht="137.25">
      <c r="A45" s="86">
        <v>1</v>
      </c>
      <c r="B45" s="320" t="s">
        <v>547</v>
      </c>
      <c r="C45" s="328" t="s">
        <v>69</v>
      </c>
      <c r="D45" s="332" t="s">
        <v>1313</v>
      </c>
      <c r="E45" s="332" t="s">
        <v>1314</v>
      </c>
      <c r="F45" s="425">
        <v>236138.22</v>
      </c>
      <c r="G45" s="323"/>
      <c r="H45" s="329" t="s">
        <v>6</v>
      </c>
      <c r="I45" s="333" t="s">
        <v>1317</v>
      </c>
      <c r="J45" s="325"/>
      <c r="K45" s="326" t="s">
        <v>1318</v>
      </c>
    </row>
    <row r="46" spans="1:11" ht="190.5">
      <c r="A46" s="83">
        <v>2</v>
      </c>
      <c r="B46" s="320" t="s">
        <v>1041</v>
      </c>
      <c r="C46" s="430" t="s">
        <v>69</v>
      </c>
      <c r="D46" s="327" t="s">
        <v>949</v>
      </c>
      <c r="E46" s="327" t="s">
        <v>961</v>
      </c>
      <c r="F46" s="425">
        <v>31690.48</v>
      </c>
      <c r="G46" s="330"/>
      <c r="H46" s="437" t="s">
        <v>411</v>
      </c>
      <c r="I46" s="329" t="s">
        <v>581</v>
      </c>
      <c r="J46" s="423"/>
      <c r="K46" s="436" t="s">
        <v>1331</v>
      </c>
    </row>
    <row r="47" spans="1:11" ht="69.75" customHeight="1">
      <c r="A47" s="560" t="s">
        <v>905</v>
      </c>
      <c r="B47" s="560"/>
      <c r="C47" s="560"/>
      <c r="D47" s="560"/>
      <c r="E47" s="560"/>
      <c r="F47" s="337">
        <f>F45+F46</f>
        <v>267828.7</v>
      </c>
      <c r="G47" s="337" t="e">
        <f>SUM(#REF!)</f>
        <v>#REF!</v>
      </c>
      <c r="H47" s="337"/>
      <c r="I47" s="338"/>
      <c r="J47" s="339"/>
      <c r="K47" s="340"/>
    </row>
    <row r="48" spans="1:11" ht="69.75" customHeight="1">
      <c r="A48" s="428"/>
      <c r="B48" s="428"/>
      <c r="C48" s="428"/>
      <c r="D48" s="428"/>
      <c r="E48" s="428"/>
      <c r="F48" s="416"/>
      <c r="G48" s="416"/>
      <c r="H48" s="416"/>
      <c r="I48" s="417"/>
      <c r="J48" s="418"/>
      <c r="K48" s="419"/>
    </row>
    <row r="49" spans="1:11" ht="95.25" customHeight="1">
      <c r="A49" s="566" t="s">
        <v>1333</v>
      </c>
      <c r="B49" s="566"/>
      <c r="C49" s="566"/>
      <c r="D49" s="566"/>
      <c r="E49" s="566"/>
      <c r="F49" s="566"/>
      <c r="G49" s="566"/>
      <c r="H49" s="566"/>
      <c r="I49" s="566"/>
      <c r="J49" s="566"/>
      <c r="K49" s="566"/>
    </row>
    <row r="50" spans="1:11" ht="162">
      <c r="A50" s="86">
        <v>1</v>
      </c>
      <c r="B50" s="320" t="s">
        <v>543</v>
      </c>
      <c r="C50" s="328" t="s">
        <v>69</v>
      </c>
      <c r="D50" s="332" t="s">
        <v>386</v>
      </c>
      <c r="E50" s="322" t="s">
        <v>598</v>
      </c>
      <c r="F50" s="425">
        <v>165000</v>
      </c>
      <c r="G50" s="323"/>
      <c r="H50" s="329" t="s">
        <v>6</v>
      </c>
      <c r="I50" s="333" t="s">
        <v>587</v>
      </c>
      <c r="J50" s="325">
        <v>44265</v>
      </c>
      <c r="K50" s="326" t="s">
        <v>1162</v>
      </c>
    </row>
    <row r="51" spans="1:11" ht="109.5">
      <c r="A51" s="86">
        <v>2</v>
      </c>
      <c r="B51" s="320" t="s">
        <v>1255</v>
      </c>
      <c r="C51" s="328" t="s">
        <v>69</v>
      </c>
      <c r="D51" s="332" t="s">
        <v>1313</v>
      </c>
      <c r="E51" s="332" t="s">
        <v>1314</v>
      </c>
      <c r="F51" s="425">
        <v>114271.85</v>
      </c>
      <c r="G51" s="323"/>
      <c r="H51" s="329" t="s">
        <v>6</v>
      </c>
      <c r="I51" s="333" t="s">
        <v>1317</v>
      </c>
      <c r="J51" s="325"/>
      <c r="K51" s="326" t="s">
        <v>1319</v>
      </c>
    </row>
    <row r="52" spans="1:11" ht="191.25">
      <c r="A52" s="86">
        <v>4</v>
      </c>
      <c r="B52" s="320" t="s">
        <v>1154</v>
      </c>
      <c r="C52" s="434" t="s">
        <v>69</v>
      </c>
      <c r="D52" s="321" t="s">
        <v>1152</v>
      </c>
      <c r="E52" s="321" t="s">
        <v>1153</v>
      </c>
      <c r="F52" s="425">
        <v>1623082.48</v>
      </c>
      <c r="G52" s="323"/>
      <c r="H52" s="324" t="s">
        <v>6</v>
      </c>
      <c r="I52" s="324" t="s">
        <v>587</v>
      </c>
      <c r="J52" s="325"/>
      <c r="K52" s="326" t="s">
        <v>1323</v>
      </c>
    </row>
    <row r="53" spans="1:11" ht="137.25">
      <c r="A53" s="86">
        <v>6</v>
      </c>
      <c r="B53" s="320" t="s">
        <v>1158</v>
      </c>
      <c r="C53" s="434" t="s">
        <v>69</v>
      </c>
      <c r="D53" s="321" t="s">
        <v>1164</v>
      </c>
      <c r="E53" s="321" t="s">
        <v>1163</v>
      </c>
      <c r="F53" s="425">
        <v>101000</v>
      </c>
      <c r="G53" s="323"/>
      <c r="H53" s="324" t="s">
        <v>6</v>
      </c>
      <c r="I53" s="324" t="s">
        <v>587</v>
      </c>
      <c r="J53" s="325"/>
      <c r="K53" s="326" t="s">
        <v>1324</v>
      </c>
    </row>
    <row r="54" spans="1:11" ht="164.25">
      <c r="A54" s="327">
        <v>3</v>
      </c>
      <c r="B54" s="320" t="s">
        <v>1269</v>
      </c>
      <c r="C54" s="328" t="s">
        <v>69</v>
      </c>
      <c r="D54" s="332" t="s">
        <v>572</v>
      </c>
      <c r="E54" s="332" t="s">
        <v>1270</v>
      </c>
      <c r="F54" s="425">
        <v>19502.8</v>
      </c>
      <c r="G54" s="323"/>
      <c r="H54" s="323" t="s">
        <v>411</v>
      </c>
      <c r="I54" s="333" t="s">
        <v>587</v>
      </c>
      <c r="J54" s="325"/>
      <c r="K54" s="326" t="s">
        <v>1307</v>
      </c>
    </row>
    <row r="55" spans="1:11" ht="109.5">
      <c r="A55" s="86">
        <v>2</v>
      </c>
      <c r="B55" s="320" t="s">
        <v>1255</v>
      </c>
      <c r="C55" s="328" t="s">
        <v>69</v>
      </c>
      <c r="D55" s="332" t="s">
        <v>1313</v>
      </c>
      <c r="E55" s="332" t="s">
        <v>1325</v>
      </c>
      <c r="F55" s="425">
        <v>114271.85</v>
      </c>
      <c r="G55" s="323"/>
      <c r="H55" s="329" t="s">
        <v>6</v>
      </c>
      <c r="I55" s="333"/>
      <c r="J55" s="325"/>
      <c r="K55" s="326" t="s">
        <v>1319</v>
      </c>
    </row>
    <row r="57" spans="1:11" ht="27.75">
      <c r="A57" s="560" t="s">
        <v>905</v>
      </c>
      <c r="B57" s="560"/>
      <c r="C57" s="560"/>
      <c r="D57" s="560"/>
      <c r="E57" s="560"/>
      <c r="F57" s="337">
        <f>SUM(F50:F55)</f>
        <v>2137128.98</v>
      </c>
      <c r="G57" s="337" t="e">
        <f>SUM(#REF!)</f>
        <v>#REF!</v>
      </c>
      <c r="H57" s="337"/>
      <c r="I57" s="338"/>
      <c r="J57" s="339"/>
      <c r="K57" s="340"/>
    </row>
    <row r="59" spans="1:11">
      <c r="I59" s="414"/>
    </row>
    <row r="63" spans="1:11">
      <c r="I63" s="414"/>
    </row>
    <row r="66" spans="9:9">
      <c r="I66" s="415"/>
    </row>
    <row r="68" spans="9:9">
      <c r="I68" s="415"/>
    </row>
  </sheetData>
  <mergeCells count="18">
    <mergeCell ref="A44:K44"/>
    <mergeCell ref="A57:E57"/>
    <mergeCell ref="A16:E16"/>
    <mergeCell ref="A17:K17"/>
    <mergeCell ref="A19:K19"/>
    <mergeCell ref="A23:E23"/>
    <mergeCell ref="A25:K25"/>
    <mergeCell ref="A28:E28"/>
    <mergeCell ref="A30:K30"/>
    <mergeCell ref="A35:E35"/>
    <mergeCell ref="A37:E37"/>
    <mergeCell ref="A49:K49"/>
    <mergeCell ref="A47:E47"/>
    <mergeCell ref="A3:K3"/>
    <mergeCell ref="A4:K4"/>
    <mergeCell ref="A7:E7"/>
    <mergeCell ref="A8:K8"/>
    <mergeCell ref="A9:K9"/>
  </mergeCells>
  <pageMargins left="7.874015748031496E-2" right="3.937007874015748E-2" top="0.43307086614173229" bottom="0.78740157480314965" header="0.31496062992125984" footer="0.31496062992125984"/>
  <pageSetup scale="30" orientation="landscape" horizontalDpi="4294967295" verticalDpi="4294967295" r:id="rId1"/>
  <headerFooter>
    <oddHeader>&amp;C&amp;G</oddHeader>
    <oddFooter>&amp;C&amp;G</oddFooter>
  </headerFooter>
  <rowBreaks count="2" manualBreakCount="2">
    <brk id="23" max="10" man="1"/>
    <brk id="38" max="10"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567">
        <v>2021</v>
      </c>
      <c r="G2" s="567"/>
      <c r="H2" s="567">
        <v>2022</v>
      </c>
      <c r="I2" s="567"/>
    </row>
    <row r="3" spans="6:17" ht="33" customHeight="1">
      <c r="F3" s="458" t="s">
        <v>1306</v>
      </c>
      <c r="G3" s="459">
        <v>47961</v>
      </c>
      <c r="H3" s="458" t="s">
        <v>1299</v>
      </c>
      <c r="I3" s="459">
        <v>47961</v>
      </c>
    </row>
    <row r="4" spans="6:17" ht="33" customHeight="1">
      <c r="F4" s="458" t="s">
        <v>1294</v>
      </c>
      <c r="G4" s="459">
        <v>47961</v>
      </c>
      <c r="H4" s="458" t="s">
        <v>1300</v>
      </c>
      <c r="I4" s="459">
        <v>47961</v>
      </c>
    </row>
    <row r="5" spans="6:17" ht="33" customHeight="1">
      <c r="F5" s="458" t="s">
        <v>1295</v>
      </c>
      <c r="G5" s="459">
        <v>47961</v>
      </c>
      <c r="H5" s="458" t="s">
        <v>1301</v>
      </c>
      <c r="I5" s="459">
        <v>47961</v>
      </c>
    </row>
    <row r="6" spans="6:17" ht="33" customHeight="1">
      <c r="F6" s="458" t="s">
        <v>1296</v>
      </c>
      <c r="G6" s="459">
        <v>47961</v>
      </c>
      <c r="H6" s="458" t="s">
        <v>1302</v>
      </c>
      <c r="I6" s="459">
        <v>47961</v>
      </c>
    </row>
    <row r="7" spans="6:17" ht="33" customHeight="1">
      <c r="F7" s="458" t="s">
        <v>1297</v>
      </c>
      <c r="G7" s="459">
        <v>47961</v>
      </c>
      <c r="H7" s="458" t="s">
        <v>1303</v>
      </c>
      <c r="I7" s="459">
        <v>47961</v>
      </c>
    </row>
    <row r="8" spans="6:17" ht="33" customHeight="1">
      <c r="F8" s="458" t="s">
        <v>1298</v>
      </c>
      <c r="G8" s="459">
        <v>47961</v>
      </c>
      <c r="H8" s="458" t="s">
        <v>1304</v>
      </c>
      <c r="I8" s="459">
        <v>47961</v>
      </c>
    </row>
    <row r="9" spans="6:17" ht="9" customHeight="1"/>
    <row r="10" spans="6:17" ht="33" customHeight="1">
      <c r="F10" s="458" t="s">
        <v>905</v>
      </c>
      <c r="G10" s="460">
        <f>SUM(G3:G8)</f>
        <v>287766</v>
      </c>
      <c r="H10" s="458" t="s">
        <v>905</v>
      </c>
      <c r="I10" s="460">
        <f>SUM(I3:I8)</f>
        <v>287766</v>
      </c>
      <c r="N10" s="462"/>
      <c r="O10" s="463"/>
      <c r="P10" s="462"/>
      <c r="Q10" s="463"/>
    </row>
    <row r="11" spans="6:17" ht="33" customHeight="1">
      <c r="F11" s="461" t="s">
        <v>1305</v>
      </c>
      <c r="G11" s="458"/>
      <c r="H11" s="458"/>
      <c r="I11" s="460">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444"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440" t="s">
        <v>563</v>
      </c>
      <c r="B1" t="s">
        <v>1208</v>
      </c>
    </row>
    <row r="3" spans="1:2">
      <c r="A3" s="440" t="s">
        <v>1206</v>
      </c>
      <c r="B3" t="s">
        <v>1209</v>
      </c>
    </row>
    <row r="4" spans="1:2">
      <c r="A4" s="441" t="s">
        <v>538</v>
      </c>
      <c r="B4" s="442">
        <v>719999.99999785004</v>
      </c>
    </row>
    <row r="5" spans="1:2">
      <c r="A5" s="441" t="s">
        <v>197</v>
      </c>
      <c r="B5" s="442">
        <v>134964.16</v>
      </c>
    </row>
    <row r="6" spans="1:2">
      <c r="A6" s="441" t="s">
        <v>540</v>
      </c>
      <c r="B6" s="442">
        <v>10626.5</v>
      </c>
    </row>
    <row r="7" spans="1:2">
      <c r="A7" s="441" t="s">
        <v>539</v>
      </c>
      <c r="B7" s="442">
        <v>1750</v>
      </c>
    </row>
    <row r="8" spans="1:2">
      <c r="A8" s="441" t="s">
        <v>542</v>
      </c>
      <c r="B8" s="442">
        <v>0</v>
      </c>
    </row>
    <row r="9" spans="1:2">
      <c r="A9" s="441" t="s">
        <v>541</v>
      </c>
      <c r="B9" s="442">
        <v>8000</v>
      </c>
    </row>
    <row r="10" spans="1:2">
      <c r="A10" s="441" t="s">
        <v>546</v>
      </c>
      <c r="B10" s="442">
        <v>0</v>
      </c>
    </row>
    <row r="11" spans="1:2">
      <c r="A11" s="441" t="s">
        <v>544</v>
      </c>
      <c r="B11" s="442">
        <v>0</v>
      </c>
    </row>
    <row r="12" spans="1:2">
      <c r="A12" s="441" t="s">
        <v>543</v>
      </c>
      <c r="B12" s="442">
        <v>0</v>
      </c>
    </row>
    <row r="13" spans="1:2">
      <c r="A13" s="441" t="s">
        <v>545</v>
      </c>
      <c r="B13" s="442">
        <v>0</v>
      </c>
    </row>
    <row r="14" spans="1:2">
      <c r="A14" s="441" t="s">
        <v>228</v>
      </c>
      <c r="B14" s="442">
        <v>4200.4799999999996</v>
      </c>
    </row>
    <row r="15" spans="1:2">
      <c r="A15" s="441" t="s">
        <v>294</v>
      </c>
      <c r="B15" s="442">
        <v>40903.819600000003</v>
      </c>
    </row>
    <row r="16" spans="1:2">
      <c r="A16" s="441" t="s">
        <v>970</v>
      </c>
      <c r="B16" s="442">
        <v>16320.11</v>
      </c>
    </row>
    <row r="17" spans="1:2">
      <c r="A17" s="441" t="s">
        <v>547</v>
      </c>
      <c r="B17" s="442">
        <v>0</v>
      </c>
    </row>
    <row r="18" spans="1:2">
      <c r="A18" s="441" t="s">
        <v>548</v>
      </c>
      <c r="B18" s="442">
        <v>0</v>
      </c>
    </row>
    <row r="19" spans="1:2">
      <c r="A19" s="441" t="s">
        <v>549</v>
      </c>
      <c r="B19" s="442">
        <v>80884.2</v>
      </c>
    </row>
    <row r="20" spans="1:2">
      <c r="A20" s="441" t="s">
        <v>201</v>
      </c>
      <c r="B20" s="442">
        <v>20215</v>
      </c>
    </row>
    <row r="21" spans="1:2">
      <c r="A21" s="441" t="s">
        <v>977</v>
      </c>
      <c r="B21" s="442">
        <v>16320.11</v>
      </c>
    </row>
    <row r="22" spans="1:2">
      <c r="A22" s="441" t="s">
        <v>742</v>
      </c>
      <c r="B22" s="442">
        <v>0</v>
      </c>
    </row>
    <row r="23" spans="1:2">
      <c r="A23" s="441" t="s">
        <v>550</v>
      </c>
      <c r="B23" s="442">
        <v>2984</v>
      </c>
    </row>
    <row r="24" spans="1:2">
      <c r="A24" s="441" t="s">
        <v>593</v>
      </c>
      <c r="B24" s="442">
        <v>16370</v>
      </c>
    </row>
    <row r="25" spans="1:2">
      <c r="A25" s="441" t="s">
        <v>568</v>
      </c>
      <c r="B25" s="442">
        <v>3423.6</v>
      </c>
    </row>
    <row r="26" spans="1:2">
      <c r="A26" s="441" t="s">
        <v>551</v>
      </c>
      <c r="B26" s="442">
        <v>4379</v>
      </c>
    </row>
    <row r="27" spans="1:2">
      <c r="A27" s="441" t="s">
        <v>552</v>
      </c>
      <c r="B27" s="442">
        <v>6912</v>
      </c>
    </row>
    <row r="28" spans="1:2">
      <c r="A28" s="441" t="s">
        <v>604</v>
      </c>
      <c r="B28" s="442">
        <v>5642.1799999999994</v>
      </c>
    </row>
    <row r="29" spans="1:2">
      <c r="A29" s="441" t="s">
        <v>632</v>
      </c>
      <c r="B29" s="442">
        <v>3295</v>
      </c>
    </row>
    <row r="30" spans="1:2">
      <c r="A30" s="441" t="s">
        <v>754</v>
      </c>
      <c r="B30" s="442">
        <v>159118.88</v>
      </c>
    </row>
    <row r="31" spans="1:2">
      <c r="A31" s="441" t="s">
        <v>637</v>
      </c>
      <c r="B31" s="442">
        <v>0</v>
      </c>
    </row>
    <row r="32" spans="1:2">
      <c r="A32" s="441" t="s">
        <v>240</v>
      </c>
      <c r="B32" s="442">
        <v>38180</v>
      </c>
    </row>
    <row r="33" spans="1:2">
      <c r="A33" s="441" t="s">
        <v>991</v>
      </c>
      <c r="B33" s="442">
        <v>0</v>
      </c>
    </row>
    <row r="34" spans="1:2">
      <c r="A34" s="441" t="s">
        <v>291</v>
      </c>
      <c r="B34" s="442">
        <v>2640</v>
      </c>
    </row>
    <row r="35" spans="1:2">
      <c r="A35" s="441" t="s">
        <v>948</v>
      </c>
      <c r="B35" s="442">
        <v>31058.01</v>
      </c>
    </row>
    <row r="36" spans="1:2">
      <c r="A36" s="441" t="s">
        <v>1121</v>
      </c>
      <c r="B36" s="442">
        <v>0</v>
      </c>
    </row>
    <row r="37" spans="1:2">
      <c r="A37" s="441" t="s">
        <v>986</v>
      </c>
      <c r="B37" s="442">
        <v>0</v>
      </c>
    </row>
    <row r="38" spans="1:2">
      <c r="A38" s="441" t="s">
        <v>249</v>
      </c>
      <c r="B38" s="442">
        <v>149228.51926</v>
      </c>
    </row>
    <row r="39" spans="1:2">
      <c r="A39" s="441" t="s">
        <v>231</v>
      </c>
      <c r="B39" s="442">
        <v>13965</v>
      </c>
    </row>
    <row r="40" spans="1:2">
      <c r="A40" s="441" t="s">
        <v>987</v>
      </c>
      <c r="B40" s="442">
        <v>0</v>
      </c>
    </row>
    <row r="41" spans="1:2">
      <c r="A41" s="441" t="s">
        <v>993</v>
      </c>
      <c r="B41" s="442">
        <v>575532</v>
      </c>
    </row>
    <row r="42" spans="1:2">
      <c r="A42" s="441" t="s">
        <v>1041</v>
      </c>
      <c r="B42" s="442">
        <v>0</v>
      </c>
    </row>
    <row r="43" spans="1:2">
      <c r="A43" s="441" t="s">
        <v>1085</v>
      </c>
      <c r="B43" s="442">
        <v>0</v>
      </c>
    </row>
    <row r="44" spans="1:2">
      <c r="A44" s="441" t="s">
        <v>1129</v>
      </c>
      <c r="B44" s="442">
        <v>0</v>
      </c>
    </row>
    <row r="45" spans="1:2">
      <c r="A45" s="441" t="s">
        <v>1186</v>
      </c>
      <c r="B45" s="442">
        <v>0</v>
      </c>
    </row>
    <row r="46" spans="1:2">
      <c r="A46" s="441" t="s">
        <v>1128</v>
      </c>
      <c r="B46" s="442">
        <v>0</v>
      </c>
    </row>
    <row r="47" spans="1:2">
      <c r="A47" s="441" t="s">
        <v>205</v>
      </c>
      <c r="B47" s="442">
        <v>24000</v>
      </c>
    </row>
    <row r="48" spans="1:2">
      <c r="A48" s="441" t="s">
        <v>1131</v>
      </c>
      <c r="B48" s="442">
        <v>0</v>
      </c>
    </row>
    <row r="49" spans="1:2">
      <c r="A49" s="441" t="s">
        <v>1190</v>
      </c>
      <c r="B49" s="442">
        <v>0</v>
      </c>
    </row>
    <row r="50" spans="1:2">
      <c r="A50" s="441" t="s">
        <v>210</v>
      </c>
      <c r="B50" s="442">
        <v>4354.2628750000003</v>
      </c>
    </row>
    <row r="51" spans="1:2">
      <c r="A51" s="441" t="s">
        <v>1194</v>
      </c>
      <c r="B51" s="442">
        <v>1370</v>
      </c>
    </row>
    <row r="52" spans="1:2">
      <c r="A52" s="441" t="s">
        <v>287</v>
      </c>
      <c r="B52" s="442">
        <v>57750</v>
      </c>
    </row>
    <row r="53" spans="1:2">
      <c r="A53" s="441" t="s">
        <v>235</v>
      </c>
      <c r="B53" s="442">
        <v>185733.12</v>
      </c>
    </row>
    <row r="54" spans="1:2">
      <c r="A54" s="441" t="s">
        <v>256</v>
      </c>
      <c r="B54" s="442">
        <v>77200</v>
      </c>
    </row>
    <row r="55" spans="1:2">
      <c r="A55" s="441" t="s">
        <v>644</v>
      </c>
      <c r="B55" s="442">
        <v>155040</v>
      </c>
    </row>
    <row r="56" spans="1:2">
      <c r="A56" s="441" t="s">
        <v>102</v>
      </c>
      <c r="B56" s="442">
        <v>104878.79999999999</v>
      </c>
    </row>
    <row r="57" spans="1:2">
      <c r="A57" s="441" t="s">
        <v>277</v>
      </c>
      <c r="B57" s="442">
        <v>1258.6400000000001</v>
      </c>
    </row>
    <row r="58" spans="1:2">
      <c r="A58" s="441" t="s">
        <v>305</v>
      </c>
      <c r="B58" s="442">
        <v>5200.0293333000009</v>
      </c>
    </row>
    <row r="59" spans="1:2">
      <c r="A59" s="441" t="s">
        <v>96</v>
      </c>
      <c r="B59" s="442">
        <v>4132.3999999999996</v>
      </c>
    </row>
    <row r="60" spans="1:2">
      <c r="A60" s="441" t="s">
        <v>56</v>
      </c>
      <c r="B60" s="442">
        <v>11844</v>
      </c>
    </row>
    <row r="61" spans="1:2">
      <c r="A61" s="441" t="s">
        <v>280</v>
      </c>
      <c r="B61" s="442">
        <v>4057.0420500000005</v>
      </c>
    </row>
    <row r="62" spans="1:2">
      <c r="A62" s="441" t="s">
        <v>577</v>
      </c>
      <c r="B62" s="442">
        <v>20940</v>
      </c>
    </row>
    <row r="63" spans="1:2">
      <c r="A63" s="441" t="s">
        <v>217</v>
      </c>
      <c r="B63" s="442">
        <v>9420</v>
      </c>
    </row>
    <row r="64" spans="1:2">
      <c r="A64" s="441" t="s">
        <v>244</v>
      </c>
      <c r="B64" s="442">
        <v>89035.200000000012</v>
      </c>
    </row>
    <row r="65" spans="1:2">
      <c r="A65" s="441" t="s">
        <v>309</v>
      </c>
      <c r="B65" s="442">
        <v>43010</v>
      </c>
    </row>
    <row r="66" spans="1:2">
      <c r="A66" s="441" t="s">
        <v>247</v>
      </c>
      <c r="B66" s="442">
        <v>56642.400000000001</v>
      </c>
    </row>
    <row r="67" spans="1:2">
      <c r="A67" s="441" t="s">
        <v>270</v>
      </c>
      <c r="B67" s="442">
        <v>12097.11</v>
      </c>
    </row>
    <row r="68" spans="1:2">
      <c r="A68" s="441" t="s">
        <v>274</v>
      </c>
      <c r="B68" s="442">
        <v>8641.2088540000004</v>
      </c>
    </row>
    <row r="69" spans="1:2">
      <c r="A69" s="441" t="s">
        <v>1207</v>
      </c>
      <c r="B69" s="382">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324</v>
      </c>
    </row>
    <row r="5" spans="1:17" ht="60">
      <c r="A5" s="2" t="s">
        <v>325</v>
      </c>
      <c r="B5" s="2" t="s">
        <v>2</v>
      </c>
      <c r="C5" s="3" t="s">
        <v>326</v>
      </c>
      <c r="D5" s="3" t="s">
        <v>186</v>
      </c>
      <c r="E5" s="3" t="s">
        <v>327</v>
      </c>
      <c r="F5" s="3" t="s">
        <v>328</v>
      </c>
      <c r="G5" s="3" t="s">
        <v>329</v>
      </c>
      <c r="H5" s="3" t="s">
        <v>330</v>
      </c>
      <c r="I5" s="3" t="s">
        <v>331</v>
      </c>
      <c r="J5" s="15" t="s">
        <v>332</v>
      </c>
      <c r="K5" s="3" t="s">
        <v>333</v>
      </c>
      <c r="L5" s="2" t="s">
        <v>334</v>
      </c>
      <c r="M5" s="3" t="s">
        <v>335</v>
      </c>
      <c r="N5" s="2" t="s">
        <v>194</v>
      </c>
      <c r="O5" s="3" t="s">
        <v>336</v>
      </c>
      <c r="P5" s="3" t="s">
        <v>10</v>
      </c>
      <c r="Q5" s="30" t="s">
        <v>337</v>
      </c>
    </row>
    <row r="6" spans="1:17" ht="63.75">
      <c r="A6" s="4">
        <v>2</v>
      </c>
      <c r="B6" s="5" t="s">
        <v>338</v>
      </c>
      <c r="C6" s="6" t="s">
        <v>69</v>
      </c>
      <c r="D6" s="7">
        <v>43966</v>
      </c>
      <c r="E6" s="7">
        <v>43992</v>
      </c>
      <c r="F6" s="5">
        <f t="shared" ref="F6:F15" si="0">E6-D6</f>
        <v>26</v>
      </c>
      <c r="G6" s="6" t="s">
        <v>339</v>
      </c>
      <c r="H6" s="6" t="s">
        <v>340</v>
      </c>
      <c r="I6" s="6" t="s">
        <v>341</v>
      </c>
      <c r="J6" s="16">
        <v>0</v>
      </c>
      <c r="K6" s="6"/>
      <c r="L6" s="16" t="s">
        <v>342</v>
      </c>
      <c r="M6" s="16" t="s">
        <v>342</v>
      </c>
      <c r="N6" s="16" t="s">
        <v>342</v>
      </c>
      <c r="O6" s="17">
        <v>0</v>
      </c>
      <c r="P6" s="18" t="s">
        <v>343</v>
      </c>
      <c r="Q6" s="31" t="s">
        <v>344</v>
      </c>
    </row>
    <row r="7" spans="1:17" ht="51">
      <c r="A7" s="4">
        <v>3</v>
      </c>
      <c r="B7" s="5" t="s">
        <v>345</v>
      </c>
      <c r="C7" s="6" t="s">
        <v>69</v>
      </c>
      <c r="D7" s="7">
        <v>43966</v>
      </c>
      <c r="E7" s="7">
        <v>43992</v>
      </c>
      <c r="F7" s="5">
        <f t="shared" si="0"/>
        <v>26</v>
      </c>
      <c r="G7" s="6" t="s">
        <v>339</v>
      </c>
      <c r="H7" s="6" t="s">
        <v>346</v>
      </c>
      <c r="I7" s="6" t="s">
        <v>347</v>
      </c>
      <c r="J7" s="16">
        <v>0</v>
      </c>
      <c r="K7" s="6"/>
      <c r="L7" s="19" t="s">
        <v>342</v>
      </c>
      <c r="M7" s="19" t="s">
        <v>342</v>
      </c>
      <c r="N7" s="19" t="s">
        <v>342</v>
      </c>
      <c r="O7" s="17">
        <v>0</v>
      </c>
      <c r="P7" s="18" t="s">
        <v>348</v>
      </c>
      <c r="Q7" s="6" t="s">
        <v>349</v>
      </c>
    </row>
    <row r="8" spans="1:17" ht="51">
      <c r="A8" s="4">
        <v>5</v>
      </c>
      <c r="B8" s="8" t="s">
        <v>350</v>
      </c>
      <c r="C8" s="9" t="s">
        <v>69</v>
      </c>
      <c r="D8" s="10">
        <v>43970</v>
      </c>
      <c r="E8" s="10">
        <v>43992</v>
      </c>
      <c r="F8" s="5">
        <f t="shared" si="0"/>
        <v>22</v>
      </c>
      <c r="G8" s="9" t="s">
        <v>351</v>
      </c>
      <c r="H8" s="9" t="s">
        <v>352</v>
      </c>
      <c r="I8" s="9" t="s">
        <v>341</v>
      </c>
      <c r="J8" s="16">
        <v>0</v>
      </c>
      <c r="K8" s="6"/>
      <c r="L8" s="19" t="s">
        <v>342</v>
      </c>
      <c r="M8" s="19" t="s">
        <v>342</v>
      </c>
      <c r="N8" s="19" t="s">
        <v>342</v>
      </c>
      <c r="O8" s="17">
        <v>0</v>
      </c>
      <c r="P8" s="18" t="s">
        <v>343</v>
      </c>
      <c r="Q8" s="6" t="s">
        <v>353</v>
      </c>
    </row>
    <row r="9" spans="1:17" ht="38.25">
      <c r="A9" s="4">
        <v>6</v>
      </c>
      <c r="B9" s="8" t="s">
        <v>354</v>
      </c>
      <c r="C9" s="9" t="s">
        <v>69</v>
      </c>
      <c r="D9" s="10">
        <v>43995</v>
      </c>
      <c r="E9" s="10">
        <v>44012</v>
      </c>
      <c r="F9" s="5">
        <f t="shared" si="0"/>
        <v>17</v>
      </c>
      <c r="G9" s="9" t="s">
        <v>355</v>
      </c>
      <c r="H9" s="9" t="s">
        <v>356</v>
      </c>
      <c r="I9" s="9" t="s">
        <v>341</v>
      </c>
      <c r="J9" s="16">
        <v>0</v>
      </c>
      <c r="K9" s="6"/>
      <c r="L9" s="18" t="s">
        <v>342</v>
      </c>
      <c r="M9" s="18" t="s">
        <v>342</v>
      </c>
      <c r="N9" s="18" t="s">
        <v>342</v>
      </c>
      <c r="O9" s="17">
        <v>0</v>
      </c>
      <c r="P9" s="18" t="s">
        <v>159</v>
      </c>
      <c r="Q9" s="31" t="s">
        <v>357</v>
      </c>
    </row>
    <row r="10" spans="1:17" ht="38.25">
      <c r="A10" s="4">
        <v>7</v>
      </c>
      <c r="B10" s="5" t="s">
        <v>358</v>
      </c>
      <c r="C10" s="6" t="s">
        <v>82</v>
      </c>
      <c r="D10" s="7">
        <v>44007</v>
      </c>
      <c r="E10" s="7">
        <v>44011</v>
      </c>
      <c r="F10" s="5">
        <f t="shared" si="0"/>
        <v>4</v>
      </c>
      <c r="G10" s="6" t="s">
        <v>359</v>
      </c>
      <c r="H10" s="6" t="s">
        <v>360</v>
      </c>
      <c r="I10" s="6" t="s">
        <v>347</v>
      </c>
      <c r="J10" s="16">
        <v>9339.36</v>
      </c>
      <c r="K10" s="6" t="s">
        <v>361</v>
      </c>
      <c r="L10" s="18" t="s">
        <v>342</v>
      </c>
      <c r="M10" s="18" t="s">
        <v>342</v>
      </c>
      <c r="N10" s="18" t="s">
        <v>342</v>
      </c>
      <c r="O10" s="17">
        <v>-6801.36</v>
      </c>
      <c r="P10" s="17" t="s">
        <v>348</v>
      </c>
      <c r="Q10" s="31" t="s">
        <v>362</v>
      </c>
    </row>
    <row r="11" spans="1:17" ht="51">
      <c r="A11" s="4">
        <v>8</v>
      </c>
      <c r="B11" s="8" t="s">
        <v>363</v>
      </c>
      <c r="C11" s="9" t="s">
        <v>69</v>
      </c>
      <c r="D11" s="10">
        <v>43689</v>
      </c>
      <c r="E11" s="10">
        <v>43745</v>
      </c>
      <c r="F11" s="5">
        <f t="shared" si="0"/>
        <v>56</v>
      </c>
      <c r="G11" s="9" t="s">
        <v>364</v>
      </c>
      <c r="H11" s="9" t="s">
        <v>365</v>
      </c>
      <c r="I11" s="9" t="s">
        <v>366</v>
      </c>
      <c r="J11" s="16">
        <v>0</v>
      </c>
      <c r="K11" s="6"/>
      <c r="L11" s="18" t="s">
        <v>342</v>
      </c>
      <c r="M11" s="18" t="s">
        <v>342</v>
      </c>
      <c r="N11" s="18" t="s">
        <v>342</v>
      </c>
      <c r="O11" s="17">
        <v>0</v>
      </c>
      <c r="P11" s="18" t="s">
        <v>343</v>
      </c>
      <c r="Q11" s="6" t="s">
        <v>367</v>
      </c>
    </row>
    <row r="12" spans="1:17" ht="38.25">
      <c r="A12" s="4">
        <v>9</v>
      </c>
      <c r="B12" s="8" t="s">
        <v>368</v>
      </c>
      <c r="C12" s="9" t="s">
        <v>82</v>
      </c>
      <c r="D12" s="10">
        <v>44014</v>
      </c>
      <c r="E12" s="10">
        <v>44018</v>
      </c>
      <c r="F12" s="5">
        <f t="shared" si="0"/>
        <v>4</v>
      </c>
      <c r="G12" s="9" t="s">
        <v>359</v>
      </c>
      <c r="H12" s="9" t="s">
        <v>369</v>
      </c>
      <c r="I12" s="9" t="s">
        <v>370</v>
      </c>
      <c r="J12" s="16">
        <v>9371.76</v>
      </c>
      <c r="K12" s="6" t="s">
        <v>371</v>
      </c>
      <c r="L12" s="20" t="s">
        <v>342</v>
      </c>
      <c r="M12" s="20" t="s">
        <v>342</v>
      </c>
      <c r="N12" s="20" t="s">
        <v>342</v>
      </c>
      <c r="O12" s="20" t="s">
        <v>342</v>
      </c>
      <c r="P12" s="21" t="s">
        <v>372</v>
      </c>
      <c r="Q12" s="31" t="s">
        <v>373</v>
      </c>
    </row>
    <row r="13" spans="1:17" ht="63.75">
      <c r="A13" s="4">
        <v>10</v>
      </c>
      <c r="B13" s="5" t="s">
        <v>374</v>
      </c>
      <c r="C13" s="9" t="s">
        <v>69</v>
      </c>
      <c r="D13" s="10">
        <v>44047</v>
      </c>
      <c r="E13" s="10">
        <v>44069</v>
      </c>
      <c r="F13" s="5">
        <f t="shared" si="0"/>
        <v>22</v>
      </c>
      <c r="G13" s="9" t="s">
        <v>364</v>
      </c>
      <c r="H13" s="9" t="s">
        <v>375</v>
      </c>
      <c r="I13" s="9" t="s">
        <v>347</v>
      </c>
      <c r="J13" s="16"/>
      <c r="K13" s="6" t="s">
        <v>376</v>
      </c>
      <c r="L13" s="22" t="s">
        <v>342</v>
      </c>
      <c r="M13" s="23" t="s">
        <v>342</v>
      </c>
      <c r="N13" s="24" t="s">
        <v>342</v>
      </c>
      <c r="O13" s="25">
        <v>720000</v>
      </c>
      <c r="P13" s="26" t="s">
        <v>377</v>
      </c>
      <c r="Q13" s="32" t="s">
        <v>378</v>
      </c>
    </row>
    <row r="14" spans="1:17" ht="102">
      <c r="A14" s="4">
        <v>11</v>
      </c>
      <c r="B14" s="5" t="s">
        <v>379</v>
      </c>
      <c r="C14" s="6" t="s">
        <v>82</v>
      </c>
      <c r="D14" s="7">
        <v>44014</v>
      </c>
      <c r="E14" s="7">
        <v>44018</v>
      </c>
      <c r="F14" s="5">
        <f t="shared" si="0"/>
        <v>4</v>
      </c>
      <c r="G14" s="6" t="s">
        <v>359</v>
      </c>
      <c r="H14" s="6" t="s">
        <v>380</v>
      </c>
      <c r="I14" s="6" t="s">
        <v>347</v>
      </c>
      <c r="J14" s="16">
        <v>13852.8</v>
      </c>
      <c r="K14" s="6" t="s">
        <v>361</v>
      </c>
      <c r="L14" s="27"/>
      <c r="M14" s="27"/>
      <c r="N14" s="27"/>
      <c r="O14" s="28">
        <f>2038.8+1440</f>
        <v>3478.8</v>
      </c>
      <c r="P14" s="29" t="s">
        <v>381</v>
      </c>
      <c r="Q14" s="6" t="s">
        <v>382</v>
      </c>
    </row>
    <row r="15" spans="1:17" ht="38.25">
      <c r="A15" s="11">
        <v>12</v>
      </c>
      <c r="B15" s="11" t="s">
        <v>383</v>
      </c>
      <c r="C15" s="12" t="s">
        <v>69</v>
      </c>
      <c r="D15" s="13">
        <v>44026</v>
      </c>
      <c r="E15" s="13">
        <v>44028</v>
      </c>
      <c r="F15" s="5">
        <f t="shared" si="0"/>
        <v>2</v>
      </c>
      <c r="G15" s="11" t="s">
        <v>359</v>
      </c>
      <c r="H15" s="12" t="s">
        <v>384</v>
      </c>
      <c r="I15" s="12" t="s">
        <v>385</v>
      </c>
      <c r="J15" s="12" t="s">
        <v>347</v>
      </c>
      <c r="K15" s="6" t="s">
        <v>361</v>
      </c>
      <c r="L15" s="14"/>
      <c r="M15" s="14"/>
      <c r="N15" s="14"/>
      <c r="O15" s="14"/>
      <c r="P15" s="17" t="s">
        <v>348</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103" customWidth="1"/>
    <col min="2" max="2" width="24.42578125" style="103" bestFit="1" customWidth="1"/>
    <col min="3" max="3" width="42.7109375" style="162" customWidth="1"/>
    <col min="4" max="4" width="17" style="103" bestFit="1" customWidth="1"/>
    <col min="5" max="5" width="23.7109375" style="103" customWidth="1"/>
    <col min="6" max="6" width="22.42578125" style="163" bestFit="1" customWidth="1"/>
    <col min="7" max="7" width="37.7109375" style="101" customWidth="1"/>
    <col min="8" max="8" width="28.140625" style="164" customWidth="1"/>
    <col min="9" max="9" width="9.140625" style="99"/>
    <col min="10" max="10" width="14.42578125" style="100" bestFit="1" customWidth="1"/>
    <col min="11" max="11" width="21.28515625" style="99" bestFit="1" customWidth="1"/>
    <col min="12" max="12" width="13.42578125" style="99" bestFit="1" customWidth="1"/>
    <col min="13" max="13" width="10.5703125" style="99" bestFit="1" customWidth="1"/>
    <col min="14" max="16384" width="9.140625" style="99"/>
  </cols>
  <sheetData>
    <row r="1" spans="1:11" ht="20.25">
      <c r="A1" s="604" t="s">
        <v>646</v>
      </c>
      <c r="B1" s="605"/>
      <c r="C1" s="605"/>
      <c r="D1" s="605"/>
      <c r="E1" s="605"/>
      <c r="F1" s="605"/>
      <c r="G1" s="605"/>
      <c r="H1" s="606"/>
    </row>
    <row r="2" spans="1:11" ht="20.25">
      <c r="A2" s="607" t="s">
        <v>647</v>
      </c>
      <c r="B2" s="608"/>
      <c r="C2" s="608"/>
      <c r="D2" s="608"/>
      <c r="E2" s="608"/>
      <c r="F2" s="608"/>
      <c r="G2" s="608"/>
      <c r="H2" s="609"/>
    </row>
    <row r="3" spans="1:11" ht="20.25">
      <c r="A3" s="610" t="s">
        <v>648</v>
      </c>
      <c r="B3" s="611"/>
      <c r="C3" s="611"/>
      <c r="D3" s="611"/>
      <c r="E3" s="611"/>
      <c r="F3" s="611"/>
      <c r="G3" s="611"/>
      <c r="H3" s="612"/>
    </row>
    <row r="4" spans="1:11" s="103" customFormat="1" ht="15.75" customHeight="1">
      <c r="A4" s="613" t="s">
        <v>649</v>
      </c>
      <c r="B4" s="613"/>
      <c r="C4" s="613"/>
      <c r="D4" s="613"/>
      <c r="E4" s="613"/>
      <c r="F4" s="613"/>
      <c r="G4" s="613"/>
      <c r="H4" s="613"/>
      <c r="I4" s="101"/>
      <c r="J4" s="102"/>
      <c r="K4" s="101"/>
    </row>
    <row r="5" spans="1:11" s="103" customFormat="1" ht="54">
      <c r="A5" s="170" t="s">
        <v>325</v>
      </c>
      <c r="B5" s="170" t="s">
        <v>650</v>
      </c>
      <c r="C5" s="104" t="s">
        <v>651</v>
      </c>
      <c r="D5" s="104" t="s">
        <v>652</v>
      </c>
      <c r="E5" s="170" t="s">
        <v>5</v>
      </c>
      <c r="F5" s="105" t="s">
        <v>332</v>
      </c>
      <c r="G5" s="170" t="s">
        <v>10</v>
      </c>
      <c r="H5" s="170" t="s">
        <v>653</v>
      </c>
      <c r="I5" s="101"/>
      <c r="J5" s="102"/>
      <c r="K5" s="101"/>
    </row>
    <row r="6" spans="1:11" ht="54">
      <c r="A6" s="106">
        <v>1</v>
      </c>
      <c r="B6" s="106" t="s">
        <v>654</v>
      </c>
      <c r="C6" s="107" t="s">
        <v>655</v>
      </c>
      <c r="D6" s="106">
        <v>339030</v>
      </c>
      <c r="E6" s="106" t="s">
        <v>17</v>
      </c>
      <c r="F6" s="108">
        <v>2867.5</v>
      </c>
      <c r="G6" s="109" t="s">
        <v>21</v>
      </c>
      <c r="H6" s="614">
        <f>(F13)/190000</f>
        <v>0.83371973684210521</v>
      </c>
    </row>
    <row r="7" spans="1:11" ht="54">
      <c r="A7" s="106">
        <v>2</v>
      </c>
      <c r="B7" s="106" t="s">
        <v>656</v>
      </c>
      <c r="C7" s="107" t="s">
        <v>657</v>
      </c>
      <c r="D7" s="106">
        <v>339030</v>
      </c>
      <c r="E7" s="106" t="s">
        <v>17</v>
      </c>
      <c r="F7" s="108">
        <v>7052.5</v>
      </c>
      <c r="G7" s="109" t="s">
        <v>21</v>
      </c>
      <c r="H7" s="614"/>
    </row>
    <row r="8" spans="1:11" ht="54">
      <c r="A8" s="106">
        <v>3</v>
      </c>
      <c r="B8" s="106" t="s">
        <v>658</v>
      </c>
      <c r="C8" s="107" t="s">
        <v>659</v>
      </c>
      <c r="D8" s="106">
        <v>339030</v>
      </c>
      <c r="E8" s="106" t="s">
        <v>82</v>
      </c>
      <c r="F8" s="108">
        <v>1202.4000000000001</v>
      </c>
      <c r="G8" s="109" t="s">
        <v>21</v>
      </c>
      <c r="H8" s="614"/>
      <c r="J8" s="110"/>
    </row>
    <row r="9" spans="1:11" ht="18">
      <c r="A9" s="106">
        <v>4</v>
      </c>
      <c r="B9" s="106" t="s">
        <v>660</v>
      </c>
      <c r="C9" s="107" t="s">
        <v>661</v>
      </c>
      <c r="D9" s="106">
        <v>339030</v>
      </c>
      <c r="E9" s="106" t="s">
        <v>17</v>
      </c>
      <c r="F9" s="111">
        <v>7665.15</v>
      </c>
      <c r="G9" s="109" t="s">
        <v>21</v>
      </c>
      <c r="H9" s="614"/>
    </row>
    <row r="10" spans="1:11" ht="36">
      <c r="A10" s="106">
        <v>5</v>
      </c>
      <c r="B10" s="106" t="s">
        <v>662</v>
      </c>
      <c r="C10" s="107" t="s">
        <v>663</v>
      </c>
      <c r="D10" s="106">
        <v>339039</v>
      </c>
      <c r="E10" s="106" t="s">
        <v>69</v>
      </c>
      <c r="F10" s="111">
        <v>111619.2</v>
      </c>
      <c r="G10" s="109" t="s">
        <v>21</v>
      </c>
      <c r="H10" s="614"/>
    </row>
    <row r="11" spans="1:11" ht="54">
      <c r="A11" s="112">
        <v>6</v>
      </c>
      <c r="B11" s="112" t="s">
        <v>662</v>
      </c>
      <c r="C11" s="113" t="s">
        <v>664</v>
      </c>
      <c r="D11" s="112">
        <v>339039</v>
      </c>
      <c r="E11" s="112" t="s">
        <v>17</v>
      </c>
      <c r="F11" s="114">
        <v>28000</v>
      </c>
      <c r="G11" s="115" t="s">
        <v>582</v>
      </c>
      <c r="H11" s="614"/>
    </row>
    <row r="12" spans="1:11" ht="36">
      <c r="A12" s="569" t="s">
        <v>665</v>
      </c>
      <c r="B12" s="569"/>
      <c r="C12" s="569"/>
      <c r="D12" s="569"/>
      <c r="E12" s="594">
        <v>190000</v>
      </c>
      <c r="F12" s="104" t="s">
        <v>666</v>
      </c>
      <c r="G12" s="170" t="s">
        <v>667</v>
      </c>
      <c r="H12" s="614"/>
    </row>
    <row r="13" spans="1:11" s="116" customFormat="1" ht="18.75">
      <c r="A13" s="569"/>
      <c r="B13" s="569"/>
      <c r="C13" s="569"/>
      <c r="D13" s="569"/>
      <c r="E13" s="594"/>
      <c r="F13" s="171">
        <f>SUM(F6:F11)</f>
        <v>158406.75</v>
      </c>
      <c r="G13" s="171">
        <f>E12-F13</f>
        <v>31593.25</v>
      </c>
      <c r="H13" s="174"/>
      <c r="J13" s="117"/>
    </row>
    <row r="14" spans="1:11" s="118" customFormat="1" ht="18.75">
      <c r="A14" s="598" t="s">
        <v>668</v>
      </c>
      <c r="B14" s="598"/>
      <c r="C14" s="598"/>
      <c r="D14" s="598"/>
      <c r="E14" s="598"/>
      <c r="F14" s="598"/>
      <c r="G14" s="598"/>
      <c r="H14" s="598"/>
      <c r="J14" s="119"/>
    </row>
    <row r="15" spans="1:11">
      <c r="A15" s="599"/>
      <c r="B15" s="599"/>
      <c r="C15" s="599"/>
      <c r="D15" s="599"/>
      <c r="E15" s="599"/>
      <c r="F15" s="599"/>
      <c r="G15" s="599"/>
      <c r="H15" s="599"/>
    </row>
    <row r="16" spans="1:11" ht="18" customHeight="1">
      <c r="A16" s="585" t="s">
        <v>669</v>
      </c>
      <c r="B16" s="585"/>
      <c r="C16" s="585"/>
      <c r="D16" s="585"/>
      <c r="E16" s="585"/>
      <c r="F16" s="585"/>
      <c r="G16" s="585"/>
      <c r="H16" s="585"/>
      <c r="J16" s="120"/>
    </row>
    <row r="17" spans="1:12" ht="18">
      <c r="A17" s="121">
        <v>1</v>
      </c>
      <c r="B17" s="121" t="s">
        <v>670</v>
      </c>
      <c r="C17" s="122" t="s">
        <v>671</v>
      </c>
      <c r="D17" s="121">
        <v>339030</v>
      </c>
      <c r="E17" s="121" t="s">
        <v>672</v>
      </c>
      <c r="F17" s="123">
        <v>39375</v>
      </c>
      <c r="G17" s="124" t="s">
        <v>21</v>
      </c>
      <c r="H17" s="600">
        <f>F21/E20</f>
        <v>0.90283363157894725</v>
      </c>
    </row>
    <row r="18" spans="1:12" ht="36">
      <c r="A18" s="121">
        <v>2</v>
      </c>
      <c r="B18" s="121" t="s">
        <v>673</v>
      </c>
      <c r="C18" s="122" t="s">
        <v>674</v>
      </c>
      <c r="D18" s="121">
        <v>339030</v>
      </c>
      <c r="E18" s="121" t="s">
        <v>675</v>
      </c>
      <c r="F18" s="123">
        <v>17568.099999999999</v>
      </c>
      <c r="G18" s="124" t="s">
        <v>21</v>
      </c>
      <c r="H18" s="600"/>
    </row>
    <row r="19" spans="1:12" ht="18">
      <c r="A19" s="121">
        <v>3</v>
      </c>
      <c r="B19" s="121" t="s">
        <v>676</v>
      </c>
      <c r="C19" s="122" t="s">
        <v>671</v>
      </c>
      <c r="D19" s="121">
        <v>339030</v>
      </c>
      <c r="E19" s="121" t="s">
        <v>677</v>
      </c>
      <c r="F19" s="123">
        <v>114595.29</v>
      </c>
      <c r="G19" s="124" t="s">
        <v>21</v>
      </c>
      <c r="H19" s="600"/>
    </row>
    <row r="20" spans="1:12" ht="36">
      <c r="A20" s="601" t="s">
        <v>665</v>
      </c>
      <c r="B20" s="601"/>
      <c r="C20" s="601"/>
      <c r="D20" s="601"/>
      <c r="E20" s="602">
        <v>190000</v>
      </c>
      <c r="F20" s="124" t="s">
        <v>666</v>
      </c>
      <c r="G20" s="172" t="s">
        <v>667</v>
      </c>
      <c r="H20" s="600"/>
    </row>
    <row r="21" spans="1:12" ht="18">
      <c r="A21" s="601"/>
      <c r="B21" s="601"/>
      <c r="C21" s="601"/>
      <c r="D21" s="601"/>
      <c r="E21" s="602"/>
      <c r="F21" s="173">
        <f>SUM(F17:F19)</f>
        <v>171538.38999999998</v>
      </c>
      <c r="G21" s="125">
        <f>E20-F21</f>
        <v>18461.610000000015</v>
      </c>
      <c r="H21" s="600"/>
      <c r="J21" s="110"/>
    </row>
    <row r="22" spans="1:12" ht="18">
      <c r="A22" s="603" t="s">
        <v>678</v>
      </c>
      <c r="B22" s="603"/>
      <c r="C22" s="603"/>
      <c r="D22" s="603"/>
      <c r="E22" s="603"/>
      <c r="F22" s="603"/>
      <c r="G22" s="603"/>
      <c r="H22" s="600"/>
    </row>
    <row r="23" spans="1:12" ht="18">
      <c r="A23" s="589"/>
      <c r="B23" s="590"/>
      <c r="C23" s="590"/>
      <c r="D23" s="590"/>
      <c r="E23" s="590"/>
      <c r="F23" s="590"/>
      <c r="G23" s="590"/>
      <c r="H23" s="126"/>
    </row>
    <row r="24" spans="1:12" ht="20.25" customHeight="1">
      <c r="A24" s="591" t="s">
        <v>679</v>
      </c>
      <c r="B24" s="592"/>
      <c r="C24" s="592"/>
      <c r="D24" s="592"/>
      <c r="E24" s="592"/>
      <c r="F24" s="592"/>
      <c r="G24" s="592"/>
      <c r="H24" s="593"/>
    </row>
    <row r="25" spans="1:12" ht="72">
      <c r="A25" s="121">
        <v>1</v>
      </c>
      <c r="B25" s="121" t="s">
        <v>680</v>
      </c>
      <c r="C25" s="122" t="s">
        <v>681</v>
      </c>
      <c r="D25" s="121" t="s">
        <v>682</v>
      </c>
      <c r="E25" s="127" t="s">
        <v>7</v>
      </c>
      <c r="F25" s="123">
        <v>0</v>
      </c>
      <c r="G25" s="128" t="s">
        <v>683</v>
      </c>
      <c r="H25" s="568">
        <f>F29/E28</f>
        <v>0.22374759614243184</v>
      </c>
    </row>
    <row r="26" spans="1:12" ht="54">
      <c r="A26" s="121">
        <v>2</v>
      </c>
      <c r="B26" s="121" t="s">
        <v>684</v>
      </c>
      <c r="C26" s="122" t="s">
        <v>685</v>
      </c>
      <c r="D26" s="121" t="s">
        <v>682</v>
      </c>
      <c r="E26" s="127" t="s">
        <v>686</v>
      </c>
      <c r="F26" s="123">
        <v>35988</v>
      </c>
      <c r="G26" s="124" t="s">
        <v>687</v>
      </c>
      <c r="H26" s="568"/>
    </row>
    <row r="27" spans="1:12" ht="36">
      <c r="A27" s="121">
        <v>3</v>
      </c>
      <c r="B27" s="121" t="s">
        <v>688</v>
      </c>
      <c r="C27" s="122" t="s">
        <v>689</v>
      </c>
      <c r="D27" s="121" t="s">
        <v>682</v>
      </c>
      <c r="E27" s="127" t="s">
        <v>17</v>
      </c>
      <c r="F27" s="123">
        <v>11133.02</v>
      </c>
      <c r="G27" s="124" t="s">
        <v>687</v>
      </c>
      <c r="H27" s="568"/>
      <c r="L27" s="129"/>
    </row>
    <row r="28" spans="1:12" ht="36">
      <c r="A28" s="569" t="s">
        <v>665</v>
      </c>
      <c r="B28" s="569"/>
      <c r="C28" s="569"/>
      <c r="D28" s="569"/>
      <c r="E28" s="594">
        <v>210599</v>
      </c>
      <c r="F28" s="104" t="s">
        <v>666</v>
      </c>
      <c r="G28" s="170" t="s">
        <v>667</v>
      </c>
      <c r="H28" s="568"/>
      <c r="L28" s="129"/>
    </row>
    <row r="29" spans="1:12" s="132" customFormat="1" ht="21">
      <c r="A29" s="569"/>
      <c r="B29" s="569"/>
      <c r="C29" s="569"/>
      <c r="D29" s="569"/>
      <c r="E29" s="594"/>
      <c r="F29" s="130">
        <f>SUM(F26:F27)</f>
        <v>47121.020000000004</v>
      </c>
      <c r="G29" s="131">
        <f>E28-F29</f>
        <v>163477.97999999998</v>
      </c>
      <c r="H29" s="568"/>
      <c r="J29" s="133"/>
      <c r="K29" s="134"/>
    </row>
    <row r="30" spans="1:12" ht="18">
      <c r="A30" s="595"/>
      <c r="B30" s="595"/>
      <c r="C30" s="595"/>
      <c r="D30" s="595"/>
      <c r="E30" s="595"/>
      <c r="F30" s="595"/>
      <c r="G30" s="595"/>
      <c r="H30" s="135"/>
    </row>
    <row r="31" spans="1:12" ht="15.75">
      <c r="A31" s="136"/>
      <c r="B31" s="136"/>
      <c r="C31" s="137"/>
      <c r="D31" s="136"/>
      <c r="E31" s="136"/>
      <c r="F31" s="138"/>
      <c r="G31" s="139"/>
      <c r="H31" s="140"/>
    </row>
    <row r="32" spans="1:12" ht="18">
      <c r="A32" s="583"/>
      <c r="B32" s="584"/>
      <c r="C32" s="584"/>
      <c r="D32" s="584"/>
      <c r="E32" s="584"/>
      <c r="F32" s="584"/>
      <c r="G32" s="584"/>
      <c r="H32" s="141"/>
    </row>
    <row r="33" spans="1:8" ht="20.25" customHeight="1">
      <c r="A33" s="596" t="s">
        <v>690</v>
      </c>
      <c r="B33" s="596"/>
      <c r="C33" s="596"/>
      <c r="D33" s="596"/>
      <c r="E33" s="596"/>
      <c r="F33" s="596"/>
      <c r="G33" s="596"/>
      <c r="H33" s="596"/>
    </row>
    <row r="34" spans="1:8" ht="31.5">
      <c r="A34" s="142" t="s">
        <v>325</v>
      </c>
      <c r="B34" s="142" t="s">
        <v>650</v>
      </c>
      <c r="C34" s="142" t="s">
        <v>651</v>
      </c>
      <c r="D34" s="142" t="s">
        <v>691</v>
      </c>
      <c r="E34" s="142" t="s">
        <v>692</v>
      </c>
      <c r="F34" s="142" t="s">
        <v>21</v>
      </c>
      <c r="G34" s="142" t="s">
        <v>693</v>
      </c>
      <c r="H34" s="142" t="s">
        <v>694</v>
      </c>
    </row>
    <row r="35" spans="1:8" ht="54">
      <c r="A35" s="143">
        <v>1</v>
      </c>
      <c r="B35" s="170" t="s">
        <v>338</v>
      </c>
      <c r="C35" s="144" t="s">
        <v>695</v>
      </c>
      <c r="D35" s="143" t="s">
        <v>696</v>
      </c>
      <c r="E35" s="143" t="s">
        <v>69</v>
      </c>
      <c r="F35" s="145">
        <v>0</v>
      </c>
      <c r="G35" s="146" t="s">
        <v>127</v>
      </c>
      <c r="H35" s="568">
        <f>(F43/E43)</f>
        <v>0.38742613636363638</v>
      </c>
    </row>
    <row r="36" spans="1:8" ht="54">
      <c r="A36" s="143">
        <v>2</v>
      </c>
      <c r="B36" s="170" t="s">
        <v>350</v>
      </c>
      <c r="C36" s="144" t="s">
        <v>697</v>
      </c>
      <c r="D36" s="143" t="s">
        <v>696</v>
      </c>
      <c r="E36" s="143" t="s">
        <v>69</v>
      </c>
      <c r="F36" s="145">
        <v>0</v>
      </c>
      <c r="G36" s="146" t="s">
        <v>698</v>
      </c>
      <c r="H36" s="568"/>
    </row>
    <row r="37" spans="1:8" ht="72">
      <c r="A37" s="143">
        <v>3</v>
      </c>
      <c r="B37" s="170" t="s">
        <v>345</v>
      </c>
      <c r="C37" s="144" t="s">
        <v>699</v>
      </c>
      <c r="D37" s="143" t="s">
        <v>696</v>
      </c>
      <c r="E37" s="143" t="s">
        <v>69</v>
      </c>
      <c r="F37" s="145">
        <v>0</v>
      </c>
      <c r="G37" s="146" t="s">
        <v>700</v>
      </c>
      <c r="H37" s="568"/>
    </row>
    <row r="38" spans="1:8" ht="54">
      <c r="A38" s="143">
        <v>4</v>
      </c>
      <c r="B38" s="170" t="s">
        <v>701</v>
      </c>
      <c r="C38" s="144" t="s">
        <v>702</v>
      </c>
      <c r="D38" s="143" t="s">
        <v>696</v>
      </c>
      <c r="E38" s="143" t="s">
        <v>17</v>
      </c>
      <c r="F38" s="145">
        <v>19504</v>
      </c>
      <c r="G38" s="104" t="s">
        <v>21</v>
      </c>
      <c r="H38" s="568"/>
    </row>
    <row r="39" spans="1:8" ht="54">
      <c r="A39" s="143">
        <v>5</v>
      </c>
      <c r="B39" s="170" t="s">
        <v>703</v>
      </c>
      <c r="C39" s="144" t="s">
        <v>702</v>
      </c>
      <c r="D39" s="143" t="s">
        <v>696</v>
      </c>
      <c r="E39" s="143" t="s">
        <v>82</v>
      </c>
      <c r="F39" s="145">
        <v>109740</v>
      </c>
      <c r="G39" s="104" t="s">
        <v>21</v>
      </c>
      <c r="H39" s="568"/>
    </row>
    <row r="40" spans="1:8" ht="54">
      <c r="A40" s="143">
        <v>6</v>
      </c>
      <c r="B40" s="170" t="s">
        <v>704</v>
      </c>
      <c r="C40" s="144" t="s">
        <v>702</v>
      </c>
      <c r="D40" s="143" t="s">
        <v>696</v>
      </c>
      <c r="E40" s="143" t="s">
        <v>82</v>
      </c>
      <c r="F40" s="145">
        <v>330</v>
      </c>
      <c r="G40" s="104" t="s">
        <v>21</v>
      </c>
      <c r="H40" s="568"/>
    </row>
    <row r="41" spans="1:8" ht="72">
      <c r="A41" s="143">
        <v>7</v>
      </c>
      <c r="B41" s="170" t="s">
        <v>705</v>
      </c>
      <c r="C41" s="144" t="s">
        <v>702</v>
      </c>
      <c r="D41" s="143" t="s">
        <v>696</v>
      </c>
      <c r="E41" s="143" t="s">
        <v>69</v>
      </c>
      <c r="F41" s="145">
        <v>6800</v>
      </c>
      <c r="G41" s="147" t="s">
        <v>706</v>
      </c>
      <c r="H41" s="568"/>
    </row>
    <row r="42" spans="1:8" ht="36">
      <c r="A42" s="569" t="s">
        <v>707</v>
      </c>
      <c r="B42" s="569"/>
      <c r="C42" s="569"/>
      <c r="D42" s="569"/>
      <c r="E42" s="170" t="s">
        <v>603</v>
      </c>
      <c r="F42" s="104" t="s">
        <v>666</v>
      </c>
      <c r="G42" s="170" t="s">
        <v>667</v>
      </c>
      <c r="H42" s="148"/>
    </row>
    <row r="43" spans="1:8" ht="18">
      <c r="A43" s="569"/>
      <c r="B43" s="569"/>
      <c r="C43" s="569"/>
      <c r="D43" s="569"/>
      <c r="E43" s="171">
        <v>352000</v>
      </c>
      <c r="F43" s="171">
        <f>SUM(F35:F41)</f>
        <v>136374</v>
      </c>
      <c r="G43" s="149">
        <f>E43-F43</f>
        <v>215626</v>
      </c>
      <c r="H43" s="148"/>
    </row>
    <row r="44" spans="1:8" ht="18">
      <c r="A44" s="150"/>
      <c r="B44" s="151"/>
      <c r="C44" s="151"/>
      <c r="D44" s="151"/>
      <c r="E44" s="152"/>
      <c r="F44" s="152"/>
      <c r="G44" s="153"/>
      <c r="H44" s="154"/>
    </row>
    <row r="45" spans="1:8" ht="18">
      <c r="A45" s="583"/>
      <c r="B45" s="584"/>
      <c r="C45" s="584"/>
      <c r="D45" s="584"/>
      <c r="E45" s="584"/>
      <c r="F45" s="584"/>
      <c r="G45" s="597"/>
      <c r="H45" s="155"/>
    </row>
    <row r="46" spans="1:8" ht="18" customHeight="1">
      <c r="A46" s="571" t="s">
        <v>708</v>
      </c>
      <c r="B46" s="572"/>
      <c r="C46" s="572"/>
      <c r="D46" s="572"/>
      <c r="E46" s="572"/>
      <c r="F46" s="572"/>
      <c r="G46" s="572"/>
      <c r="H46" s="573"/>
    </row>
    <row r="47" spans="1:8" ht="18">
      <c r="A47" s="143">
        <v>2</v>
      </c>
      <c r="B47" s="165" t="s">
        <v>383</v>
      </c>
      <c r="C47" s="166" t="s">
        <v>709</v>
      </c>
      <c r="D47" s="167" t="s">
        <v>696</v>
      </c>
      <c r="E47" s="167" t="s">
        <v>69</v>
      </c>
      <c r="F47" s="168">
        <f>1653.6+478.8+2000</f>
        <v>4132.3999999999996</v>
      </c>
      <c r="G47" s="169" t="s">
        <v>21</v>
      </c>
      <c r="H47" s="574">
        <v>0.36810795454545453</v>
      </c>
    </row>
    <row r="48" spans="1:8" ht="18">
      <c r="A48" s="143">
        <v>3</v>
      </c>
      <c r="B48" s="165" t="s">
        <v>710</v>
      </c>
      <c r="C48" s="166" t="s">
        <v>711</v>
      </c>
      <c r="D48" s="167" t="s">
        <v>696</v>
      </c>
      <c r="E48" s="167" t="s">
        <v>712</v>
      </c>
      <c r="F48" s="168">
        <v>66458.31</v>
      </c>
      <c r="G48" s="169" t="s">
        <v>21</v>
      </c>
      <c r="H48" s="575"/>
    </row>
    <row r="49" spans="1:8" ht="18">
      <c r="A49" s="143">
        <v>4</v>
      </c>
      <c r="B49" s="165" t="s">
        <v>729</v>
      </c>
      <c r="C49" s="166" t="s">
        <v>709</v>
      </c>
      <c r="D49" s="167" t="s">
        <v>696</v>
      </c>
      <c r="E49" s="167" t="s">
        <v>82</v>
      </c>
      <c r="F49" s="168">
        <v>2921.6</v>
      </c>
      <c r="G49" s="169" t="s">
        <v>21</v>
      </c>
      <c r="H49" s="575"/>
    </row>
    <row r="50" spans="1:8" ht="18">
      <c r="A50" s="143">
        <v>5</v>
      </c>
      <c r="B50" s="165" t="s">
        <v>728</v>
      </c>
      <c r="C50" s="166" t="s">
        <v>713</v>
      </c>
      <c r="D50" s="167" t="s">
        <v>696</v>
      </c>
      <c r="E50" s="167" t="s">
        <v>82</v>
      </c>
      <c r="F50" s="168">
        <v>11274</v>
      </c>
      <c r="G50" s="169" t="s">
        <v>21</v>
      </c>
      <c r="H50" s="575"/>
    </row>
    <row r="51" spans="1:8" ht="18">
      <c r="A51" s="143">
        <v>6</v>
      </c>
      <c r="B51" s="165" t="s">
        <v>727</v>
      </c>
      <c r="C51" s="166" t="s">
        <v>713</v>
      </c>
      <c r="D51" s="167" t="s">
        <v>696</v>
      </c>
      <c r="E51" s="167" t="s">
        <v>17</v>
      </c>
      <c r="F51" s="178">
        <v>31787.56</v>
      </c>
      <c r="G51" s="169" t="s">
        <v>21</v>
      </c>
      <c r="H51" s="575"/>
    </row>
    <row r="52" spans="1:8" ht="18">
      <c r="A52" s="143">
        <v>7</v>
      </c>
      <c r="B52" s="165" t="s">
        <v>730</v>
      </c>
      <c r="C52" s="166" t="s">
        <v>714</v>
      </c>
      <c r="D52" s="167" t="s">
        <v>696</v>
      </c>
      <c r="E52" s="167" t="s">
        <v>69</v>
      </c>
      <c r="F52" s="168">
        <v>26594.799999999999</v>
      </c>
      <c r="G52" s="169" t="s">
        <v>21</v>
      </c>
      <c r="H52" s="575"/>
    </row>
    <row r="53" spans="1:8" ht="18">
      <c r="A53" s="143">
        <v>9</v>
      </c>
      <c r="B53" s="165" t="s">
        <v>724</v>
      </c>
      <c r="C53" s="166" t="s">
        <v>715</v>
      </c>
      <c r="D53" s="167" t="s">
        <v>696</v>
      </c>
      <c r="E53" s="167" t="s">
        <v>82</v>
      </c>
      <c r="F53" s="168">
        <v>32856.080000000002</v>
      </c>
      <c r="G53" s="169" t="s">
        <v>21</v>
      </c>
      <c r="H53" s="575"/>
    </row>
    <row r="54" spans="1:8" ht="18">
      <c r="A54" s="143">
        <v>10</v>
      </c>
      <c r="B54" s="165" t="s">
        <v>725</v>
      </c>
      <c r="C54" s="166" t="s">
        <v>714</v>
      </c>
      <c r="D54" s="167" t="s">
        <v>696</v>
      </c>
      <c r="E54" s="167" t="s">
        <v>69</v>
      </c>
      <c r="F54" s="168">
        <v>80884.2</v>
      </c>
      <c r="G54" s="169" t="s">
        <v>716</v>
      </c>
      <c r="H54" s="575"/>
    </row>
    <row r="55" spans="1:8" ht="18">
      <c r="A55" s="143">
        <v>11</v>
      </c>
      <c r="B55" s="165" t="s">
        <v>726</v>
      </c>
      <c r="C55" s="166" t="s">
        <v>717</v>
      </c>
      <c r="D55" s="167" t="s">
        <v>696</v>
      </c>
      <c r="E55" s="167" t="s">
        <v>69</v>
      </c>
      <c r="F55" s="168">
        <v>66828.12</v>
      </c>
      <c r="G55" s="169" t="s">
        <v>718</v>
      </c>
      <c r="H55" s="575"/>
    </row>
    <row r="56" spans="1:8" ht="36">
      <c r="A56" s="143">
        <v>12</v>
      </c>
      <c r="B56" s="165" t="s">
        <v>739</v>
      </c>
      <c r="C56" s="166" t="s">
        <v>709</v>
      </c>
      <c r="D56" s="167" t="s">
        <v>696</v>
      </c>
      <c r="E56" s="167" t="s">
        <v>82</v>
      </c>
      <c r="F56" s="168">
        <v>164283.88</v>
      </c>
      <c r="G56" s="169" t="s">
        <v>740</v>
      </c>
      <c r="H56" s="575"/>
    </row>
    <row r="57" spans="1:8" ht="18">
      <c r="A57" s="143">
        <v>13</v>
      </c>
      <c r="B57" s="170"/>
      <c r="C57" s="144"/>
      <c r="D57" s="143"/>
      <c r="E57" s="143"/>
      <c r="F57" s="171"/>
      <c r="G57" s="104"/>
      <c r="H57" s="575"/>
    </row>
    <row r="58" spans="1:8" ht="18">
      <c r="A58" s="143">
        <v>14</v>
      </c>
      <c r="B58" s="170"/>
      <c r="C58" s="144"/>
      <c r="D58" s="143"/>
      <c r="E58" s="143"/>
      <c r="F58" s="171"/>
      <c r="G58" s="170"/>
      <c r="H58" s="575"/>
    </row>
    <row r="59" spans="1:8" ht="18">
      <c r="A59" s="156"/>
      <c r="B59" s="586"/>
      <c r="C59" s="587"/>
      <c r="D59" s="587"/>
      <c r="E59" s="588"/>
      <c r="F59" s="171"/>
      <c r="G59" s="170"/>
      <c r="H59" s="575"/>
    </row>
    <row r="60" spans="1:8" ht="36">
      <c r="A60" s="577" t="s">
        <v>707</v>
      </c>
      <c r="B60" s="578"/>
      <c r="C60" s="578"/>
      <c r="D60" s="579"/>
      <c r="E60" s="170" t="s">
        <v>603</v>
      </c>
      <c r="F60" s="104" t="s">
        <v>666</v>
      </c>
      <c r="G60" s="170" t="s">
        <v>667</v>
      </c>
      <c r="H60" s="575"/>
    </row>
    <row r="61" spans="1:8" ht="18">
      <c r="A61" s="580"/>
      <c r="B61" s="581"/>
      <c r="C61" s="581"/>
      <c r="D61" s="582"/>
      <c r="E61" s="171">
        <v>1000000</v>
      </c>
      <c r="F61" s="171">
        <f>SUM(F47:F59)</f>
        <v>488020.95</v>
      </c>
      <c r="G61" s="149">
        <f>E61-F61</f>
        <v>511979.05</v>
      </c>
      <c r="H61" s="576"/>
    </row>
    <row r="62" spans="1:8" ht="18">
      <c r="A62" s="157"/>
      <c r="B62" s="157"/>
      <c r="C62" s="157"/>
      <c r="D62" s="157"/>
      <c r="E62" s="158"/>
      <c r="F62" s="158"/>
      <c r="G62" s="159"/>
      <c r="H62" s="160"/>
    </row>
    <row r="63" spans="1:8" ht="18">
      <c r="A63" s="157"/>
      <c r="B63" s="157"/>
      <c r="C63" s="157"/>
      <c r="D63" s="157"/>
      <c r="E63" s="158"/>
      <c r="F63" s="158"/>
      <c r="G63" s="159"/>
      <c r="H63" s="160"/>
    </row>
    <row r="64" spans="1:8" ht="18">
      <c r="A64" s="583"/>
      <c r="B64" s="584"/>
      <c r="C64" s="584"/>
      <c r="D64" s="584"/>
      <c r="E64" s="584"/>
      <c r="F64" s="584"/>
      <c r="G64" s="584"/>
      <c r="H64" s="141"/>
    </row>
    <row r="65" spans="1:8" ht="18" customHeight="1">
      <c r="A65" s="585" t="s">
        <v>719</v>
      </c>
      <c r="B65" s="585"/>
      <c r="C65" s="585"/>
      <c r="D65" s="585"/>
      <c r="E65" s="585"/>
      <c r="F65" s="585"/>
      <c r="G65" s="585"/>
      <c r="H65" s="585"/>
    </row>
    <row r="66" spans="1:8" ht="90">
      <c r="A66" s="143">
        <v>1</v>
      </c>
      <c r="B66" s="165" t="s">
        <v>354</v>
      </c>
      <c r="C66" s="166" t="s">
        <v>720</v>
      </c>
      <c r="D66" s="167" t="s">
        <v>682</v>
      </c>
      <c r="E66" s="167" t="s">
        <v>69</v>
      </c>
      <c r="F66" s="175"/>
      <c r="G66" s="176" t="s">
        <v>731</v>
      </c>
      <c r="H66" s="568">
        <f>F71/E71</f>
        <v>0</v>
      </c>
    </row>
    <row r="67" spans="1:8" ht="18">
      <c r="A67" s="143"/>
      <c r="B67" s="170"/>
      <c r="C67" s="144"/>
      <c r="D67" s="143"/>
      <c r="E67" s="143"/>
      <c r="F67" s="145">
        <v>0</v>
      </c>
      <c r="G67" s="170"/>
      <c r="H67" s="568"/>
    </row>
    <row r="68" spans="1:8" ht="18">
      <c r="A68" s="143"/>
      <c r="B68" s="170"/>
      <c r="C68" s="144"/>
      <c r="D68" s="143"/>
      <c r="E68" s="143"/>
      <c r="F68" s="145">
        <v>0</v>
      </c>
      <c r="G68" s="104"/>
      <c r="H68" s="568"/>
    </row>
    <row r="69" spans="1:8" ht="18">
      <c r="A69" s="143"/>
      <c r="B69" s="170"/>
      <c r="C69" s="144"/>
      <c r="D69" s="143"/>
      <c r="E69" s="143"/>
      <c r="F69" s="145">
        <v>0</v>
      </c>
      <c r="G69" s="170"/>
      <c r="H69" s="568"/>
    </row>
    <row r="70" spans="1:8" ht="36">
      <c r="A70" s="569" t="s">
        <v>707</v>
      </c>
      <c r="B70" s="569"/>
      <c r="C70" s="569"/>
      <c r="D70" s="569"/>
      <c r="E70" s="170" t="s">
        <v>603</v>
      </c>
      <c r="F70" s="104" t="s">
        <v>666</v>
      </c>
      <c r="G70" s="170" t="s">
        <v>667</v>
      </c>
      <c r="H70" s="568"/>
    </row>
    <row r="71" spans="1:8" ht="18">
      <c r="A71" s="569"/>
      <c r="B71" s="569"/>
      <c r="C71" s="569"/>
      <c r="D71" s="569"/>
      <c r="E71" s="171">
        <v>150000</v>
      </c>
      <c r="F71" s="171">
        <f>SUM(F66:F69)</f>
        <v>0</v>
      </c>
      <c r="G71" s="149">
        <f>E71-F71</f>
        <v>150000</v>
      </c>
      <c r="H71" s="568"/>
    </row>
    <row r="74" spans="1:8" ht="18">
      <c r="A74" s="570"/>
      <c r="B74" s="570"/>
      <c r="C74" s="570"/>
      <c r="D74" s="570"/>
      <c r="E74" s="570"/>
      <c r="F74" s="570"/>
      <c r="G74" s="570"/>
      <c r="H74" s="155"/>
    </row>
    <row r="75" spans="1:8" ht="18" customHeight="1">
      <c r="A75" s="571" t="s">
        <v>721</v>
      </c>
      <c r="B75" s="572"/>
      <c r="C75" s="572"/>
      <c r="D75" s="572"/>
      <c r="E75" s="572"/>
      <c r="F75" s="572"/>
      <c r="G75" s="572"/>
      <c r="H75" s="573"/>
    </row>
    <row r="76" spans="1:8" ht="54">
      <c r="A76" s="143">
        <v>1</v>
      </c>
      <c r="B76" s="177" t="s">
        <v>722</v>
      </c>
      <c r="C76" s="166" t="s">
        <v>723</v>
      </c>
      <c r="D76" s="167" t="s">
        <v>696</v>
      </c>
      <c r="E76" s="167" t="s">
        <v>69</v>
      </c>
      <c r="F76" s="175">
        <v>720000</v>
      </c>
      <c r="G76" s="169" t="s">
        <v>21</v>
      </c>
      <c r="H76" s="574">
        <f>F83/E83</f>
        <v>0.77837837837837842</v>
      </c>
    </row>
    <row r="77" spans="1:8" ht="18">
      <c r="A77" s="143">
        <v>2</v>
      </c>
      <c r="B77" s="170"/>
      <c r="C77" s="144"/>
      <c r="D77" s="143"/>
      <c r="E77" s="143"/>
      <c r="F77" s="145"/>
      <c r="G77" s="170"/>
      <c r="H77" s="575"/>
    </row>
    <row r="78" spans="1:8" ht="18">
      <c r="A78" s="143"/>
      <c r="B78" s="161"/>
      <c r="C78" s="144"/>
      <c r="D78" s="143"/>
      <c r="E78" s="143"/>
      <c r="F78" s="145"/>
      <c r="G78" s="104"/>
      <c r="H78" s="575"/>
    </row>
    <row r="79" spans="1:8" ht="18">
      <c r="A79" s="143"/>
      <c r="B79" s="161"/>
      <c r="C79" s="144"/>
      <c r="D79" s="143"/>
      <c r="E79" s="143"/>
      <c r="F79" s="145"/>
      <c r="G79" s="104"/>
      <c r="H79" s="575"/>
    </row>
    <row r="80" spans="1:8" ht="18">
      <c r="A80" s="143"/>
      <c r="B80" s="161"/>
      <c r="C80" s="144"/>
      <c r="D80" s="143"/>
      <c r="E80" s="143"/>
      <c r="F80" s="145"/>
      <c r="G80" s="104"/>
      <c r="H80" s="575"/>
    </row>
    <row r="81" spans="1:8" ht="18">
      <c r="A81" s="143"/>
      <c r="B81" s="170"/>
      <c r="C81" s="144"/>
      <c r="D81" s="143"/>
      <c r="E81" s="143"/>
      <c r="F81" s="145"/>
      <c r="G81" s="170"/>
      <c r="H81" s="575"/>
    </row>
    <row r="82" spans="1:8" ht="36">
      <c r="A82" s="577" t="s">
        <v>707</v>
      </c>
      <c r="B82" s="578"/>
      <c r="C82" s="578"/>
      <c r="D82" s="579"/>
      <c r="E82" s="170" t="s">
        <v>603</v>
      </c>
      <c r="F82" s="104" t="s">
        <v>666</v>
      </c>
      <c r="G82" s="170" t="s">
        <v>667</v>
      </c>
      <c r="H82" s="575"/>
    </row>
    <row r="83" spans="1:8" ht="18">
      <c r="A83" s="580"/>
      <c r="B83" s="581"/>
      <c r="C83" s="581"/>
      <c r="D83" s="582"/>
      <c r="E83" s="171">
        <v>925000</v>
      </c>
      <c r="F83" s="171">
        <f>SUM(F76:F81)</f>
        <v>720000</v>
      </c>
      <c r="G83" s="149">
        <f>E83-F83</f>
        <v>205000</v>
      </c>
      <c r="H83" s="576"/>
    </row>
    <row r="86" spans="1:8" ht="18">
      <c r="A86" s="583"/>
      <c r="B86" s="584"/>
      <c r="C86" s="584"/>
      <c r="D86" s="584"/>
      <c r="E86" s="584"/>
      <c r="F86" s="584"/>
      <c r="G86" s="584"/>
      <c r="H86" s="141"/>
    </row>
    <row r="87" spans="1:8" ht="18">
      <c r="A87" s="585" t="s">
        <v>732</v>
      </c>
      <c r="B87" s="585"/>
      <c r="C87" s="585"/>
      <c r="D87" s="585"/>
      <c r="E87" s="585"/>
      <c r="F87" s="585"/>
      <c r="G87" s="585"/>
      <c r="H87" s="585"/>
    </row>
    <row r="88" spans="1:8" ht="36">
      <c r="A88" s="143">
        <v>1</v>
      </c>
      <c r="B88" s="165" t="s">
        <v>733</v>
      </c>
      <c r="C88" s="166" t="s">
        <v>734</v>
      </c>
      <c r="D88" s="167" t="s">
        <v>735</v>
      </c>
      <c r="E88" s="167" t="s">
        <v>82</v>
      </c>
      <c r="F88" s="175">
        <v>132878.79999999999</v>
      </c>
      <c r="G88" s="176" t="s">
        <v>736</v>
      </c>
      <c r="H88" s="568">
        <f>F93/E93</f>
        <v>0.75132052980132447</v>
      </c>
    </row>
    <row r="89" spans="1:8" ht="36">
      <c r="A89" s="143">
        <v>2</v>
      </c>
      <c r="B89" s="165" t="s">
        <v>737</v>
      </c>
      <c r="C89" s="166" t="s">
        <v>738</v>
      </c>
      <c r="D89" s="167" t="s">
        <v>735</v>
      </c>
      <c r="E89" s="167" t="s">
        <v>82</v>
      </c>
      <c r="F89" s="175">
        <v>94020</v>
      </c>
      <c r="G89" s="165" t="s">
        <v>21</v>
      </c>
      <c r="H89" s="568"/>
    </row>
    <row r="90" spans="1:8" ht="18">
      <c r="A90" s="143"/>
      <c r="B90" s="170"/>
      <c r="C90" s="144"/>
      <c r="D90" s="143"/>
      <c r="E90" s="143"/>
      <c r="F90" s="145">
        <v>0</v>
      </c>
      <c r="G90" s="104"/>
      <c r="H90" s="568"/>
    </row>
    <row r="91" spans="1:8" ht="18">
      <c r="A91" s="143"/>
      <c r="B91" s="170"/>
      <c r="C91" s="144"/>
      <c r="D91" s="143"/>
      <c r="E91" s="143"/>
      <c r="F91" s="145">
        <v>0</v>
      </c>
      <c r="G91" s="170"/>
      <c r="H91" s="568"/>
    </row>
    <row r="92" spans="1:8" ht="36">
      <c r="A92" s="569" t="s">
        <v>707</v>
      </c>
      <c r="B92" s="569"/>
      <c r="C92" s="569"/>
      <c r="D92" s="569"/>
      <c r="E92" s="170" t="s">
        <v>603</v>
      </c>
      <c r="F92" s="104" t="s">
        <v>666</v>
      </c>
      <c r="G92" s="170" t="s">
        <v>667</v>
      </c>
      <c r="H92" s="568"/>
    </row>
    <row r="93" spans="1:8" ht="18">
      <c r="A93" s="569"/>
      <c r="B93" s="569"/>
      <c r="C93" s="569"/>
      <c r="D93" s="569"/>
      <c r="E93" s="171">
        <v>302000</v>
      </c>
      <c r="F93" s="171">
        <f>SUM(F88:F91)</f>
        <v>226898.8</v>
      </c>
      <c r="G93" s="149">
        <f>E93-F93</f>
        <v>75101.200000000012</v>
      </c>
      <c r="H93" s="568"/>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615"/>
      <c r="D3" s="615"/>
      <c r="E3" s="615"/>
      <c r="F3" s="615"/>
      <c r="G3" s="615"/>
      <c r="H3" s="615"/>
      <c r="I3" s="615"/>
      <c r="J3" s="615"/>
    </row>
    <row r="4" spans="2:11" ht="17.25">
      <c r="C4" s="615"/>
      <c r="D4" s="615"/>
      <c r="E4" s="615"/>
      <c r="F4" s="615"/>
      <c r="G4" s="615"/>
      <c r="H4" s="615"/>
      <c r="I4" s="615"/>
      <c r="J4" s="615"/>
    </row>
    <row r="5" spans="2:11" ht="15.75">
      <c r="B5" s="181"/>
      <c r="C5" s="616" t="s">
        <v>830</v>
      </c>
      <c r="D5" s="616"/>
      <c r="E5" s="616"/>
      <c r="F5" s="616"/>
      <c r="G5" s="616"/>
      <c r="H5" s="616"/>
      <c r="I5" s="616"/>
      <c r="J5" s="616"/>
      <c r="K5" s="181"/>
    </row>
    <row r="6" spans="2:11" ht="16.5" thickBot="1">
      <c r="B6" s="182"/>
      <c r="C6" s="182"/>
      <c r="D6" s="182"/>
      <c r="E6" s="182"/>
      <c r="F6" s="182"/>
      <c r="G6" s="182"/>
      <c r="H6" s="182"/>
      <c r="I6" s="182"/>
      <c r="J6" s="182"/>
      <c r="K6" s="182"/>
    </row>
    <row r="7" spans="2:11" ht="32.25" thickBot="1">
      <c r="B7" s="617" t="s">
        <v>831</v>
      </c>
      <c r="C7" s="618"/>
      <c r="D7" s="183"/>
      <c r="E7" s="617" t="s">
        <v>832</v>
      </c>
      <c r="F7" s="619"/>
      <c r="G7" s="618"/>
      <c r="H7" s="620" t="s">
        <v>833</v>
      </c>
      <c r="I7" s="621"/>
      <c r="J7" s="258" t="s">
        <v>834</v>
      </c>
      <c r="K7" s="258" t="s">
        <v>835</v>
      </c>
    </row>
    <row r="8" spans="2:11" ht="15.75">
      <c r="B8" s="266" t="s">
        <v>6</v>
      </c>
      <c r="C8" s="267" t="s">
        <v>836</v>
      </c>
      <c r="D8" s="184"/>
      <c r="E8" s="247" t="s">
        <v>837</v>
      </c>
      <c r="F8" s="185" t="s">
        <v>838</v>
      </c>
      <c r="G8" s="248" t="s">
        <v>839</v>
      </c>
      <c r="H8" s="252" t="s">
        <v>840</v>
      </c>
      <c r="I8" s="248" t="s">
        <v>841</v>
      </c>
      <c r="J8" s="259" t="s">
        <v>841</v>
      </c>
      <c r="K8" s="259" t="s">
        <v>841</v>
      </c>
    </row>
    <row r="9" spans="2:11" ht="16.5" thickBot="1">
      <c r="B9" s="268"/>
      <c r="C9" s="269"/>
      <c r="D9" s="186"/>
      <c r="E9" s="249"/>
      <c r="F9" s="187"/>
      <c r="G9" s="250"/>
      <c r="H9" s="249"/>
      <c r="I9" s="250"/>
      <c r="J9" s="260"/>
      <c r="K9" s="263"/>
    </row>
    <row r="10" spans="2:11" ht="32.25" thickBot="1">
      <c r="B10" s="188" t="s">
        <v>842</v>
      </c>
      <c r="C10" s="189">
        <v>137673</v>
      </c>
      <c r="D10" s="190"/>
      <c r="E10" s="372">
        <v>137673</v>
      </c>
      <c r="F10" s="373" t="s">
        <v>919</v>
      </c>
      <c r="G10" s="374" t="s">
        <v>844</v>
      </c>
      <c r="H10" s="306"/>
      <c r="I10" s="307"/>
      <c r="J10" s="261" t="s">
        <v>845</v>
      </c>
      <c r="K10" s="264">
        <f>E10</f>
        <v>137673</v>
      </c>
    </row>
    <row r="11" spans="2:11" ht="31.5">
      <c r="B11" s="630" t="s">
        <v>846</v>
      </c>
      <c r="C11" s="633">
        <v>214327</v>
      </c>
      <c r="D11" s="194"/>
      <c r="E11" s="636">
        <f>214327</f>
        <v>214327</v>
      </c>
      <c r="F11" s="376" t="s">
        <v>847</v>
      </c>
      <c r="G11" s="625" t="s">
        <v>844</v>
      </c>
      <c r="H11" s="314" t="s">
        <v>848</v>
      </c>
      <c r="I11" s="315">
        <v>109695</v>
      </c>
      <c r="J11" s="627" t="s">
        <v>845</v>
      </c>
      <c r="K11" s="622">
        <f>SUM(E11)-SUM(I11:I15)</f>
        <v>77998</v>
      </c>
    </row>
    <row r="12" spans="2:11" ht="15.75">
      <c r="B12" s="631"/>
      <c r="C12" s="634"/>
      <c r="D12" s="194"/>
      <c r="E12" s="637"/>
      <c r="F12" s="195" t="s">
        <v>849</v>
      </c>
      <c r="G12" s="626"/>
      <c r="H12" s="310" t="s">
        <v>850</v>
      </c>
      <c r="I12" s="255">
        <v>19504</v>
      </c>
      <c r="J12" s="628"/>
      <c r="K12" s="623"/>
    </row>
    <row r="13" spans="2:11" ht="15.75">
      <c r="B13" s="631"/>
      <c r="C13" s="634"/>
      <c r="D13" s="194"/>
      <c r="E13" s="637"/>
      <c r="F13" s="384" t="s">
        <v>851</v>
      </c>
      <c r="G13" s="626"/>
      <c r="H13" s="310" t="s">
        <v>852</v>
      </c>
      <c r="I13" s="255">
        <v>330</v>
      </c>
      <c r="J13" s="628"/>
      <c r="K13" s="623"/>
    </row>
    <row r="14" spans="2:11" ht="16.5" thickBot="1">
      <c r="B14" s="631"/>
      <c r="C14" s="634"/>
      <c r="D14" s="194"/>
      <c r="E14" s="637"/>
      <c r="F14" s="384" t="s">
        <v>853</v>
      </c>
      <c r="G14" s="626"/>
      <c r="H14" s="310" t="s">
        <v>854</v>
      </c>
      <c r="I14" s="255">
        <v>6800</v>
      </c>
      <c r="J14" s="629"/>
      <c r="K14" s="623"/>
    </row>
    <row r="15" spans="2:11" ht="16.5" thickBot="1">
      <c r="B15" s="632"/>
      <c r="C15" s="635"/>
      <c r="D15" s="194"/>
      <c r="E15" s="638"/>
      <c r="F15" s="385"/>
      <c r="G15" s="350"/>
      <c r="H15" s="316"/>
      <c r="I15" s="317"/>
      <c r="J15" s="341"/>
      <c r="K15" s="624"/>
    </row>
    <row r="16" spans="2:11" ht="16.5" thickBot="1">
      <c r="B16" s="198" t="s">
        <v>855</v>
      </c>
      <c r="C16" s="199">
        <f>SUM(C10:C14)</f>
        <v>352000</v>
      </c>
      <c r="D16" s="200"/>
      <c r="E16" s="360">
        <f>SUM(E10:E14)</f>
        <v>352000</v>
      </c>
      <c r="F16" s="361"/>
      <c r="G16" s="362"/>
      <c r="H16" s="363"/>
      <c r="I16" s="364"/>
      <c r="J16" s="262"/>
      <c r="K16" s="265">
        <f>SUM(K10:K14)</f>
        <v>215671</v>
      </c>
    </row>
    <row r="19" spans="2:11" ht="32.25" thickBot="1">
      <c r="B19" s="393" t="s">
        <v>895</v>
      </c>
      <c r="C19" s="386">
        <f>SUM(C10:C14)</f>
        <v>352000</v>
      </c>
      <c r="D19" s="245"/>
      <c r="E19" s="245"/>
      <c r="F19" s="245"/>
      <c r="G19" s="390" t="s">
        <v>930</v>
      </c>
      <c r="H19" s="245"/>
      <c r="I19" s="245"/>
      <c r="J19" s="245"/>
      <c r="K19" s="392">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82" customWidth="1"/>
    <col min="2" max="2" width="36" style="182" customWidth="1"/>
    <col min="3" max="3" width="16.28515625" style="182" customWidth="1"/>
    <col min="4" max="4" width="3.42578125" style="182" customWidth="1"/>
    <col min="5" max="5" width="13.42578125" style="182" customWidth="1"/>
    <col min="6" max="6" width="12.7109375" style="182" customWidth="1"/>
    <col min="7" max="7" width="19.42578125" style="182" customWidth="1"/>
    <col min="8" max="8" width="15.28515625" style="182" customWidth="1"/>
    <col min="9" max="9" width="14.28515625" style="182" bestFit="1" customWidth="1"/>
    <col min="10" max="10" width="14" style="182" customWidth="1"/>
    <col min="11" max="11" width="3" style="182" customWidth="1"/>
    <col min="12" max="16384" width="9.140625" style="182"/>
  </cols>
  <sheetData>
    <row r="1" spans="1:11">
      <c r="B1" s="204" t="s">
        <v>856</v>
      </c>
    </row>
    <row r="2" spans="1:11" ht="16.5" thickBot="1"/>
    <row r="3" spans="1:11" ht="32.25" thickBot="1">
      <c r="B3" s="617" t="s">
        <v>831</v>
      </c>
      <c r="C3" s="618"/>
      <c r="D3" s="183"/>
      <c r="E3" s="617" t="s">
        <v>832</v>
      </c>
      <c r="F3" s="619"/>
      <c r="G3" s="618"/>
      <c r="H3" s="258" t="s">
        <v>833</v>
      </c>
      <c r="I3" s="288" t="s">
        <v>834</v>
      </c>
      <c r="J3" s="258" t="s">
        <v>835</v>
      </c>
    </row>
    <row r="4" spans="1:11">
      <c r="B4" s="300" t="s">
        <v>857</v>
      </c>
      <c r="C4" s="301" t="s">
        <v>836</v>
      </c>
      <c r="D4" s="186"/>
      <c r="E4" s="272" t="s">
        <v>837</v>
      </c>
      <c r="F4" s="205" t="s">
        <v>838</v>
      </c>
      <c r="G4" s="273" t="s">
        <v>858</v>
      </c>
      <c r="H4" s="279"/>
      <c r="I4" s="271"/>
      <c r="J4" s="296"/>
      <c r="K4" s="203"/>
    </row>
    <row r="5" spans="1:11" ht="16.5" thickBot="1">
      <c r="A5" s="206"/>
      <c r="B5" s="268" t="s">
        <v>859</v>
      </c>
      <c r="C5" s="269"/>
      <c r="D5" s="186"/>
      <c r="E5" s="249"/>
      <c r="F5" s="187"/>
      <c r="G5" s="250"/>
      <c r="H5" s="280"/>
      <c r="I5" s="289"/>
      <c r="J5" s="263"/>
      <c r="K5" s="187"/>
    </row>
    <row r="6" spans="1:11" ht="16.5" thickBot="1">
      <c r="B6" s="207" t="s">
        <v>860</v>
      </c>
      <c r="C6" s="208">
        <v>90000</v>
      </c>
      <c r="D6" s="190"/>
      <c r="E6" s="209"/>
      <c r="F6" s="210"/>
      <c r="G6" s="274"/>
      <c r="H6" s="281"/>
      <c r="I6" s="290"/>
      <c r="J6" s="297">
        <f>C6-E6</f>
        <v>90000</v>
      </c>
    </row>
    <row r="7" spans="1:11" ht="16.5" thickBot="1">
      <c r="B7" s="639" t="s">
        <v>907</v>
      </c>
      <c r="C7" s="647">
        <v>400000</v>
      </c>
      <c r="D7" s="194"/>
      <c r="E7" s="211">
        <v>32856.080000000002</v>
      </c>
      <c r="F7" s="212" t="s">
        <v>861</v>
      </c>
      <c r="G7" s="275" t="s">
        <v>862</v>
      </c>
      <c r="H7" s="282">
        <v>32856.080000000002</v>
      </c>
      <c r="I7" s="291">
        <f>E7-H7</f>
        <v>0</v>
      </c>
      <c r="J7" s="651">
        <f>SUM(C7)-SUM(E7:E11)</f>
        <v>-44125.06</v>
      </c>
      <c r="K7" s="213"/>
    </row>
    <row r="8" spans="1:11" ht="33" thickTop="1" thickBot="1">
      <c r="B8" s="640"/>
      <c r="C8" s="648"/>
      <c r="D8" s="194"/>
      <c r="E8" s="214">
        <v>92042.4</v>
      </c>
      <c r="F8" s="215" t="s">
        <v>863</v>
      </c>
      <c r="G8" s="319" t="s">
        <v>864</v>
      </c>
      <c r="H8" s="283">
        <v>4132.3999999999996</v>
      </c>
      <c r="I8" s="292">
        <f t="shared" ref="I8:I16" si="0">E8-H8</f>
        <v>87910</v>
      </c>
      <c r="J8" s="651"/>
      <c r="K8" s="216"/>
    </row>
    <row r="9" spans="1:11" ht="17.25" thickTop="1" thickBot="1">
      <c r="B9" s="641"/>
      <c r="C9" s="649"/>
      <c r="D9" s="194"/>
      <c r="E9" s="351">
        <v>161506.1</v>
      </c>
      <c r="F9" s="352" t="s">
        <v>865</v>
      </c>
      <c r="G9" s="357" t="s">
        <v>866</v>
      </c>
      <c r="H9" s="399">
        <v>161506.1</v>
      </c>
      <c r="I9" s="292">
        <f t="shared" si="0"/>
        <v>0</v>
      </c>
      <c r="J9" s="651"/>
      <c r="K9" s="216"/>
    </row>
    <row r="10" spans="1:11" ht="17.25" thickTop="1" thickBot="1">
      <c r="B10" s="641"/>
      <c r="C10" s="649"/>
      <c r="D10" s="194"/>
      <c r="E10" s="217">
        <v>2921.6</v>
      </c>
      <c r="F10" s="218" t="s">
        <v>867</v>
      </c>
      <c r="G10" s="277" t="s">
        <v>868</v>
      </c>
      <c r="H10" s="284">
        <v>2921.6</v>
      </c>
      <c r="I10" s="292">
        <f t="shared" si="0"/>
        <v>0</v>
      </c>
      <c r="J10" s="651"/>
      <c r="K10" s="216"/>
    </row>
    <row r="11" spans="1:11" ht="17.25" thickTop="1" thickBot="1">
      <c r="B11" s="642"/>
      <c r="C11" s="650"/>
      <c r="D11" s="194"/>
      <c r="E11" s="351">
        <v>154798.88</v>
      </c>
      <c r="F11" s="352" t="s">
        <v>869</v>
      </c>
      <c r="G11" s="353" t="s">
        <v>923</v>
      </c>
      <c r="H11" s="354">
        <v>154798.88</v>
      </c>
      <c r="I11" s="292">
        <v>0</v>
      </c>
      <c r="J11" s="651"/>
      <c r="K11" s="213"/>
    </row>
    <row r="12" spans="1:11">
      <c r="B12" s="652" t="s">
        <v>870</v>
      </c>
      <c r="C12" s="653">
        <v>173000</v>
      </c>
      <c r="D12" s="190"/>
      <c r="E12" s="219">
        <v>11274</v>
      </c>
      <c r="F12" s="220" t="s">
        <v>871</v>
      </c>
      <c r="G12" s="345" t="s">
        <v>872</v>
      </c>
      <c r="H12" s="349">
        <v>11274</v>
      </c>
      <c r="I12" s="346">
        <f t="shared" si="0"/>
        <v>0</v>
      </c>
      <c r="J12" s="654">
        <f>SUM(C12)-SUM(E12:E17)</f>
        <v>1094.8899999999849</v>
      </c>
    </row>
    <row r="13" spans="1:11">
      <c r="B13" s="652"/>
      <c r="C13" s="653"/>
      <c r="D13" s="190"/>
      <c r="E13" s="214">
        <v>20940</v>
      </c>
      <c r="F13" s="221" t="s">
        <v>873</v>
      </c>
      <c r="G13" s="394" t="s">
        <v>874</v>
      </c>
      <c r="H13" s="283">
        <v>20940</v>
      </c>
      <c r="I13" s="347">
        <f t="shared" si="0"/>
        <v>0</v>
      </c>
      <c r="J13" s="655"/>
      <c r="K13" s="216"/>
    </row>
    <row r="14" spans="1:11">
      <c r="B14" s="652"/>
      <c r="C14" s="653"/>
      <c r="D14" s="190"/>
      <c r="E14" s="214">
        <v>31787.56</v>
      </c>
      <c r="F14" s="221" t="s">
        <v>875</v>
      </c>
      <c r="G14" s="394" t="s">
        <v>876</v>
      </c>
      <c r="H14" s="283">
        <v>31787.56</v>
      </c>
      <c r="I14" s="347">
        <f t="shared" si="0"/>
        <v>0</v>
      </c>
      <c r="J14" s="655"/>
      <c r="K14" s="216"/>
    </row>
    <row r="15" spans="1:11">
      <c r="B15" s="652"/>
      <c r="C15" s="653"/>
      <c r="D15" s="190"/>
      <c r="E15" s="397">
        <v>66828.12</v>
      </c>
      <c r="F15" s="396" t="s">
        <v>877</v>
      </c>
      <c r="G15" s="398" t="s">
        <v>878</v>
      </c>
      <c r="H15" s="399">
        <v>66828.12</v>
      </c>
      <c r="I15" s="347">
        <f t="shared" si="0"/>
        <v>0</v>
      </c>
      <c r="J15" s="655"/>
      <c r="K15" s="216"/>
    </row>
    <row r="16" spans="1:11">
      <c r="B16" s="652"/>
      <c r="C16" s="653"/>
      <c r="D16" s="190"/>
      <c r="E16" s="397">
        <v>10017.42</v>
      </c>
      <c r="F16" s="396" t="s">
        <v>922</v>
      </c>
      <c r="G16" s="398"/>
      <c r="H16" s="399"/>
      <c r="I16" s="347">
        <f t="shared" si="0"/>
        <v>10017.42</v>
      </c>
      <c r="J16" s="655"/>
      <c r="K16" s="216"/>
    </row>
    <row r="17" spans="1:11" ht="16.5" thickBot="1">
      <c r="B17" s="652"/>
      <c r="C17" s="653"/>
      <c r="D17" s="190"/>
      <c r="E17" s="351">
        <v>31058.01</v>
      </c>
      <c r="F17" s="400" t="s">
        <v>962</v>
      </c>
      <c r="G17" s="401"/>
      <c r="H17" s="358"/>
      <c r="I17" s="395">
        <f t="shared" ref="I17:I24" si="1">E17-H17</f>
        <v>31058.01</v>
      </c>
      <c r="J17" s="656"/>
    </row>
    <row r="18" spans="1:11" ht="32.25" customHeight="1">
      <c r="B18" s="664" t="s">
        <v>879</v>
      </c>
      <c r="C18" s="662">
        <v>50000</v>
      </c>
      <c r="D18" s="194"/>
      <c r="E18" s="219">
        <v>12524</v>
      </c>
      <c r="F18" s="403" t="s">
        <v>880</v>
      </c>
      <c r="G18" s="406" t="s">
        <v>881</v>
      </c>
      <c r="H18" s="408">
        <v>12524</v>
      </c>
      <c r="I18" s="346">
        <f t="shared" si="1"/>
        <v>0</v>
      </c>
      <c r="J18" s="660">
        <f>SUM(C18)-SUM(E18:E19)</f>
        <v>37476</v>
      </c>
      <c r="K18" s="213"/>
    </row>
    <row r="19" spans="1:11" ht="16.5" thickBot="1">
      <c r="B19" s="665"/>
      <c r="C19" s="663"/>
      <c r="D19" s="194"/>
      <c r="E19" s="404"/>
      <c r="F19" s="405"/>
      <c r="G19" s="407"/>
      <c r="H19" s="409"/>
      <c r="I19" s="348">
        <f t="shared" si="1"/>
        <v>0</v>
      </c>
      <c r="J19" s="661"/>
      <c r="K19" s="213"/>
    </row>
    <row r="20" spans="1:11" ht="16.5" thickBot="1">
      <c r="B20" s="188" t="s">
        <v>882</v>
      </c>
      <c r="C20" s="222">
        <v>25000</v>
      </c>
      <c r="D20" s="194"/>
      <c r="E20" s="342"/>
      <c r="F20" s="343"/>
      <c r="G20" s="344"/>
      <c r="H20" s="402">
        <v>0</v>
      </c>
      <c r="I20" s="294">
        <f t="shared" si="1"/>
        <v>0</v>
      </c>
      <c r="J20" s="298">
        <f>SUM(C20)-SUM(E20)</f>
        <v>25000</v>
      </c>
      <c r="K20" s="213"/>
    </row>
    <row r="21" spans="1:11">
      <c r="B21" s="652" t="s">
        <v>883</v>
      </c>
      <c r="C21" s="653">
        <v>235000</v>
      </c>
      <c r="D21" s="194"/>
      <c r="E21" s="211">
        <v>59247.61</v>
      </c>
      <c r="F21" s="212" t="s">
        <v>884</v>
      </c>
      <c r="G21" s="275" t="s">
        <v>885</v>
      </c>
      <c r="H21" s="285">
        <v>59247.61</v>
      </c>
      <c r="I21" s="292">
        <f t="shared" si="1"/>
        <v>0</v>
      </c>
      <c r="J21" s="657">
        <f>SUM(C21)-SUM(E21:E24)</f>
        <v>87372.989999999991</v>
      </c>
      <c r="K21" s="213"/>
    </row>
    <row r="22" spans="1:11">
      <c r="B22" s="652"/>
      <c r="C22" s="653"/>
      <c r="D22" s="194"/>
      <c r="E22" s="223">
        <v>26594.799999999999</v>
      </c>
      <c r="F22" s="195" t="s">
        <v>886</v>
      </c>
      <c r="G22" s="276" t="s">
        <v>887</v>
      </c>
      <c r="H22" s="283">
        <v>26594.799999999999</v>
      </c>
      <c r="I22" s="293">
        <f t="shared" si="1"/>
        <v>0</v>
      </c>
      <c r="J22" s="658"/>
      <c r="K22" s="216"/>
    </row>
    <row r="23" spans="1:11">
      <c r="B23" s="652"/>
      <c r="C23" s="653"/>
      <c r="D23" s="194"/>
      <c r="E23" s="224">
        <v>2232</v>
      </c>
      <c r="F23" s="196" t="s">
        <v>888</v>
      </c>
      <c r="G23" s="278" t="s">
        <v>889</v>
      </c>
      <c r="H23" s="286">
        <v>720</v>
      </c>
      <c r="I23" s="293">
        <f t="shared" si="1"/>
        <v>1512</v>
      </c>
      <c r="J23" s="658"/>
      <c r="K23" s="216"/>
    </row>
    <row r="24" spans="1:11" ht="16.5" thickBot="1">
      <c r="B24" s="652"/>
      <c r="C24" s="653"/>
      <c r="D24" s="194"/>
      <c r="E24" s="355">
        <v>59552.6</v>
      </c>
      <c r="F24" s="356" t="s">
        <v>890</v>
      </c>
      <c r="G24" s="357" t="s">
        <v>891</v>
      </c>
      <c r="H24" s="358"/>
      <c r="I24" s="359">
        <f t="shared" si="1"/>
        <v>59552.6</v>
      </c>
      <c r="J24" s="659"/>
      <c r="K24" s="213"/>
    </row>
    <row r="25" spans="1:11" s="204" customFormat="1" ht="16.5" thickBot="1">
      <c r="B25" s="198" t="s">
        <v>855</v>
      </c>
      <c r="C25" s="199">
        <f>SUM(C6:C21)</f>
        <v>973000</v>
      </c>
      <c r="D25" s="200"/>
      <c r="E25" s="201">
        <f>SUM(E6:E24)</f>
        <v>776181.18</v>
      </c>
      <c r="F25" s="202"/>
      <c r="G25" s="251"/>
      <c r="H25" s="287"/>
      <c r="I25" s="295"/>
      <c r="J25" s="299">
        <f>C25-E25</f>
        <v>196818.81999999995</v>
      </c>
      <c r="K25" s="225"/>
    </row>
    <row r="26" spans="1:11" ht="16.5" thickBot="1">
      <c r="B26" s="226"/>
      <c r="C26" s="227"/>
      <c r="D26" s="228"/>
      <c r="E26" s="227"/>
      <c r="F26" s="229"/>
      <c r="G26" s="230"/>
      <c r="H26" s="230"/>
      <c r="I26" s="230"/>
      <c r="J26" s="183"/>
      <c r="K26" s="183"/>
    </row>
    <row r="27" spans="1:11">
      <c r="B27" s="231" t="s">
        <v>892</v>
      </c>
      <c r="C27" s="232"/>
      <c r="D27" s="194"/>
      <c r="E27" s="227"/>
      <c r="F27" s="233"/>
      <c r="G27" s="234"/>
      <c r="H27" s="234"/>
      <c r="I27" s="643" t="s">
        <v>893</v>
      </c>
      <c r="J27" s="644"/>
      <c r="K27" s="183"/>
    </row>
    <row r="28" spans="1:11" ht="16.5" thickBot="1">
      <c r="B28" s="235"/>
      <c r="C28" s="232"/>
      <c r="D28" s="194"/>
      <c r="E28" s="227"/>
      <c r="F28" s="233"/>
      <c r="G28" s="234"/>
      <c r="H28" s="234"/>
      <c r="I28" s="645">
        <f>J25+C30</f>
        <v>223818.81999999995</v>
      </c>
      <c r="J28" s="646"/>
      <c r="K28" s="183"/>
    </row>
    <row r="29" spans="1:11" ht="48" thickBot="1">
      <c r="B29" s="236" t="s">
        <v>894</v>
      </c>
      <c r="C29" s="222">
        <v>27000</v>
      </c>
      <c r="D29" s="194"/>
      <c r="E29" s="209">
        <v>0</v>
      </c>
      <c r="F29" s="237"/>
      <c r="G29" s="238"/>
      <c r="H29" s="234"/>
      <c r="I29" s="234"/>
      <c r="J29" s="213"/>
      <c r="K29" s="213"/>
    </row>
    <row r="30" spans="1:11" s="204" customFormat="1" ht="16.5" thickBot="1">
      <c r="B30" s="239" t="s">
        <v>855</v>
      </c>
      <c r="C30" s="240">
        <f>SUM(C29)</f>
        <v>27000</v>
      </c>
      <c r="E30" s="241">
        <f>SUM(E29)</f>
        <v>0</v>
      </c>
      <c r="F30" s="242"/>
      <c r="G30" s="240"/>
      <c r="H30" s="243"/>
      <c r="I30" s="243"/>
    </row>
    <row r="31" spans="1:11">
      <c r="A31" s="206"/>
      <c r="B31" s="206"/>
    </row>
    <row r="32" spans="1:11" s="206" customFormat="1" ht="20.25" customHeight="1" thickBot="1">
      <c r="B32" s="244" t="s">
        <v>895</v>
      </c>
      <c r="C32" s="386">
        <f>C25+C30</f>
        <v>1000000</v>
      </c>
      <c r="D32" s="245"/>
      <c r="E32" s="245"/>
      <c r="F32" s="245"/>
      <c r="G32" s="390" t="s">
        <v>930</v>
      </c>
      <c r="H32" s="245"/>
      <c r="I32" s="245"/>
      <c r="J32" s="391">
        <f>C32-SUM(E25+C30)</f>
        <v>196818.81999999995</v>
      </c>
    </row>
    <row r="33" spans="3:3" ht="16.5" thickTop="1"/>
    <row r="34" spans="3:3">
      <c r="C34" s="246"/>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615"/>
      <c r="D3" s="615"/>
      <c r="E3" s="615"/>
      <c r="F3" s="615"/>
      <c r="G3" s="615"/>
      <c r="H3" s="615"/>
      <c r="I3" s="615"/>
      <c r="J3" s="615"/>
    </row>
    <row r="4" spans="2:11">
      <c r="C4" s="180"/>
      <c r="D4" s="180"/>
      <c r="E4" s="180"/>
      <c r="F4" s="180"/>
      <c r="G4" s="180"/>
      <c r="H4" s="180"/>
      <c r="I4" s="180"/>
      <c r="J4" s="180"/>
    </row>
    <row r="5" spans="2:11" ht="15.75">
      <c r="B5" s="181"/>
      <c r="C5" s="616" t="s">
        <v>898</v>
      </c>
      <c r="D5" s="616"/>
      <c r="E5" s="616"/>
      <c r="F5" s="616"/>
      <c r="G5" s="616"/>
      <c r="H5" s="616"/>
      <c r="I5" s="616"/>
      <c r="J5" s="616"/>
      <c r="K5" s="181"/>
    </row>
    <row r="6" spans="2:11" ht="16.5" thickBot="1">
      <c r="B6" s="182"/>
      <c r="C6" s="182"/>
      <c r="D6" s="182"/>
      <c r="E6" s="182"/>
      <c r="F6" s="182"/>
      <c r="G6" s="182"/>
      <c r="H6" s="182"/>
      <c r="I6" s="182"/>
      <c r="J6" s="182"/>
      <c r="K6" s="182"/>
    </row>
    <row r="7" spans="2:11" ht="32.25" thickBot="1">
      <c r="B7" s="617" t="s">
        <v>831</v>
      </c>
      <c r="C7" s="618"/>
      <c r="D7" s="183"/>
      <c r="E7" s="617" t="s">
        <v>832</v>
      </c>
      <c r="F7" s="619"/>
      <c r="G7" s="618"/>
      <c r="H7" s="620" t="s">
        <v>833</v>
      </c>
      <c r="I7" s="621"/>
      <c r="J7" s="258" t="s">
        <v>834</v>
      </c>
      <c r="K7" s="258" t="s">
        <v>835</v>
      </c>
    </row>
    <row r="8" spans="2:11" ht="15.75">
      <c r="B8" s="266" t="s">
        <v>6</v>
      </c>
      <c r="C8" s="267" t="s">
        <v>836</v>
      </c>
      <c r="D8" s="184"/>
      <c r="E8" s="247" t="s">
        <v>837</v>
      </c>
      <c r="F8" s="185" t="s">
        <v>838</v>
      </c>
      <c r="G8" s="248" t="s">
        <v>839</v>
      </c>
      <c r="H8" s="252" t="s">
        <v>840</v>
      </c>
      <c r="I8" s="248" t="s">
        <v>841</v>
      </c>
      <c r="J8" s="259" t="s">
        <v>841</v>
      </c>
      <c r="K8" s="259" t="s">
        <v>841</v>
      </c>
    </row>
    <row r="9" spans="2:11" ht="16.5" thickBot="1">
      <c r="B9" s="268"/>
      <c r="C9" s="269"/>
      <c r="D9" s="186"/>
      <c r="E9" s="249"/>
      <c r="F9" s="187"/>
      <c r="G9" s="250"/>
      <c r="H9" s="249"/>
      <c r="I9" s="250"/>
      <c r="J9" s="260"/>
      <c r="K9" s="263"/>
    </row>
    <row r="10" spans="2:11" ht="32.25" thickBot="1">
      <c r="B10" s="188" t="s">
        <v>842</v>
      </c>
      <c r="C10" s="189">
        <v>975000</v>
      </c>
      <c r="D10" s="190"/>
      <c r="E10" s="191">
        <v>975000</v>
      </c>
      <c r="F10" s="192" t="s">
        <v>913</v>
      </c>
      <c r="G10" s="193">
        <v>1571</v>
      </c>
      <c r="H10" s="318" t="s">
        <v>918</v>
      </c>
      <c r="I10" s="253">
        <v>720000</v>
      </c>
      <c r="J10" s="308" t="s">
        <v>914</v>
      </c>
      <c r="K10" s="264">
        <f>E10-I10</f>
        <v>255000</v>
      </c>
    </row>
    <row r="11" spans="2:11" ht="15.75">
      <c r="B11" s="630"/>
      <c r="C11" s="668"/>
      <c r="D11" s="194"/>
      <c r="E11" s="636"/>
      <c r="F11" s="195"/>
      <c r="G11" s="671"/>
      <c r="H11" s="311"/>
      <c r="I11" s="254"/>
      <c r="J11" s="627"/>
      <c r="K11" s="622">
        <f>SUM(E11)-SUM(I11:I14)</f>
        <v>0</v>
      </c>
    </row>
    <row r="12" spans="2:11" ht="15.75">
      <c r="B12" s="631"/>
      <c r="C12" s="669"/>
      <c r="D12" s="194"/>
      <c r="E12" s="637"/>
      <c r="F12" s="196"/>
      <c r="G12" s="672"/>
      <c r="H12" s="310"/>
      <c r="I12" s="255"/>
      <c r="J12" s="628"/>
      <c r="K12" s="666"/>
    </row>
    <row r="13" spans="2:11" ht="15.75">
      <c r="B13" s="631"/>
      <c r="C13" s="669"/>
      <c r="D13" s="194"/>
      <c r="E13" s="637"/>
      <c r="F13" s="197"/>
      <c r="G13" s="672"/>
      <c r="H13" s="310"/>
      <c r="I13" s="255"/>
      <c r="J13" s="628"/>
      <c r="K13" s="666"/>
    </row>
    <row r="14" spans="2:11" ht="16.5" thickBot="1">
      <c r="B14" s="632"/>
      <c r="C14" s="670"/>
      <c r="D14" s="194"/>
      <c r="E14" s="638"/>
      <c r="F14" s="197"/>
      <c r="G14" s="673"/>
      <c r="H14" s="312"/>
      <c r="I14" s="313"/>
      <c r="J14" s="629"/>
      <c r="K14" s="667"/>
    </row>
    <row r="15" spans="2:11" ht="16.5" thickBot="1">
      <c r="B15" s="198" t="s">
        <v>855</v>
      </c>
      <c r="C15" s="199">
        <f>SUM(C10:C14)</f>
        <v>975000</v>
      </c>
      <c r="D15" s="200"/>
      <c r="E15" s="201">
        <f>SUM(E10:E14)</f>
        <v>975000</v>
      </c>
      <c r="F15" s="202"/>
      <c r="G15" s="270"/>
      <c r="H15" s="256"/>
      <c r="I15" s="257"/>
      <c r="J15" s="309"/>
      <c r="K15" s="265">
        <f>SUM(K10:K14)</f>
        <v>255000</v>
      </c>
    </row>
    <row r="18" spans="2:11" ht="32.25" thickBot="1">
      <c r="B18" s="244" t="s">
        <v>895</v>
      </c>
      <c r="C18" s="386">
        <f>SUM(C10:C14)</f>
        <v>975000</v>
      </c>
      <c r="D18" s="245"/>
      <c r="E18" s="245"/>
      <c r="F18" s="245"/>
      <c r="G18" s="245"/>
      <c r="H18" s="383" t="s">
        <v>930</v>
      </c>
      <c r="I18" s="245"/>
      <c r="J18" s="245"/>
      <c r="K18" s="387">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615"/>
      <c r="D3" s="615"/>
      <c r="E3" s="615"/>
      <c r="F3" s="615"/>
      <c r="G3" s="615"/>
      <c r="H3" s="615"/>
      <c r="I3" s="615"/>
      <c r="J3" s="615"/>
    </row>
    <row r="4" spans="2:11">
      <c r="C4" s="180"/>
      <c r="D4" s="180"/>
      <c r="E4" s="180"/>
      <c r="F4" s="180"/>
      <c r="G4" s="180"/>
      <c r="H4" s="180"/>
      <c r="I4" s="180"/>
      <c r="J4" s="180"/>
    </row>
    <row r="5" spans="2:11" ht="15.75">
      <c r="B5" s="181"/>
      <c r="C5" s="616" t="s">
        <v>912</v>
      </c>
      <c r="D5" s="616"/>
      <c r="E5" s="616"/>
      <c r="F5" s="616"/>
      <c r="G5" s="616"/>
      <c r="H5" s="616"/>
      <c r="I5" s="616"/>
      <c r="J5" s="616"/>
      <c r="K5" s="181"/>
    </row>
    <row r="6" spans="2:11" ht="16.5" thickBot="1">
      <c r="B6" s="182"/>
      <c r="C6" s="182"/>
      <c r="D6" s="182"/>
      <c r="E6" s="182"/>
      <c r="F6" s="182"/>
      <c r="G6" s="182"/>
      <c r="H6" s="182"/>
      <c r="I6" s="182"/>
      <c r="J6" s="182"/>
      <c r="K6" s="182"/>
    </row>
    <row r="7" spans="2:11" ht="32.25" thickBot="1">
      <c r="B7" s="617" t="s">
        <v>831</v>
      </c>
      <c r="C7" s="618"/>
      <c r="D7" s="183"/>
      <c r="E7" s="617" t="s">
        <v>832</v>
      </c>
      <c r="F7" s="619"/>
      <c r="G7" s="618"/>
      <c r="H7" s="620" t="s">
        <v>833</v>
      </c>
      <c r="I7" s="621"/>
      <c r="J7" s="258" t="s">
        <v>834</v>
      </c>
      <c r="K7" s="258" t="s">
        <v>835</v>
      </c>
    </row>
    <row r="8" spans="2:11" ht="15.75">
      <c r="B8" s="266" t="s">
        <v>6</v>
      </c>
      <c r="C8" s="267" t="s">
        <v>836</v>
      </c>
      <c r="D8" s="184"/>
      <c r="E8" s="247" t="s">
        <v>837</v>
      </c>
      <c r="F8" s="185" t="s">
        <v>838</v>
      </c>
      <c r="G8" s="248" t="s">
        <v>839</v>
      </c>
      <c r="H8" s="252" t="s">
        <v>840</v>
      </c>
      <c r="I8" s="248" t="s">
        <v>841</v>
      </c>
      <c r="J8" s="259" t="s">
        <v>841</v>
      </c>
      <c r="K8" s="259" t="s">
        <v>841</v>
      </c>
    </row>
    <row r="9" spans="2:11" ht="16.5" thickBot="1">
      <c r="B9" s="268"/>
      <c r="C9" s="269"/>
      <c r="D9" s="186"/>
      <c r="E9" s="249"/>
      <c r="F9" s="187"/>
      <c r="G9" s="250"/>
      <c r="H9" s="249"/>
      <c r="I9" s="250"/>
      <c r="J9" s="260"/>
      <c r="K9" s="263"/>
    </row>
    <row r="10" spans="2:11" ht="32.25" customHeight="1" thickBot="1">
      <c r="B10" s="630" t="s">
        <v>842</v>
      </c>
      <c r="C10" s="633">
        <v>228265.2</v>
      </c>
      <c r="D10" s="190"/>
      <c r="E10" s="372">
        <v>134245.20000000001</v>
      </c>
      <c r="F10" s="373" t="s">
        <v>843</v>
      </c>
      <c r="G10" s="374"/>
      <c r="H10" s="314" t="s">
        <v>926</v>
      </c>
      <c r="I10" s="370"/>
      <c r="J10" s="371" t="s">
        <v>929</v>
      </c>
      <c r="K10" s="674">
        <f>SUM(E10:E12)-SUM(I10:I12)</f>
        <v>134245.20000000001</v>
      </c>
    </row>
    <row r="11" spans="2:11" ht="15.75">
      <c r="B11" s="631"/>
      <c r="C11" s="634"/>
      <c r="D11" s="194"/>
      <c r="E11" s="375">
        <v>94020</v>
      </c>
      <c r="F11" s="376" t="s">
        <v>927</v>
      </c>
      <c r="G11" s="381" t="s">
        <v>928</v>
      </c>
      <c r="H11" s="380" t="s">
        <v>925</v>
      </c>
      <c r="I11" s="255">
        <f>87000+7020</f>
        <v>94020</v>
      </c>
      <c r="J11" s="378"/>
      <c r="K11" s="675"/>
    </row>
    <row r="12" spans="2:11" ht="16.5" thickBot="1">
      <c r="B12" s="631"/>
      <c r="C12" s="634"/>
      <c r="D12" s="194"/>
      <c r="E12" s="367"/>
      <c r="F12" s="368"/>
      <c r="G12" s="377"/>
      <c r="H12" s="369"/>
      <c r="I12" s="317"/>
      <c r="J12" s="379"/>
      <c r="K12" s="676"/>
    </row>
    <row r="13" spans="2:11" ht="16.5" thickBot="1">
      <c r="B13" s="198" t="s">
        <v>855</v>
      </c>
      <c r="C13" s="199">
        <f>SUM(C10:C12)</f>
        <v>228265.2</v>
      </c>
      <c r="D13" s="200"/>
      <c r="E13" s="360">
        <f>SUM(E10:E12)</f>
        <v>228265.2</v>
      </c>
      <c r="F13" s="361"/>
      <c r="G13" s="362"/>
      <c r="H13" s="363"/>
      <c r="I13" s="364">
        <f>SUM(I10:I12)</f>
        <v>94020</v>
      </c>
      <c r="J13" s="365"/>
      <c r="K13" s="366">
        <f>E13-I13</f>
        <v>134245.20000000001</v>
      </c>
    </row>
    <row r="15" spans="2:11">
      <c r="E15" s="382"/>
    </row>
    <row r="16" spans="2:11" ht="32.25" thickBot="1">
      <c r="B16" s="244" t="s">
        <v>895</v>
      </c>
      <c r="C16" s="386">
        <f>SUM(C10)</f>
        <v>228265.2</v>
      </c>
      <c r="D16" s="245"/>
      <c r="E16" s="245"/>
      <c r="F16" s="245"/>
      <c r="G16" s="245"/>
      <c r="H16" s="389" t="s">
        <v>930</v>
      </c>
      <c r="I16" s="245"/>
      <c r="J16" s="245"/>
      <c r="K16" s="388">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7</vt:i4>
      </vt:variant>
    </vt:vector>
  </HeadingPairs>
  <TitlesOfParts>
    <vt:vector size="22" baseType="lpstr">
      <vt:lpstr>CONTROLE COMPRAS</vt:lpstr>
      <vt:lpstr>MENU</vt:lpstr>
      <vt:lpstr>Plan2</vt:lpstr>
      <vt:lpstr>BANCO DE DADOS</vt:lpstr>
      <vt:lpstr>GRAFICO</vt:lpstr>
      <vt:lpstr>PROCESSOS SITUAÇÃO</vt:lpstr>
      <vt:lpstr>GDP-DAF</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'GDP-DAF'!Area_de_impressao</vt:lpstr>
      <vt:lpstr>GRAFICO!Area_de_impressao</vt:lpstr>
      <vt:lpstr>'PROCESSOS SITUAÇÃO'!Area_de_impressao</vt:lpstr>
      <vt:lpstr>'BANCO DE DADOS'!Titulos_de_impressao</vt:lpstr>
      <vt:lpstr>'PROCESSOS SITUAÇÃO'!Titulos_de_impressao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Simone Carol Lopes Ferreira</cp:lastModifiedBy>
  <cp:lastPrinted>2021-08-06T19:17:01Z</cp:lastPrinted>
  <dcterms:created xsi:type="dcterms:W3CDTF">2019-05-28T16:31:00Z</dcterms:created>
  <dcterms:modified xsi:type="dcterms:W3CDTF">2021-08-12T19:42:51Z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