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.ferreira\Desktop\"/>
    </mc:Choice>
  </mc:AlternateContent>
  <bookViews>
    <workbookView xWindow="0" yWindow="0" windowWidth="21570" windowHeight="8160" tabRatio="897" firstSheet="1" activeTab="1"/>
  </bookViews>
  <sheets>
    <sheet name="CONTROLE COMPRAS" sheetId="23" state="hidden" r:id="rId1"/>
    <sheet name="BANCO DE DADOS" sheetId="24" r:id="rId2"/>
    <sheet name="PROCESSO NÃO EMPENHADO" sheetId="25" state="hidden" r:id="rId3"/>
    <sheet name="CONV-EMENDAS" sheetId="27" state="hidden" r:id="rId4"/>
  </sheets>
  <definedNames>
    <definedName name="_xlnm._FilterDatabase" localSheetId="1" hidden="1">'BANCO DE DADOS'!$A$6:$P$23</definedName>
    <definedName name="_xlnm._FilterDatabase" localSheetId="0" hidden="1">'CONTROLE COMPRAS'!$G$2:$O$3</definedName>
    <definedName name="_xlnm.Print_Area" localSheetId="1">'BANCO DE DADOS'!$A$1:$Q$23</definedName>
    <definedName name="_xlnm.Print_Area" localSheetId="0">'CONTROLE COMPRAS'!$A$1:$Q$59</definedName>
    <definedName name="_xlnm.Print_Titles" localSheetId="1">'BANCO DE DADOS'!$6:$6</definedName>
  </definedNames>
  <calcPr calcId="152511"/>
</workbook>
</file>

<file path=xl/calcChain.xml><?xml version="1.0" encoding="utf-8"?>
<calcChain xmlns="http://schemas.openxmlformats.org/spreadsheetml/2006/main">
  <c r="K17" i="24" l="1"/>
  <c r="K23" i="24" l="1"/>
  <c r="K22" i="24"/>
  <c r="F47" i="27" l="1"/>
  <c r="F61" i="27" s="1"/>
  <c r="G61" i="27" s="1"/>
  <c r="F93" i="27" l="1"/>
  <c r="G93" i="27" s="1"/>
  <c r="F83" i="27"/>
  <c r="G83" i="27" s="1"/>
  <c r="F71" i="27"/>
  <c r="G71" i="27" s="1"/>
  <c r="F43" i="27"/>
  <c r="G43" i="27" s="1"/>
  <c r="F29" i="27"/>
  <c r="G29" i="27" s="1"/>
  <c r="F21" i="27"/>
  <c r="G21" i="27" s="1"/>
  <c r="F13" i="27"/>
  <c r="G13" i="27" s="1"/>
  <c r="F15" i="25"/>
  <c r="O14" i="25"/>
  <c r="F14" i="25"/>
  <c r="F13" i="25"/>
  <c r="F12" i="25"/>
  <c r="F11" i="25"/>
  <c r="F10" i="25"/>
  <c r="F9" i="25"/>
  <c r="F8" i="25"/>
  <c r="F7" i="25"/>
  <c r="F6" i="25"/>
  <c r="K12" i="24"/>
  <c r="K14" i="24"/>
  <c r="K20" i="24"/>
  <c r="K19" i="24"/>
  <c r="K18" i="24"/>
  <c r="K7" i="24"/>
  <c r="K11" i="24"/>
  <c r="K9" i="24"/>
  <c r="K8" i="24"/>
  <c r="K10" i="24"/>
  <c r="K15" i="24"/>
  <c r="K13" i="24"/>
  <c r="K16" i="24"/>
  <c r="K21" i="24"/>
  <c r="I50" i="23"/>
  <c r="I49" i="23"/>
  <c r="I42" i="23"/>
  <c r="I30" i="23"/>
  <c r="I20" i="23"/>
  <c r="H66" i="27" l="1"/>
  <c r="H88" i="27"/>
  <c r="H6" i="27"/>
  <c r="H25" i="27"/>
  <c r="H17" i="27"/>
  <c r="H35" i="27"/>
  <c r="H76" i="27"/>
</calcChain>
</file>

<file path=xl/comments1.xml><?xml version="1.0" encoding="utf-8"?>
<comments xmlns="http://schemas.openxmlformats.org/spreadsheetml/2006/main">
  <authors>
    <author>Adriano Plácido da Rocha Sobral</author>
  </authors>
  <commentList>
    <comment ref="B48" authorId="0" shapeId="0">
      <text>
        <r>
          <rPr>
            <b/>
            <sz val="9"/>
            <color indexed="81"/>
            <rFont val="Segoe UI"/>
            <family val="2"/>
          </rPr>
          <t>processo 00009/2020 juntado ao processo 1001/2020</t>
        </r>
      </text>
    </comment>
  </commentList>
</comments>
</file>

<file path=xl/sharedStrings.xml><?xml version="1.0" encoding="utf-8"?>
<sst xmlns="http://schemas.openxmlformats.org/spreadsheetml/2006/main" count="893" uniqueCount="448">
  <si>
    <t>PROCESSOS DE COMPRAS - 2020</t>
  </si>
  <si>
    <t>ORDEM</t>
  </si>
  <si>
    <t>PROCESSOS</t>
  </si>
  <si>
    <t>DATA DA
CRIAÇÃO</t>
  </si>
  <si>
    <t>DESCRIÇÃO PRODUTO/SERVIÇO</t>
  </si>
  <si>
    <t>MODALIDADE</t>
  </si>
  <si>
    <t>SERVIÇO</t>
  </si>
  <si>
    <t>PREGÃO</t>
  </si>
  <si>
    <t>VALOR
ESTIMADO</t>
  </si>
  <si>
    <t>VALOR EMPENHADO</t>
  </si>
  <si>
    <t>STATUS</t>
  </si>
  <si>
    <t>EMENDA PARLAMENTAR</t>
  </si>
  <si>
    <t>FONTE</t>
  </si>
  <si>
    <t>OBSERVAÇÕES</t>
  </si>
  <si>
    <t>RESPONSABILIDADE</t>
  </si>
  <si>
    <t>01.02.017303.000007/2020-60</t>
  </si>
  <si>
    <t>AQUISIÇÃO DE GÊNERO ALIMENTÍCIO (AÇÚCAR)</t>
  </si>
  <si>
    <t>CEL</t>
  </si>
  <si>
    <t>AQUISIÇÃO</t>
  </si>
  <si>
    <t>FINALIZADO</t>
  </si>
  <si>
    <t>FONTE TESOURO</t>
  </si>
  <si>
    <t>EMPENHADO</t>
  </si>
  <si>
    <t>01.02.017303.000068/2020-27</t>
  </si>
  <si>
    <t>AQUISIÇÃO DE PRODUTOS LABORATORIAIS</t>
  </si>
  <si>
    <t>BOSCO SARAIVA</t>
  </si>
  <si>
    <t>REVISAR ITENS</t>
  </si>
  <si>
    <t>BRYAN</t>
  </si>
  <si>
    <t>01.02.017303.001021/2020-80</t>
  </si>
  <si>
    <t>AQUISÇÃO DE MEDICAMENTOS</t>
  </si>
  <si>
    <t>MARCA CEL</t>
  </si>
  <si>
    <t>01.02.017303.001108/2020-58</t>
  </si>
  <si>
    <t>AQUISIÇÃO DE MATERIAL LABORATORIAL E PPS</t>
  </si>
  <si>
    <t>ARQUIVADO</t>
  </si>
  <si>
    <t>FONTE SUS</t>
  </si>
  <si>
    <t>EMERGECIAL</t>
  </si>
  <si>
    <t>PAULO</t>
  </si>
  <si>
    <t>01.02.017303.001079/2020-24</t>
  </si>
  <si>
    <t>AQUISIÇÃO DE ROUPARIA HOSPITALAR</t>
  </si>
  <si>
    <t>GISELLY</t>
  </si>
  <si>
    <t>01.02.017303.001073/2020-57</t>
  </si>
  <si>
    <t>AQUISIÇÃO DE DISPENSERES</t>
  </si>
  <si>
    <t>01.02.017303.000079/2020-07</t>
  </si>
  <si>
    <t>SERVIÇO DE MANUTENÇÃO EQUIPAMENTOS DE FOTOTERAPIA</t>
  </si>
  <si>
    <t>CONTRATO</t>
  </si>
  <si>
    <t>FONTE DE RECURSOS</t>
  </si>
  <si>
    <t>01.02.017303.001023/2020-70</t>
  </si>
  <si>
    <t>SERVIÇO DE DEDETIZAÇÃO</t>
  </si>
  <si>
    <t>ASSESSORIA JURÍDICA</t>
  </si>
  <si>
    <t>ASSESSORIA JURÍDICA - CONTRATO/ EMPENHADO</t>
  </si>
  <si>
    <t>EMISSÃO DE PARECER JURÍDICO</t>
  </si>
  <si>
    <t>01.02.017303.001059/2020-53</t>
  </si>
  <si>
    <t>SERVIÇO DE REVITALIZAÇÃO DO FRONT LIGHT</t>
  </si>
  <si>
    <t>01.02.017303.001118/2020-93</t>
  </si>
  <si>
    <t>CONTRATAÇÃO DE SERVIÇO DE ORGANIZAÇÃO DE EVENTOS PARA FESTA DE 65 ANOS FUAM.</t>
  </si>
  <si>
    <t>01.02.017303.001120/2020-62</t>
  </si>
  <si>
    <t>SERVIÇO DE LOCAÇÃO DE 03 ÔNIBUS EXECUTIVO</t>
  </si>
  <si>
    <t>017303.000617/2020</t>
  </si>
  <si>
    <t>SERIÇO DE LAVANDERIA HOSPITALAR EXTERNA</t>
  </si>
  <si>
    <t>ASSESSORIA JURÍDICA/EMPENHADO</t>
  </si>
  <si>
    <t>01.02.017303.001199/2020-21</t>
  </si>
  <si>
    <t>SERVIÇO BÁSICO DE MANUTENÇÃO PREDIAL EM ÁREA HOSPITALAR.</t>
  </si>
  <si>
    <t>01.02.017303.000056/2020-00</t>
  </si>
  <si>
    <t>SERVIÇO DE MANUTENÇÃO DE EQUIPAMENTOS OFTALMOLÓGICOS</t>
  </si>
  <si>
    <t>01.02.017303.000098/2020-33</t>
  </si>
  <si>
    <t>1º TERMO ADITIVO AO CONTRATO Nº 07/2019 - FUAM/PRODAM</t>
  </si>
  <si>
    <t>ADITIVO</t>
  </si>
  <si>
    <t>LAVRAR CONTRATO</t>
  </si>
  <si>
    <t>01.02.017303.000011/2020-28</t>
  </si>
  <si>
    <t>SERVIÇO DE DIGITALIZAÇÃO DE PRONTUÁRIOS</t>
  </si>
  <si>
    <t>PE</t>
  </si>
  <si>
    <t>724/2020</t>
  </si>
  <si>
    <t>EM LICITAÇÃO/AGUARDANDO DOCUMENTAÇÃO</t>
  </si>
  <si>
    <t>PLÍNIO VALÉRIO</t>
  </si>
  <si>
    <t>1) ANÁLISE DE DOCUMENTAÇÃO DO PROPONENTE;
2) SESSÃO SERÁ REABERTA EM 29/10/20;</t>
  </si>
  <si>
    <t>PE 724/20</t>
  </si>
  <si>
    <t>01.02.017303.000108/2020-30
01.02.017303.001147/2020-55</t>
  </si>
  <si>
    <t>AQUISIÇÃO DE MEDICAMENTOS</t>
  </si>
  <si>
    <t>???</t>
  </si>
  <si>
    <t xml:space="preserve">EMPENHADO </t>
  </si>
  <si>
    <t>SOB-ANÁLISE</t>
  </si>
  <si>
    <t>01.02.017303.001032/2020-60</t>
  </si>
  <si>
    <t>AQUISIÇÃO PRODUTOS PARA SAÚDE - PPS</t>
  </si>
  <si>
    <t>ATA</t>
  </si>
  <si>
    <t>01.02.017303.001030/2020-71</t>
  </si>
  <si>
    <t>SERVIÇO DE MANUTENÇÃO DE MICROSCÓPIOS</t>
  </si>
  <si>
    <t>INEX</t>
  </si>
  <si>
    <t>LIGAR PARA ARNALDO</t>
  </si>
  <si>
    <t>01.02.017303.000100/2020-74</t>
  </si>
  <si>
    <t>4º TERMO ADITIVO AO CONTRATO Nº 05/2017 - FUAM/ROYAL</t>
  </si>
  <si>
    <t>01.02.017303.000059/2020-36</t>
  </si>
  <si>
    <t>01.02.017303.000031/2020-07</t>
  </si>
  <si>
    <t>CONTRATAÇÃO DE SERVIÇO DE ENERGIA ELÉTRICA</t>
  </si>
  <si>
    <t>RDL</t>
  </si>
  <si>
    <t>CONTRATO VENCE DIA 30/10/2020</t>
  </si>
  <si>
    <t>FALAR COM BOSCO</t>
  </si>
  <si>
    <t>01.02.017303.000005/2020-70</t>
  </si>
  <si>
    <t>017303.000602/2020</t>
  </si>
  <si>
    <t>748/2020</t>
  </si>
  <si>
    <t>EM LICITAÇÃO</t>
  </si>
  <si>
    <t>1) EM NEGOCIAÇÃO;
2) SESSÃO SERÁ REABERTA DIA 29/10/20;
3) SOLICITAÇÃO DE DOCUMENTAÇÃO</t>
  </si>
  <si>
    <t>PE 748/20</t>
  </si>
  <si>
    <t>EM NEGOCIAÇÃO</t>
  </si>
  <si>
    <t>017303.000436/2020</t>
  </si>
  <si>
    <t>AQUISIÇÃO DE TÊNIS ORTOPÉDICOS</t>
  </si>
  <si>
    <t>667/2020</t>
  </si>
  <si>
    <t>AGUARDANDO HOMOLOGAÇÃO</t>
  </si>
  <si>
    <t>JOSÉ RICARDO</t>
  </si>
  <si>
    <t>1) PREGÃO FRACASSADO;
2) PROCESSO DEVOLVIDO;
3) EM REVALIDAÇÃO DE PROPOSTAS;
4) AGUARDANDO HOMOLOGAÇÃO;</t>
  </si>
  <si>
    <t>PE 886/20</t>
  </si>
  <si>
    <t>017303.000608/2020</t>
  </si>
  <si>
    <t>AQUISIÇÃO DE MEDICAMENTOS - APELI</t>
  </si>
  <si>
    <t>706/2020</t>
  </si>
  <si>
    <t>1) LICITADO;
2) 01 ITEM FRACASSADO;
3) HOMOLOGADO;
4) EM ANÁLISE ASCI E ASSEJUR;</t>
  </si>
  <si>
    <t>PE 706/20</t>
  </si>
  <si>
    <t>01.02.017303.001001/2020-00
01.02.017303.000009/2020-59</t>
  </si>
  <si>
    <t>FINALIZADO/EMPENHADO</t>
  </si>
  <si>
    <t>01.02.017303.001060/2020-88</t>
  </si>
  <si>
    <t>01.02.017303.001119/2020-38</t>
  </si>
  <si>
    <t>SERVIÇOS GRÁFICOS FESTA FUAM</t>
  </si>
  <si>
    <t>01.02.017303.001061/2020-22</t>
  </si>
  <si>
    <t>AQUISÇÃO DE PRODUTOS QUÍMICOS E BIOLÓGICOS</t>
  </si>
  <si>
    <t>1) NO FINANCEIRO, AGUARDANDO BLOQUEIO;
2) SERÁ ENCAMINHADO PARA LICITAÇÃO;</t>
  </si>
  <si>
    <t>01.02.017303.001107/2020-03</t>
  </si>
  <si>
    <t>1º TERMO ADITIVO AO CONTRATO Nº 06/2019 - FUAM/MICRO-LAB</t>
  </si>
  <si>
    <t>01.02.017303.001130/2020-06</t>
  </si>
  <si>
    <t>SERVIÇO DE CALIBRAÇÃO DE EQUIPAMENTOS HOSPITALARES</t>
  </si>
  <si>
    <t>COTAÇÃO</t>
  </si>
  <si>
    <t>EM COTAÇÃO</t>
  </si>
  <si>
    <t>01.02.017303.001131/2020-42</t>
  </si>
  <si>
    <t>SERVIÇO DE MANUTENÇÃO DE EQUIPAMENTOS HOSPITALARES</t>
  </si>
  <si>
    <t>EM ANÁLISE - CSC</t>
  </si>
  <si>
    <t>EM ANÁLISE NO CSC</t>
  </si>
  <si>
    <t>01.02.017303.001103/2020-25</t>
  </si>
  <si>
    <t>AQUISIÇÃO DE EQUIPAMENTOS DE INFORMÁTICA</t>
  </si>
  <si>
    <t>SERAFIM CORRÊA</t>
  </si>
  <si>
    <t>1) RETIRAR O COMPUTADORES PARA FAZER AQUISIÇÃO POR ATA;</t>
  </si>
  <si>
    <t>EMAIL ENVIADO</t>
  </si>
  <si>
    <t>01.02.017303.001104/2020-70</t>
  </si>
  <si>
    <t>AQUISIÇÃO DE PRODUTOS, QUÍMICO E FARMACOLÓGICO</t>
  </si>
  <si>
    <t>01.02.017303.001153/2020-02</t>
  </si>
  <si>
    <t>01.02.017303.001166/2020-81</t>
  </si>
  <si>
    <t>CONTRATAÇÃO ITD - SELEÇÃO EST. NÍVEL SUPERIOR</t>
  </si>
  <si>
    <t>01.02.017303.001168/2020-70</t>
  </si>
  <si>
    <t>3º TERMO ADITIVO AO CONTRATO Nº 06/2017 - FUAM/MPS MATUTE</t>
  </si>
  <si>
    <t>017303.000789/2019</t>
  </si>
  <si>
    <t>EQUIPAMENTOS HOSPITALARES - BAROPODOMETRO, IMPRESSORA</t>
  </si>
  <si>
    <t>747/2020</t>
  </si>
  <si>
    <t>FPS</t>
  </si>
  <si>
    <t>1) EM NEGOCIAÇÃO;
2) SESSÃO SERÁ REABERTA DIA 29/10/20;</t>
  </si>
  <si>
    <t>01.02.017303.001163/2020-48</t>
  </si>
  <si>
    <t>AQUISIÇÃO DE PPS E FARMACOLÓGICO</t>
  </si>
  <si>
    <t>017303.000202/2020</t>
  </si>
  <si>
    <t>017303.000200/2020</t>
  </si>
  <si>
    <t>SERVIÇOS DE MANUTENÇÃO EM SUBESTAÇÃO</t>
  </si>
  <si>
    <t>826/2020</t>
  </si>
  <si>
    <t>1) PREGÃO MARCADO PARA O DIA 10/11/2020;</t>
  </si>
  <si>
    <t>017303.000527/2020</t>
  </si>
  <si>
    <t>AQUISIÇÃO DE VEÍCULO TIPO VAN</t>
  </si>
  <si>
    <t>836/2020</t>
  </si>
  <si>
    <t>FRACASSADO</t>
  </si>
  <si>
    <t>ALESSANDRA CAMPELO</t>
  </si>
  <si>
    <t>1) PREGÃO MARCADO PARA O DIA 11/11/2020;</t>
  </si>
  <si>
    <t>01.02.017303.001170/2020-40</t>
  </si>
  <si>
    <t>CONTRATAÇÃO ITD - SELEÇÃO EST. NÍVEL MÉDIO</t>
  </si>
  <si>
    <t>01.02.017303.001209/2020-29</t>
  </si>
  <si>
    <t>CONTRATAÇÃO DOS CORREIOS</t>
  </si>
  <si>
    <t>SOLICITAÇÃO DE CANCELAMENTO/EMPENHADO</t>
  </si>
  <si>
    <t>01.02.017303.001222/2020-88</t>
  </si>
  <si>
    <t>CONTRATO DA PRODAM - ACESSO A INTERNET</t>
  </si>
  <si>
    <t>01.02.017303.001227/2020-00</t>
  </si>
  <si>
    <t>CONTRATO DA PRODAM - SERVIÇOS TÉCNICOS DE INFORMÁTICA</t>
  </si>
  <si>
    <t>01.02.017303.001195/2020-43</t>
  </si>
  <si>
    <t>01.02.017303.001240/2020-60</t>
  </si>
  <si>
    <t>AQUISIÇÃO DE PRODUTOS LABORATORIAIS E PPS</t>
  </si>
  <si>
    <t>1) Emitir Parecer Jurídico
2) Laudo Técnico;
3) Empenhar.</t>
  </si>
  <si>
    <t xml:space="preserve">	01.02.017303.001262/2020-20</t>
  </si>
  <si>
    <t>1) Empenhado;</t>
  </si>
  <si>
    <t>01.02.017303.001282/2020-09</t>
  </si>
  <si>
    <t>AQUISIÇÃO DE PPS E MATERIAL LABORATORIAL</t>
  </si>
  <si>
    <t>01.02.017303.001288/2020</t>
  </si>
  <si>
    <t>AQUISIÇÃO DE AGENDAS COMERCIAIS 2021</t>
  </si>
  <si>
    <t>EMPENHADO TOTAL</t>
  </si>
  <si>
    <t>DEMONSTRATIVO DE AQUISIÇÕES/ CONTRATAÇÕES DO EXERCÍCIO DE 2021</t>
  </si>
  <si>
    <t xml:space="preserve">REFERÊNCIA: </t>
  </si>
  <si>
    <t>ITEM</t>
  </si>
  <si>
    <t>Nº DO PROCESSO</t>
  </si>
  <si>
    <t>INFORMAÇÕES
PE/ATA/CEL</t>
  </si>
  <si>
    <t>DATA
ABERTURA</t>
  </si>
  <si>
    <t>DESCRIÇÃO/SERVIÇO/CONSUMO (ID)</t>
  </si>
  <si>
    <t>NATUREZA DESPESA</t>
  </si>
  <si>
    <t>FORNECEDOR</t>
  </si>
  <si>
    <t>QUANTIDADE</t>
  </si>
  <si>
    <t>VALOR UNITÁRIO</t>
  </si>
  <si>
    <t>VALOR TOTAL</t>
  </si>
  <si>
    <t>TIPO</t>
  </si>
  <si>
    <t>DATA EMPENHO</t>
  </si>
  <si>
    <t>Nº NOTA DE EMPENHO</t>
  </si>
  <si>
    <t>DATA
ENVIO</t>
  </si>
  <si>
    <t>DIAGNOCEL COMERCIO E REPRESENTACOES LTDA</t>
  </si>
  <si>
    <t>ID 92311 - SERVIÇO DE DIGITALIZAÇÃO DE DOCUMENTOS</t>
  </si>
  <si>
    <t>WELLINGTON ALVES DA SILVA EIRELI</t>
  </si>
  <si>
    <t>Locação de Maquinas e Equipamentos</t>
  </si>
  <si>
    <t>LABINBRAZ COMERCIAL LTDA</t>
  </si>
  <si>
    <t>Serviços Técnicos profissionais de TIC</t>
  </si>
  <si>
    <t>126704 - LOCAÇÃO DE EQUIPAMENTOS LABORATORIAIS, Descrição: Serviço de locação de equipamento automatizado para uso emHEMATOLOGIA, incluindo o fornecimento de reagentes e demais insumos, conforme Projeto Básico.</t>
  </si>
  <si>
    <t>DEMONSTRATIVO DE AQUISIÇÕES/ CONTRATAÇÕES DO EXERCÍCIO DE 2020 - NÃO EMPENHADOS</t>
  </si>
  <si>
    <t>Nº</t>
  </si>
  <si>
    <t>FORMA DE
COMPRA</t>
  </si>
  <si>
    <t>DATA
RECEBIMENTO
COMPRAS</t>
  </si>
  <si>
    <t>DIAS</t>
  </si>
  <si>
    <t>SETOR DEMANDANTE</t>
  </si>
  <si>
    <t>PRODUTO</t>
  </si>
  <si>
    <t>SITUAÇÃO
COMPRAS</t>
  </si>
  <si>
    <t>VALOR
HOMOLOGADO</t>
  </si>
  <si>
    <t>MOTIVO</t>
  </si>
  <si>
    <t>EMPENHO</t>
  </si>
  <si>
    <t>VALOR EMPENHADO R$</t>
  </si>
  <si>
    <t>FALTA EMPENHAR</t>
  </si>
  <si>
    <t>ITENS</t>
  </si>
  <si>
    <t>00435/2020</t>
  </si>
  <si>
    <t>GPI</t>
  </si>
  <si>
    <t>Aquisição de Material para ofícina de prevenção de Incapacidades físicas com Recursos de Emenda Parlamentar Dep. José Ricardo.</t>
  </si>
  <si>
    <t>Em cotação</t>
  </si>
  <si>
    <t>_</t>
  </si>
  <si>
    <t>AGUARDANDO ID</t>
  </si>
  <si>
    <t>MATERIAL PARA OFICINA DE PREVENÇÃO DE INCAPACIDADES - 339030 - AGUARDANDO O ID (BORRACHA SILICONIZADA, ESTILETE, COLA PARA SAPATEIRO, COURO VAQUETA, LIXA METRO Nº 36, VELCRO, ELÁSTICO PRETO, ELÁSTICO BRANCO, COLA TEK BOND</t>
  </si>
  <si>
    <t>00436/2020</t>
  </si>
  <si>
    <t>Aquisição de calçados Ortopédicos com Recursos de Emenda Parlamentar Dep. José Ricardo.</t>
  </si>
  <si>
    <t>Instrução de Processual</t>
  </si>
  <si>
    <t>Á EMPENHAR</t>
  </si>
  <si>
    <t xml:space="preserve"> (ID - 120965) ÓRTESE, Tipo: CALÇADO ORTOPÉDICO</t>
  </si>
  <si>
    <t>00446/2020</t>
  </si>
  <si>
    <t>DEP</t>
  </si>
  <si>
    <t>Aquisição de Instrumental Cirúrgico com Recursos de Emenda Parlamentar Dep. José Ricardo.</t>
  </si>
  <si>
    <t xml:space="preserve">INSTRUMENTAIS CIRURGICOS PARA PREVENÇÃO DE INCAPACIDADES - 339030 - AGUARDANDO O ID </t>
  </si>
  <si>
    <t>00527/2020</t>
  </si>
  <si>
    <t>DA</t>
  </si>
  <si>
    <t>Aquisição de Veículo Tipo Van, com recurso de emenda parlamentar.</t>
  </si>
  <si>
    <t xml:space="preserve"> AGUARDANDO O ID (AQUISIÇÃO DE VEICULO, TIPO VAN 16 LUGARES) DESCRIÇÃO CONFORME PROJETO BASICO</t>
  </si>
  <si>
    <t>00537/2020</t>
  </si>
  <si>
    <t>SUBALMOX</t>
  </si>
  <si>
    <t>Aquisição de Gênero Alimentício</t>
  </si>
  <si>
    <t>1) Segue para Aprovação;
2) Passar ASSEJUR e ASCI;
3) Empenhar</t>
  </si>
  <si>
    <t>(ID - 19000) BISCOITO SALGADO, Tipo: cream cracker</t>
  </si>
  <si>
    <t>00769/2019</t>
  </si>
  <si>
    <t>GSTI</t>
  </si>
  <si>
    <t>Aquisição de insumo de informática (Toneres) para impressora do convênio 628/2008</t>
  </si>
  <si>
    <t>Cotação de Preço</t>
  </si>
  <si>
    <t xml:space="preserve"> AGUARDANDO O ID (TONERS E UNIDADE DE IMAGEM) CONVENIO 628/2019 - INSUMOS DE INFORMATICA.</t>
  </si>
  <si>
    <t>00552/2020</t>
  </si>
  <si>
    <t>Aquisição Materiais de Expediente</t>
  </si>
  <si>
    <t>Emissão de SC, ATA e DOE</t>
  </si>
  <si>
    <t>1) Segue para Aprovação;
2) Passar ASSEJUR e ASCI;
3) Aguardando Empenho</t>
  </si>
  <si>
    <t>INDISPONIBILIDADE ORÇAMENTÁRIA EXERCÍCIO 2020</t>
  </si>
  <si>
    <t xml:space="preserve">(73415) CAIXA ARQUIVO, Material: plástico polionda  350mm x 250mm </t>
  </si>
  <si>
    <t>00011/2020</t>
  </si>
  <si>
    <t>Contratação de empresa especializada em digitalização</t>
  </si>
  <si>
    <t>Habilitação - CSC</t>
  </si>
  <si>
    <t>Homologação, Assejur e ASCI</t>
  </si>
  <si>
    <t>(ID - 92311) - SERVIÇO DE DIGITALIZAÇÃO DE DOCUMENTOS, Descrição: Contratação de empresa especializada para prestação de serviço de digitalização de documentos em papel formato A4 ou Ofício, conforme detalhamento em Projeto Básico</t>
  </si>
  <si>
    <t>00553/2020</t>
  </si>
  <si>
    <t>Aquisição de Material Higiene Limpeza, Copa/Cozinha.</t>
  </si>
  <si>
    <t>EMPENHADO PARCIALMENTE</t>
  </si>
  <si>
    <t>(117706) SABONETE, Líquido; Neutro; Sem perfume; Sem corante; PH 6,5 a 7; Forma De Apresentação: embalagem com 5 litros. (PARCIALMENTE)
(18413) COPO DESCARTÁVEL, Material: plástico, Capacidade: 180 ml, Tipo Uso: descartável, Aplicação: água, Unidade de Fornecimento: pacote com 100 unidades, Cor: branca, Características Adicionais: produto em conformidade com as normas da ABNT(PARCIALMENTE)</t>
  </si>
  <si>
    <t>00602/2020</t>
  </si>
  <si>
    <t>SUBCAF</t>
  </si>
  <si>
    <t>Aquisição de materiais para saude</t>
  </si>
  <si>
    <t>CONSUMO</t>
  </si>
  <si>
    <t>MEDICNORTE EIRELI</t>
  </si>
  <si>
    <t>Genero alimenticio</t>
  </si>
  <si>
    <t>(ID-19000) BISCOITO SALGADO, Tipo: cream cracker, Composição: farinha de trigo, gordura vegetal hidrogenada, amido, extrato de malte, sal refinado, açúcar, fermentos químicos, bicarbonato de amônio e estabilizante lecitina de soja.</t>
  </si>
  <si>
    <t>JOELISON ABREU DE CARVALHO</t>
  </si>
  <si>
    <t>H A DE  AGUIAR COMERCIAL</t>
  </si>
  <si>
    <t>PE 508/20</t>
  </si>
  <si>
    <t>PE 017/20</t>
  </si>
  <si>
    <t>PE 198/20</t>
  </si>
  <si>
    <t>PE 114/20</t>
  </si>
  <si>
    <t>PE 237/20</t>
  </si>
  <si>
    <t>PE 059/20</t>
  </si>
  <si>
    <t xml:space="preserve">(ID-401) PASTA AZ (REGISTRADOR), Material Capas: papel prensado, Tipo Lombada: larga, Cor: variadas, Tamanho: ofício, Material Fixador: </t>
  </si>
  <si>
    <t>(ID-73430) CANETA MARCA TEXTO, Material Corpo: plástico. Observação: Cor: Amarelo.</t>
  </si>
  <si>
    <t xml:space="preserve">(ID-5465) LÁPIS DE COR, Material: madeira, Tamanho: grande, Cor: cores variadas, Unidade de Fornecimento: caixa com 12 unidades </t>
  </si>
  <si>
    <t xml:space="preserve">(ID-5596) GIZÃO, Material: cera, Cor: diversas, Unidade de Fornecimento: caixa com 12 unidades </t>
  </si>
  <si>
    <t>Material de Expediente</t>
  </si>
  <si>
    <t>RR COMERCIO DE PRODUTOS FARMACEUTICOS E HOSPITALARES LTDA</t>
  </si>
  <si>
    <t>M C COMÉRCIO E REPRESENTAÇÕES LTDA</t>
  </si>
  <si>
    <t>LEONORA COMERCIO INTERNACIONAL LTDA</t>
  </si>
  <si>
    <t>OBJECTTI SOLUCOES LTDA</t>
  </si>
  <si>
    <t>PE 1086/19</t>
  </si>
  <si>
    <t>(ID-114772) SERVIÇO DE CERTIFICAÇÃO DIGITAL, Descrição: Emissão de Certificação Digital tipo A3, pessoa física, mídia de armazenamento tipo TOKEN, conforme projeto básico</t>
  </si>
  <si>
    <t>SERVIÇO DE CERTIFICAÇÃO DIGITAL</t>
  </si>
  <si>
    <t>017303.000011/2020</t>
  </si>
  <si>
    <t>017303.000031/2021</t>
  </si>
  <si>
    <t>017303.000053/2021</t>
  </si>
  <si>
    <t>017303.000153/2021</t>
  </si>
  <si>
    <t>017303.000156/2021</t>
  </si>
  <si>
    <t>017303.000178/2021</t>
  </si>
  <si>
    <t>PE 0748/2020</t>
  </si>
  <si>
    <t>ÁLCOOL  ETÍLICO,  Tipo:  hidratado,  Teor  Alcoólico:  92,8º  INPM,  Apresentação:  líquido, Unidade de Fornecimento: frasco com 1 LT</t>
  </si>
  <si>
    <t>MATERIAL HOSPITALAR</t>
  </si>
  <si>
    <t>ALTO RIO NEGRO COMERCIO VAREJISTA DE PRODUTOS ALIMENTICOS LTDA</t>
  </si>
  <si>
    <t>NE0000065/2021</t>
  </si>
  <si>
    <t>360</t>
  </si>
  <si>
    <t>1,33</t>
  </si>
  <si>
    <t>NE0000066/2021</t>
  </si>
  <si>
    <t>NE0000069/2021</t>
  </si>
  <si>
    <t>VIMED INDUSTRIA E COMERCIO DE COMPRESSAS LTDA ME</t>
  </si>
  <si>
    <t>FONTE DE RECURSO</t>
  </si>
  <si>
    <t xml:space="preserve">TRANSFERÊNCIA FUNDO A FUNDO DE RECURSOS DO SUS - BLOCO DE CUSTEIO DAS AÇÕES E SERVIÇOS PÚBLICOS -  
431 
EMENDA PARLAMENTAR JOÃO BOSCO SARAIVA </t>
  </si>
  <si>
    <t xml:space="preserve">(ID-117683)  EQUIPO  INFUSÃO  VENOSA,  Tipo:  Macrogotas;  Descartável;  Estéril;  Atóxico; Apirogênico;  Apresentação:  Ponta  perfurante  com  tampa  protetora,  câmara  gotejadora  transparente  e  flexível, sem  filtro  de  partículas;  </t>
  </si>
  <si>
    <t xml:space="preserve">(ID-114658)  TOUCA,  Aplicação:  uso  hospitalar;  Tipo:  turbante  /  disco  /  pizza,  com  elástico; Descartável; </t>
  </si>
  <si>
    <t>017303.000155/2021</t>
  </si>
  <si>
    <t xml:space="preserve">(ID-92809) PAPEL TOALHA, Material: 100% fibra celulósica vegetal virgem, Cor: branca, Dimensões: rolo de 20 cm x 100 m </t>
  </si>
  <si>
    <t>MATERIAL DE HIGIENE E LIMPEZA</t>
  </si>
  <si>
    <t>CARTUZINHO COMERCIO LTDA</t>
  </si>
  <si>
    <t>AGUARDANDO EMPENHO</t>
  </si>
  <si>
    <t>TOTAL</t>
  </si>
  <si>
    <t>017303.000415/2020</t>
  </si>
  <si>
    <t>GOVERNO DO ESTADO DO AMAZONAS</t>
  </si>
  <si>
    <t xml:space="preserve"> FUNDAÇÃO DE DERMATOLOGIA TROPICAL E VENEREOLOGIA ALFREDO DA MATTA "FUAM"</t>
  </si>
  <si>
    <t>DEMONSTRATIVO DE EXECUÇÃO DOS CONVÊNIOS FEDERAIS E EMENDAS PARLAMENTARES</t>
  </si>
  <si>
    <r>
      <rPr>
        <b/>
        <sz val="14"/>
        <color theme="1"/>
        <rFont val="Arial"/>
        <family val="2"/>
      </rPr>
      <t>CONVÊNIO Nº 861448/2017 - INQUÉRITO DE INCAPACIDADE FISICA EM HASENÍASE</t>
    </r>
    <r>
      <rPr>
        <b/>
        <sz val="12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VALOR DO CONVÊNIO: R$  549.999,00</t>
    </r>
  </si>
  <si>
    <t>PROCESSO</t>
  </si>
  <si>
    <t>DESCRIÇÃO</t>
  </si>
  <si>
    <t>ELEMENTO DE DESPESA</t>
  </si>
  <si>
    <t>EXECUÇÃO</t>
  </si>
  <si>
    <t>00307/2019</t>
  </si>
  <si>
    <t>Materiais de Informática (Toneres), Pilha, e Material de Expediente.</t>
  </si>
  <si>
    <t>00308/2019</t>
  </si>
  <si>
    <t>Materiais Médico Hospitalares (Lanterna Clínica, Estensiometro)</t>
  </si>
  <si>
    <t>00513/2019</t>
  </si>
  <si>
    <t>Material de Expediente (Caneta, Papel etc) e Hospitalar Álcool 70% e Fio Dentral.</t>
  </si>
  <si>
    <t>00823/2019</t>
  </si>
  <si>
    <t>Material de Consumo</t>
  </si>
  <si>
    <t>00894/2019</t>
  </si>
  <si>
    <t>Contratação de Serviço de Passagens Aéreas.</t>
  </si>
  <si>
    <t>Contratação de Serviço Estatístico para desenvolvimento de banco de dados.</t>
  </si>
  <si>
    <t>TOTAL (CRÉDITO ORÇAMENTARIO - VALOR HOMOLOGADO)</t>
  </si>
  <si>
    <t>TOTAL
EMPENHADO</t>
  </si>
  <si>
    <t>RESTA:</t>
  </si>
  <si>
    <t>OBS: FALTA ABRIR PROCESSO DE BOLSAS</t>
  </si>
  <si>
    <t>CONVÊNIO: Nº 861449/2017 PESQUISA DE MUTAÇÕES ASSOCIADAS A RESISTENCIA MEDICAMENTOSA E HASENÍASE                                                                  VALOR DO CONVÊNIO: R$ 300.000,00</t>
  </si>
  <si>
    <t>00722/2019</t>
  </si>
  <si>
    <t>Reagentes Químicos.</t>
  </si>
  <si>
    <t>INEX 004/19</t>
  </si>
  <si>
    <t>00334/2019</t>
  </si>
  <si>
    <t>Materiais Plásticos para uso no laboratório de biologia molecular.</t>
  </si>
  <si>
    <t>CEL 017/19</t>
  </si>
  <si>
    <t>00541/2019</t>
  </si>
  <si>
    <t>INEX 003/19</t>
  </si>
  <si>
    <t>OBS: FALTA ABRIR PROCESSO DAS BOLSAS</t>
  </si>
  <si>
    <t>FUNDO DE PROMOÇÃO SOCIAL
VALOR TOTAL: R$ 210.599,00</t>
  </si>
  <si>
    <t>00789/2019</t>
  </si>
  <si>
    <t>Equipamentos de Fisioterapia (Baropodômetro, SCANNER 2D e Impressora 3D)</t>
  </si>
  <si>
    <t>4.4.90.52</t>
  </si>
  <si>
    <r>
      <t xml:space="preserve">Informações:
</t>
    </r>
    <r>
      <rPr>
        <sz val="14"/>
        <color theme="1"/>
        <rFont val="Arial"/>
        <family val="2"/>
      </rPr>
      <t xml:space="preserve">1) Está em fase de cotação;
</t>
    </r>
    <r>
      <rPr>
        <b/>
        <sz val="14"/>
        <color theme="1"/>
        <rFont val="Arial"/>
        <family val="2"/>
      </rPr>
      <t>Valor estimado 160.357,98.</t>
    </r>
  </si>
  <si>
    <t>00398/2020</t>
  </si>
  <si>
    <t>Equipamentos de Informática (Computadores e Nobreaks)</t>
  </si>
  <si>
    <t>ATA DE REGISTRO DE PREÇOS</t>
  </si>
  <si>
    <t>EMPENHANDO</t>
  </si>
  <si>
    <t>00402/2020</t>
  </si>
  <si>
    <t>Equipamentos de Informática (Notebook e Impressoras)</t>
  </si>
  <si>
    <t>EMENDA PARLAMENTAR FEDERAL DEP. JOSÉ RICARDO - Nº 41090006
VALOR TOTAL: R$ 352.000,00</t>
  </si>
  <si>
    <t>ELEMENTO
DESPESA</t>
  </si>
  <si>
    <t>FORMA DE
AQUISIÇÃO</t>
  </si>
  <si>
    <t>OBSERVÇÃO</t>
  </si>
  <si>
    <t>PERCENTUAL
EXECUTADO</t>
  </si>
  <si>
    <t>Aquisição de Material para oficina de Prevenção de Incapacidades físicas.</t>
  </si>
  <si>
    <t>3.3.90.30</t>
  </si>
  <si>
    <t>Aquisição de Instrumental Cirúrgico.</t>
  </si>
  <si>
    <t>Está em fase de descrição dos instrumentais cirúrgicos.</t>
  </si>
  <si>
    <t>Aquisição de Tênis Ortopédicos.</t>
  </si>
  <si>
    <t>1) Processo enviado para CSC;
2) Valor Estimado R$ 104.912,00.</t>
  </si>
  <si>
    <t>00445/2020</t>
  </si>
  <si>
    <t>Aquisição de Medicamentos para Execução do Projeto APELI.</t>
  </si>
  <si>
    <t>00512/2020</t>
  </si>
  <si>
    <t>00557/2020</t>
  </si>
  <si>
    <t>00608/2020</t>
  </si>
  <si>
    <t>1) Processo enviado para CSC;
2) Valor Estimado R$ 59.400,00.</t>
  </si>
  <si>
    <t>TOTAL DO CRÉDITO ORÇAMENTARIO:</t>
  </si>
  <si>
    <t>EMENDA PARLAMENTAR FEDERAL DEP.JOÃO BOSCO GOMES SARAIVA - Nº 39230001
VALOR TOTAL: R$ 1.000.000,00</t>
  </si>
  <si>
    <t xml:space="preserve">Aquisição de PPS </t>
  </si>
  <si>
    <t>1001/20 - SIGED</t>
  </si>
  <si>
    <t>Aquisição Medicamentos</t>
  </si>
  <si>
    <t>ATA/PE</t>
  </si>
  <si>
    <t>Aquisição Produtos Laboratoriais</t>
  </si>
  <si>
    <t>Aquisição de Medicamentos</t>
  </si>
  <si>
    <t>Produtos para Saude</t>
  </si>
  <si>
    <t>LAUDO TECNICO</t>
  </si>
  <si>
    <t>Aquisição Produtos Quimicos</t>
  </si>
  <si>
    <t>Enviado para CSC</t>
  </si>
  <si>
    <t>EMENDA PARLAMENTAR ESTADUAL DEP. ALESSANDRA CAMPELO DA SILVA  - Nº 060/2020
VALOR TOTAL: R$ 150.000,00</t>
  </si>
  <si>
    <t>Aquisição de veiculo tipo VAN</t>
  </si>
  <si>
    <t>EMENDA PARLAMENTAR FEDERAL DEP. PLINIO VALERIO  - Nº 36000.3097852/02-900
VALOR TOTAL: R$ 925.000,00</t>
  </si>
  <si>
    <t>00011/2020 - SIGED</t>
  </si>
  <si>
    <t>contratação de empresa especializada em digitalização de prontuários.</t>
  </si>
  <si>
    <t>01032/20</t>
  </si>
  <si>
    <t>00115/21</t>
  </si>
  <si>
    <t>00080/21</t>
  </si>
  <si>
    <t>00068/20</t>
  </si>
  <si>
    <t xml:space="preserve">00059/20 </t>
  </si>
  <si>
    <t xml:space="preserve">00005/20 </t>
  </si>
  <si>
    <t>00108/20 + 001147-2020</t>
  </si>
  <si>
    <t>1) Processo enviado para CSC;
2) Valor Estimado R$ 160.000,00
3) Processo Fracassado</t>
  </si>
  <si>
    <t>EMENDA PARLAMENTAR ESTADUAL DEP. SERAFIM CORREA nº 038/2020  - VALOR TOTAL: R$ 302.000,00</t>
  </si>
  <si>
    <t>001103/2020</t>
  </si>
  <si>
    <t>Equipamentos de informática - nobreaks e servidor</t>
  </si>
  <si>
    <t>44.90.52</t>
  </si>
  <si>
    <t>1) AGUARDANDO DAF</t>
  </si>
  <si>
    <t xml:space="preserve">001195/2020 </t>
  </si>
  <si>
    <t>Equipamentos de informática - nobreaks e computador</t>
  </si>
  <si>
    <t>00181/21</t>
  </si>
  <si>
    <t>INSTRUÇÃO PROCESSUAL</t>
  </si>
  <si>
    <t>PE 812/20</t>
  </si>
  <si>
    <t>PE 724/2020</t>
  </si>
  <si>
    <t>RECURSOS ORDINÁRIOS - 100</t>
  </si>
  <si>
    <t>NE0000071/2021</t>
  </si>
  <si>
    <t>TRANSF. FUNDO DE RECURSOS DO SUS - 0431</t>
  </si>
  <si>
    <t>(ID-72652) SUCO DE FRUTA, Ingredientes Básicos: água, suco integral de abacaxi, conservantes, Apresentação: líquido concentrado, sem açúcar, Unidade de Fornecimento: frasco com 500 ml em embalagem de vidro ou de plástico, Características Adicionais:</t>
  </si>
  <si>
    <t>NE0000088/2021</t>
  </si>
  <si>
    <t>0100 - RECURSOS ORDINÁRIOS</t>
  </si>
  <si>
    <t>NE0000089/2021</t>
  </si>
  <si>
    <t>NE0000090/2021</t>
  </si>
  <si>
    <t>NE0000094/2021</t>
  </si>
  <si>
    <t>NE0000072/2021</t>
  </si>
  <si>
    <t>NE0000073/2021</t>
  </si>
  <si>
    <t>NE0000074/2021</t>
  </si>
  <si>
    <t>PE 135/2020</t>
  </si>
  <si>
    <t>VALE ALIMENTAÇÃO</t>
  </si>
  <si>
    <t xml:space="preserve"> TRIVALE ADMINISTRACAO LTDA</t>
  </si>
  <si>
    <t>NE0000087/2021</t>
  </si>
  <si>
    <t>017303.0001002/2018</t>
  </si>
  <si>
    <t>PRESTAÇÃO  DE  SERVIÇOS  DE  APOIO ADMINISTRATIVO. REFERENTE AO MÊS DE NOVEMBRO/2018</t>
  </si>
  <si>
    <t>LOCAÇÃO DE MAO DE OBRA</t>
  </si>
  <si>
    <t>NORTE SERVIÇOS MEDICOS LTDA</t>
  </si>
  <si>
    <t>NE0000092/2021</t>
  </si>
  <si>
    <t>017303.000124/2019</t>
  </si>
  <si>
    <t>PRESTAÇÃO  DE  SERVIÇOS  DE  APOIO ADMINISTRATIVO. REFERENTE AO MÊS DE DEZEMBRO/2018</t>
  </si>
  <si>
    <t>NE0000093/2021</t>
  </si>
  <si>
    <t>(ID - 117912) LOCAÇÃO DE EQUIPAMENTOS LABORATORIAIS, : LOCAÇÃO DE EQUIPAMENTOS 0,5 LABORATORIAIS, Descrição: Serviço de locação de equipamento automatizado de dosagens bioquímicas,  incluindo consultoria científica, fornecimento de reagentes e demais insumos.</t>
  </si>
  <si>
    <t>LOCAÇÃO DE MAQUINA E EQUIPAMENTOS</t>
  </si>
  <si>
    <t>PE 957/17</t>
  </si>
  <si>
    <t>NE0000063/2021</t>
  </si>
  <si>
    <t>NE0000070/2021</t>
  </si>
  <si>
    <t>(ID - 72031) FORNECIMENTO DE TICKET REFEIÇÃO/ALIMENTAÇÃO, Descrição: contratação de empresa especializada para confecção, fornecimento e administração de cartão eletrônico refeição e/ou alimentação (por menor taxa de administração)</t>
  </si>
  <si>
    <t>PE 170/2018
RD 051/2019</t>
  </si>
  <si>
    <t>PE 993/19</t>
  </si>
  <si>
    <t>MARÇO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</si>
</sst>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"/>
  </numFmts>
  <fonts count="3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4"/>
      <color indexed="9"/>
      <name val="Tahoma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sz val="9"/>
      <color rgb="FFFF0000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1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Calibri"/>
      <charset val="134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name val="Arial"/>
      <family val="2"/>
    </font>
    <font>
      <b/>
      <sz val="22"/>
      <color theme="1"/>
      <name val="Arial"/>
      <family val="2"/>
    </font>
    <font>
      <sz val="18"/>
      <color rgb="FF00000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8"/>
      <color indexed="8"/>
      <name val="Arial"/>
      <family val="2"/>
    </font>
    <font>
      <u/>
      <sz val="18"/>
      <color theme="10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  <xf numFmtId="44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44" fontId="3" fillId="0" borderId="1" xfId="2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3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5" fillId="0" borderId="1" xfId="3" applyNumberFormat="1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8" fillId="0" borderId="1" xfId="2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justify" vertical="justify" wrapText="1"/>
    </xf>
    <xf numFmtId="0" fontId="5" fillId="0" borderId="0" xfId="4" applyNumberFormat="1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center" vertical="center"/>
    </xf>
    <xf numFmtId="44" fontId="0" fillId="0" borderId="0" xfId="5" applyFont="1" applyFill="1" applyBorder="1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10" fillId="0" borderId="0" xfId="4" applyNumberFormat="1" applyFont="1" applyFill="1" applyBorder="1" applyAlignment="1">
      <alignment vertical="center"/>
    </xf>
    <xf numFmtId="0" fontId="13" fillId="0" borderId="1" xfId="4" applyNumberFormat="1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/>
    </xf>
    <xf numFmtId="44" fontId="13" fillId="0" borderId="1" xfId="5" applyFont="1" applyFill="1" applyBorder="1" applyAlignment="1">
      <alignment horizontal="center" vertical="center"/>
    </xf>
    <xf numFmtId="0" fontId="13" fillId="0" borderId="1" xfId="4" applyNumberFormat="1" applyFon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>
      <alignment horizontal="center" vertical="center" wrapText="1"/>
    </xf>
    <xf numFmtId="0" fontId="15" fillId="0" borderId="1" xfId="4" applyNumberFormat="1" applyFont="1" applyFill="1" applyBorder="1" applyAlignment="1">
      <alignment horizontal="center" vertical="center"/>
    </xf>
    <xf numFmtId="44" fontId="15" fillId="0" borderId="1" xfId="5" applyFont="1" applyFill="1" applyBorder="1" applyAlignment="1">
      <alignment horizontal="center" vertical="center"/>
    </xf>
    <xf numFmtId="0" fontId="15" fillId="0" borderId="1" xfId="4" applyNumberFormat="1" applyFont="1" applyFill="1" applyBorder="1" applyAlignment="1">
      <alignment horizontal="center" vertical="center" wrapText="1"/>
    </xf>
    <xf numFmtId="0" fontId="15" fillId="2" borderId="1" xfId="4" applyNumberFormat="1" applyFont="1" applyFill="1" applyBorder="1" applyAlignment="1">
      <alignment horizontal="center" vertical="center"/>
    </xf>
    <xf numFmtId="14" fontId="13" fillId="2" borderId="1" xfId="4" applyNumberFormat="1" applyFont="1" applyFill="1" applyBorder="1" applyAlignment="1">
      <alignment horizontal="center" vertical="center"/>
    </xf>
    <xf numFmtId="44" fontId="15" fillId="2" borderId="1" xfId="5" applyFont="1" applyFill="1" applyBorder="1" applyAlignment="1">
      <alignment horizontal="center" vertical="center"/>
    </xf>
    <xf numFmtId="0" fontId="13" fillId="4" borderId="1" xfId="4" applyNumberFormat="1" applyFont="1" applyFill="1" applyBorder="1" applyAlignment="1">
      <alignment horizontal="center" vertical="center"/>
    </xf>
    <xf numFmtId="14" fontId="13" fillId="4" borderId="1" xfId="4" applyNumberFormat="1" applyFont="1" applyFill="1" applyBorder="1" applyAlignment="1">
      <alignment horizontal="center" vertical="center"/>
    </xf>
    <xf numFmtId="44" fontId="13" fillId="4" borderId="1" xfId="5" applyFont="1" applyFill="1" applyBorder="1" applyAlignment="1">
      <alignment horizontal="center" vertical="center"/>
    </xf>
    <xf numFmtId="0" fontId="10" fillId="0" borderId="1" xfId="4" applyNumberFormat="1" applyFont="1" applyFill="1" applyBorder="1" applyAlignment="1">
      <alignment horizontal="center" vertical="center"/>
    </xf>
    <xf numFmtId="14" fontId="10" fillId="0" borderId="1" xfId="4" applyNumberFormat="1" applyFont="1" applyFill="1" applyBorder="1" applyAlignment="1">
      <alignment horizontal="center" vertical="center"/>
    </xf>
    <xf numFmtId="44" fontId="0" fillId="0" borderId="1" xfId="5" applyFont="1" applyFill="1" applyBorder="1" applyAlignment="1">
      <alignment horizontal="center" vertical="center"/>
    </xf>
    <xf numFmtId="44" fontId="16" fillId="0" borderId="1" xfId="2" applyFont="1" applyFill="1" applyBorder="1" applyAlignment="1">
      <alignment horizontal="center" vertical="center"/>
    </xf>
    <xf numFmtId="0" fontId="10" fillId="0" borderId="1" xfId="4" applyNumberFormat="1" applyFont="1" applyFill="1" applyBorder="1" applyAlignment="1">
      <alignment vertical="center"/>
    </xf>
    <xf numFmtId="44" fontId="16" fillId="0" borderId="1" xfId="5" applyFont="1" applyFill="1" applyBorder="1" applyAlignment="1">
      <alignment horizontal="center" vertical="center"/>
    </xf>
    <xf numFmtId="0" fontId="15" fillId="0" borderId="1" xfId="4" applyNumberFormat="1" applyFont="1" applyFill="1" applyBorder="1" applyAlignment="1">
      <alignment horizontal="left" vertical="center" wrapText="1"/>
    </xf>
    <xf numFmtId="0" fontId="5" fillId="0" borderId="1" xfId="4" applyNumberFormat="1" applyFont="1" applyFill="1" applyBorder="1" applyAlignment="1">
      <alignment horizontal="center" vertical="center"/>
    </xf>
    <xf numFmtId="14" fontId="5" fillId="0" borderId="1" xfId="4" applyNumberFormat="1" applyFont="1" applyFill="1" applyBorder="1" applyAlignment="1">
      <alignment horizontal="center" vertical="center"/>
    </xf>
    <xf numFmtId="0" fontId="15" fillId="0" borderId="1" xfId="4" applyNumberFormat="1" applyFont="1" applyFill="1" applyBorder="1" applyAlignment="1">
      <alignment horizontal="left" vertical="center"/>
    </xf>
    <xf numFmtId="44" fontId="16" fillId="2" borderId="1" xfId="2" applyFont="1" applyFill="1" applyBorder="1" applyAlignment="1">
      <alignment horizontal="center" vertical="center"/>
    </xf>
    <xf numFmtId="0" fontId="13" fillId="2" borderId="1" xfId="4" applyNumberFormat="1" applyFont="1" applyFill="1" applyBorder="1" applyAlignment="1">
      <alignment horizontal="center" vertical="center"/>
    </xf>
    <xf numFmtId="44" fontId="16" fillId="4" borderId="1" xfId="2" applyFont="1" applyFill="1" applyBorder="1" applyAlignment="1">
      <alignment horizontal="center" vertical="center"/>
    </xf>
    <xf numFmtId="44" fontId="17" fillId="0" borderId="1" xfId="2" applyFont="1" applyFill="1" applyBorder="1" applyAlignment="1">
      <alignment horizontal="center" vertical="center"/>
    </xf>
    <xf numFmtId="0" fontId="13" fillId="0" borderId="1" xfId="4" applyNumberFormat="1" applyFont="1" applyFill="1" applyBorder="1" applyAlignment="1">
      <alignment horizontal="left" vertical="center" wrapText="1"/>
    </xf>
    <xf numFmtId="0" fontId="13" fillId="0" borderId="1" xfId="4" applyNumberFormat="1" applyFont="1" applyFill="1" applyBorder="1" applyAlignment="1">
      <alignment horizontal="left" vertical="center"/>
    </xf>
    <xf numFmtId="44" fontId="0" fillId="0" borderId="1" xfId="2" applyFont="1" applyFill="1" applyBorder="1" applyAlignment="1">
      <alignment horizontal="center" vertical="center"/>
    </xf>
    <xf numFmtId="0" fontId="10" fillId="0" borderId="1" xfId="4" applyNumberFormat="1" applyFont="1" applyFill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justify" vertical="center" wrapText="1"/>
    </xf>
    <xf numFmtId="49" fontId="22" fillId="0" borderId="4" xfId="0" applyNumberFormat="1" applyFont="1" applyBorder="1" applyAlignment="1">
      <alignment horizontal="justify" vertical="center" wrapText="1"/>
    </xf>
    <xf numFmtId="49" fontId="21" fillId="0" borderId="0" xfId="0" applyNumberFormat="1" applyFont="1" applyAlignment="1">
      <alignment horizontal="justify" vertical="center"/>
    </xf>
    <xf numFmtId="0" fontId="22" fillId="0" borderId="0" xfId="0" applyFont="1" applyBorder="1" applyAlignment="1">
      <alignment vertical="center" wrapText="1"/>
    </xf>
    <xf numFmtId="0" fontId="22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4" xfId="0" applyFont="1" applyBorder="1" applyAlignment="1">
      <alignment vertical="center" wrapText="1"/>
    </xf>
    <xf numFmtId="0" fontId="22" fillId="0" borderId="4" xfId="0" applyNumberFormat="1" applyFont="1" applyBorder="1" applyAlignment="1">
      <alignment vertical="center" wrapText="1"/>
    </xf>
    <xf numFmtId="0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0" xfId="2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4" fontId="8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3" fontId="25" fillId="0" borderId="1" xfId="1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vertical="center" wrapText="1"/>
    </xf>
    <xf numFmtId="43" fontId="25" fillId="5" borderId="1" xfId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9" fontId="0" fillId="0" borderId="0" xfId="6" applyFont="1" applyBorder="1" applyAlignment="1">
      <alignment vertical="center"/>
    </xf>
    <xf numFmtId="43" fontId="25" fillId="5" borderId="1" xfId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43" fontId="27" fillId="2" borderId="1" xfId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44" fontId="27" fillId="0" borderId="0" xfId="2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44" fontId="28" fillId="0" borderId="0" xfId="2" applyFont="1" applyBorder="1" applyAlignment="1">
      <alignment vertical="center"/>
    </xf>
    <xf numFmtId="44" fontId="0" fillId="0" borderId="0" xfId="2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43" fontId="25" fillId="0" borderId="1" xfId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4" fontId="25" fillId="0" borderId="1" xfId="2" applyFont="1" applyFill="1" applyBorder="1" applyAlignment="1">
      <alignment horizontal="center" vertical="center" wrapText="1"/>
    </xf>
    <xf numFmtId="9" fontId="25" fillId="6" borderId="3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justify" vertical="center" wrapText="1"/>
    </xf>
    <xf numFmtId="44" fontId="0" fillId="0" borderId="0" xfId="0" applyNumberFormat="1" applyBorder="1" applyAlignment="1">
      <alignment vertical="center"/>
    </xf>
    <xf numFmtId="43" fontId="2" fillId="0" borderId="1" xfId="2" applyNumberFormat="1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44" fontId="29" fillId="0" borderId="0" xfId="2" applyFont="1" applyBorder="1" applyAlignment="1">
      <alignment vertical="center"/>
    </xf>
    <xf numFmtId="44" fontId="29" fillId="0" borderId="0" xfId="0" applyNumberFormat="1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43" fontId="22" fillId="0" borderId="0" xfId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5" fillId="6" borderId="3" xfId="0" applyFont="1" applyFill="1" applyBorder="1" applyAlignme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43" fontId="25" fillId="0" borderId="1" xfId="1" applyFont="1" applyBorder="1" applyAlignment="1">
      <alignment horizontal="center" vertical="center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left" vertical="center" wrapText="1"/>
    </xf>
    <xf numFmtId="9" fontId="25" fillId="0" borderId="1" xfId="0" applyNumberFormat="1" applyFont="1" applyBorder="1" applyAlignment="1">
      <alignment vertical="center"/>
    </xf>
    <xf numFmtId="44" fontId="25" fillId="0" borderId="1" xfId="2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44" fontId="25" fillId="0" borderId="14" xfId="2" applyFont="1" applyBorder="1" applyAlignment="1">
      <alignment horizontal="center" vertical="center"/>
    </xf>
    <xf numFmtId="44" fontId="25" fillId="0" borderId="14" xfId="2" applyFont="1" applyBorder="1" applyAlignment="1">
      <alignment horizontal="center" vertical="center" wrapText="1"/>
    </xf>
    <xf numFmtId="9" fontId="25" fillId="0" borderId="3" xfId="0" applyNumberFormat="1" applyFont="1" applyBorder="1" applyAlignment="1">
      <alignment vertical="center"/>
    </xf>
    <xf numFmtId="0" fontId="25" fillId="6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44" fontId="25" fillId="0" borderId="0" xfId="2" applyFont="1" applyBorder="1" applyAlignment="1">
      <alignment horizontal="center" vertical="center"/>
    </xf>
    <xf numFmtId="44" fontId="25" fillId="0" borderId="0" xfId="2" applyFont="1" applyBorder="1" applyAlignment="1">
      <alignment horizontal="center" vertical="center" wrapText="1"/>
    </xf>
    <xf numFmtId="9" fontId="25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3" fontId="8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5" fillId="8" borderId="1" xfId="0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horizontal="left" vertical="center" wrapText="1"/>
    </xf>
    <xf numFmtId="0" fontId="26" fillId="8" borderId="1" xfId="0" applyFont="1" applyFill="1" applyBorder="1" applyAlignment="1">
      <alignment horizontal="center" vertical="center"/>
    </xf>
    <xf numFmtId="44" fontId="25" fillId="8" borderId="1" xfId="2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4" fontId="25" fillId="0" borderId="1" xfId="2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4" fontId="25" fillId="0" borderId="1" xfId="2" applyFont="1" applyFill="1" applyBorder="1" applyAlignment="1">
      <alignment horizontal="center" vertical="center"/>
    </xf>
    <xf numFmtId="9" fontId="25" fillId="0" borderId="1" xfId="6" applyFont="1" applyBorder="1" applyAlignment="1">
      <alignment horizontal="center" vertical="center"/>
    </xf>
    <xf numFmtId="43" fontId="25" fillId="8" borderId="1" xfId="1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justify" vertical="center" wrapText="1"/>
    </xf>
    <xf numFmtId="0" fontId="27" fillId="8" borderId="1" xfId="0" applyFont="1" applyFill="1" applyBorder="1" applyAlignment="1">
      <alignment horizontal="center" vertical="center"/>
    </xf>
    <xf numFmtId="44" fontId="31" fillId="8" borderId="1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32" fillId="0" borderId="0" xfId="0" applyNumberFormat="1" applyFont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4" fontId="31" fillId="0" borderId="1" xfId="2" applyNumberFormat="1" applyFont="1" applyFill="1" applyBorder="1" applyAlignment="1">
      <alignment horizontal="center" vertical="center"/>
    </xf>
    <xf numFmtId="49" fontId="31" fillId="0" borderId="1" xfId="2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/>
    </xf>
    <xf numFmtId="0" fontId="23" fillId="0" borderId="4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justify" vertical="center" wrapText="1"/>
    </xf>
    <xf numFmtId="14" fontId="34" fillId="0" borderId="1" xfId="0" applyNumberFormat="1" applyFont="1" applyFill="1" applyBorder="1" applyAlignment="1">
      <alignment horizontal="center" vertical="center" wrapText="1"/>
    </xf>
    <xf numFmtId="0" fontId="35" fillId="0" borderId="1" xfId="2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4" fontId="35" fillId="0" borderId="1" xfId="2" applyNumberFormat="1" applyFont="1" applyFill="1" applyBorder="1" applyAlignment="1">
      <alignment horizontal="center" vertical="center"/>
    </xf>
    <xf numFmtId="0" fontId="37" fillId="0" borderId="1" xfId="3" applyFont="1" applyFill="1" applyBorder="1" applyAlignment="1">
      <alignment horizontal="center" vertical="center"/>
    </xf>
    <xf numFmtId="14" fontId="35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justify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justify" vertical="justify" wrapText="1"/>
    </xf>
    <xf numFmtId="0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3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left" vertical="center" wrapText="1"/>
    </xf>
    <xf numFmtId="44" fontId="34" fillId="0" borderId="1" xfId="2" applyNumberFormat="1" applyFont="1" applyFill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4" fontId="34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justify" vertical="center"/>
    </xf>
    <xf numFmtId="14" fontId="35" fillId="0" borderId="1" xfId="0" applyNumberFormat="1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justify" vertical="center" wrapText="1"/>
    </xf>
    <xf numFmtId="0" fontId="36" fillId="0" borderId="1" xfId="0" applyFont="1" applyFill="1" applyBorder="1" applyAlignment="1">
      <alignment horizontal="center" vertical="center" wrapText="1"/>
    </xf>
    <xf numFmtId="43" fontId="36" fillId="0" borderId="1" xfId="1" applyFont="1" applyFill="1" applyBorder="1" applyAlignment="1">
      <alignment horizontal="center" vertical="center"/>
    </xf>
    <xf numFmtId="2" fontId="36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horizontal="justify" vertical="center"/>
    </xf>
    <xf numFmtId="0" fontId="35" fillId="0" borderId="0" xfId="0" applyFont="1" applyAlignment="1">
      <alignment horizontal="center" vertical="center" wrapText="1"/>
    </xf>
    <xf numFmtId="49" fontId="35" fillId="0" borderId="1" xfId="0" applyNumberFormat="1" applyFont="1" applyBorder="1" applyAlignment="1">
      <alignment horizontal="justify" vertical="center" wrapText="1"/>
    </xf>
    <xf numFmtId="0" fontId="35" fillId="0" borderId="1" xfId="0" applyNumberFormat="1" applyFont="1" applyBorder="1" applyAlignment="1">
      <alignment horizontal="center" vertical="center"/>
    </xf>
    <xf numFmtId="2" fontId="35" fillId="0" borderId="1" xfId="2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/>
    </xf>
    <xf numFmtId="0" fontId="11" fillId="3" borderId="4" xfId="4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12" fillId="3" borderId="5" xfId="4" applyFont="1" applyFill="1" applyBorder="1" applyAlignment="1">
      <alignment horizontal="center" vertical="center" wrapText="1"/>
    </xf>
    <xf numFmtId="0" fontId="12" fillId="3" borderId="6" xfId="4" applyFont="1" applyFill="1" applyBorder="1" applyAlignment="1">
      <alignment horizontal="center" vertical="center" wrapText="1"/>
    </xf>
    <xf numFmtId="44" fontId="12" fillId="3" borderId="1" xfId="5" applyFont="1" applyFill="1" applyBorder="1" applyAlignment="1">
      <alignment horizontal="center" vertical="center" wrapText="1"/>
    </xf>
    <xf numFmtId="44" fontId="12" fillId="3" borderId="5" xfId="5" applyFont="1" applyFill="1" applyBorder="1" applyAlignment="1">
      <alignment horizontal="center" vertical="center" wrapText="1"/>
    </xf>
    <xf numFmtId="44" fontId="12" fillId="3" borderId="6" xfId="5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9" fontId="25" fillId="0" borderId="1" xfId="6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4" fontId="25" fillId="0" borderId="1" xfId="2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0" fillId="6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9" fontId="25" fillId="0" borderId="1" xfId="6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4" fontId="25" fillId="0" borderId="1" xfId="2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7" borderId="2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9" fontId="25" fillId="0" borderId="1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9" fontId="25" fillId="0" borderId="5" xfId="0" applyNumberFormat="1" applyFont="1" applyBorder="1" applyAlignment="1">
      <alignment horizontal="center" vertical="center"/>
    </xf>
    <xf numFmtId="9" fontId="25" fillId="0" borderId="15" xfId="0" applyNumberFormat="1" applyFont="1" applyBorder="1" applyAlignment="1">
      <alignment horizontal="center" vertical="center"/>
    </xf>
    <xf numFmtId="9" fontId="25" fillId="0" borderId="6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</cellXfs>
  <cellStyles count="11">
    <cellStyle name="Hiperlink" xfId="3" builtinId="8"/>
    <cellStyle name="Moeda" xfId="2" builtinId="4"/>
    <cellStyle name="Moeda 2" xfId="5"/>
    <cellStyle name="Moeda 3" xfId="8"/>
    <cellStyle name="Normal" xfId="0" builtinId="0"/>
    <cellStyle name="Normal 2" xfId="4"/>
    <cellStyle name="Normal 3" xfId="7"/>
    <cellStyle name="Porcentagem" xfId="6" builtinId="5"/>
    <cellStyle name="Porcentagem 2" xfId="10"/>
    <cellStyle name="Vírgula" xfId="1" builtinId="3"/>
    <cellStyle name="Vírgula 2" xfId="9"/>
  </cellStyles>
  <dxfs count="0"/>
  <tableStyles count="0" defaultTableStyle="TableStyleMedium9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517072</xdr:colOff>
      <xdr:row>0</xdr:row>
      <xdr:rowOff>108857</xdr:rowOff>
    </xdr:from>
    <xdr:to>
      <xdr:col>7</xdr:col>
      <xdr:colOff>1691054</xdr:colOff>
      <xdr:row>2</xdr:row>
      <xdr:rowOff>95250</xdr:rowOff>
    </xdr:to>
    <xdr:sp macro="" textlink="">
      <xdr:nvSpPr>
        <xdr:cNvPr id="2" name="Arredondar Retângulo em um Canto Únic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2069536" y="108857"/>
          <a:ext cx="1173982" cy="503464"/>
        </a:xfrm>
        <a:prstGeom prst="round1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adriano.sobral/AppData/Roaming/Microsoft/01%20-%20PROCESSOS%20DE%20COMPRA/04%20-%20NOTA%20DE%20EMPENHO%20SCANEADA/2021/ENC__NOTAS_DE_EMPENHO_-_CONTRATOS_ADMINISTRATIVOS_2021/NE%200074.2021%20-%20M%20C%20COM.%20E%20REP.%20LTDA%20-%20Proc%20000156.2021.pdf" TargetMode="External"/><Relationship Id="rId13" Type="http://schemas.openxmlformats.org/officeDocument/2006/relationships/hyperlink" Target="../../01%20-%20PROCESSOS%20DE%20COMPRA/04%20-%20NOTA%20DE%20EMPENHO%20SCANEADA/2021/NE%200089.2021%20-%20CARTUZINHO%20COMERCIO%20LTDA%20-%20PROC.%20000155.2021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../../adriano.sobral/AppData/Roaming/Microsoft/01%20-%20PROCESSOS%20DE%20COMPRA/04%20-%20NOTA%20DE%20EMPENHO%20SCANEADA/2021/NE%200069.2021%20-%20VIMED%20IND.%20E%20COM.%20DE%20COMPRESSAS%20LTDA%20-%20Proc%20000602.2020.pdf" TargetMode="External"/><Relationship Id="rId7" Type="http://schemas.openxmlformats.org/officeDocument/2006/relationships/hyperlink" Target="../../adriano.sobral/AppData/Roaming/Microsoft/01%20-%20PROCESSOS%20DE%20COMPRA/04%20-%20NOTA%20DE%20EMPENHO%20SCANEADA/2021/ENC__NOTAS_DE_EMPENHO_-_CONTRATOS_ADMINISTRATIVOS_2021/NE%200072.2021_LEONORA%20COM.%20INTERNACIONAL%20LTDA%20-%20Proc%20000156.2021.pdf" TargetMode="External"/><Relationship Id="rId12" Type="http://schemas.openxmlformats.org/officeDocument/2006/relationships/hyperlink" Target="../../01%20-%20PROCESSOS%20DE%20COMPRA/04%20-%20NOTA%20DE%20EMPENHO%20SCANEADA/2021/NE%200088.2021%20-%20JOELISON%20ABREU%20DE%20CARVALHO%20-%20PROC.%20000153.2021.pdf" TargetMode="External"/><Relationship Id="rId17" Type="http://schemas.openxmlformats.org/officeDocument/2006/relationships/hyperlink" Target="../../01%20-%20PROCESSOS%20DE%20COMPRA/04%20-%20NOTA%20DE%20EMPENHO%20SCANEADA/2021/NE%200094.2021%20-%20H%20A%20DE%20AGUIAR%20COMERCIAL%20-%20ME%20-%20PROC.%20000153.2021.pdf" TargetMode="External"/><Relationship Id="rId2" Type="http://schemas.openxmlformats.org/officeDocument/2006/relationships/hyperlink" Target="../../adriano.sobral/AppData/Roaming/Microsoft/01%20-%20PROCESSOS%20DE%20COMPRA/04%20-%20NOTA%20DE%20EMPENHO%20SCANEADA/2021/NE%200066.2021_MEDICNORTE%20-%20Proc%20000602.2020.pdf" TargetMode="External"/><Relationship Id="rId16" Type="http://schemas.openxmlformats.org/officeDocument/2006/relationships/hyperlink" Target="../../01%20-%20PROCESSOS%20DE%20COMPRA/04%20-%20NOTA%20DE%20EMPENHO%20SCANEADA/2021/ENC__NOTAS_DE_EMPENHO_-_CONTRATOS_ADMINISTRATIVOS_2021/NE%200093.2021%20-%20NORTE%20SERVI&#199;OS%20M&#201;DICOS.pdf" TargetMode="External"/><Relationship Id="rId1" Type="http://schemas.openxmlformats.org/officeDocument/2006/relationships/hyperlink" Target="../../adriano.sobral/AppData/Roaming/Microsoft/01%20-%20PROCESSOS%20DE%20COMPRA/04%20-%20NOTA%20DE%20EMPENHO%20SCANEADA/2021/NE%200065.2021_ALTO%20RIO%20NEGRO%20-%20Proc%20000602.2020.pdf" TargetMode="External"/><Relationship Id="rId6" Type="http://schemas.openxmlformats.org/officeDocument/2006/relationships/hyperlink" Target="../../adriano.sobral/AppData/Roaming/Microsoft/01%20-%20PROCESSOS%20DE%20COMPRA/04%20-%20NOTA%20DE%20EMPENHO%20SCANEADA/2021/ENC__NOTAS_DE_EMPENHO_-_CONTRATOS_ADMINISTRATIVOS_2021/NE%200072.2021_LEONORA%20COM.%20INTERNACIONAL%20LTDA%20-%20Proc%20000156.2021.pdf" TargetMode="External"/><Relationship Id="rId11" Type="http://schemas.openxmlformats.org/officeDocument/2006/relationships/hyperlink" Target="../../01%20-%20PROCESSOS%20DE%20COMPRA/04%20-%20NOTA%20DE%20EMPENHO%20SCANEADA/2021/ENC__NOTAS_DE_EMPENHO_-_CONTRATOS_ADMINISTRATIVOS_2021/NE%200087.2021_TRIVALE%20ADMINISTRA&#199;&#195;O%20LTDA%20-%20Proc%20000415.2020.pdf" TargetMode="External"/><Relationship Id="rId5" Type="http://schemas.openxmlformats.org/officeDocument/2006/relationships/hyperlink" Target="../../adriano.sobral/AppData/Roaming/Microsoft/01%20-%20PROCESSOS%20DE%20COMPRA/04%20-%20NOTA%20DE%20EMPENHO%20SCANEADA/2021/ENC__NOTAS_DE_EMPENHO_-_CONTRATOS_ADMINISTRATIVOS_2021/NE%200073.2021_RR%20COM.%20DE%20PROD.%20FARMACEUTICOS%20E%20HOSP.%20-%20Proc%20000156.2021.pdf" TargetMode="External"/><Relationship Id="rId15" Type="http://schemas.openxmlformats.org/officeDocument/2006/relationships/hyperlink" Target="../../01%20-%20PROCESSOS%20DE%20COMPRA/04%20-%20NOTA%20DE%20EMPENHO%20SCANEADA/2021/ENC__NOTAS_DE_EMPENHO_-_CONTRATOS_ADMINISTRATIVOS_2021/NE%200092.2021%20-%20NORTE%20SERVI&#199;OS%20M&#201;DICOS.pdf" TargetMode="External"/><Relationship Id="rId10" Type="http://schemas.openxmlformats.org/officeDocument/2006/relationships/hyperlink" Target="../../adriano.sobral/AppData/Roaming/01%20-%20PROCESSOS%20DE%20COMPRA/04%20-%20NOTA%20DE%20EMPENHO%20SCANEADA/2021/NE%200070.2021%20-%20OBJECTTI%20SOLU&#199;&#213;ES%20LTDA%20-%20CERTIFICADOS%20DIGITAIS%20-%20PROC.%20000178.2021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../../adriano.sobral/AppData/Roaming/Microsoft/01%20-%20PROCESSOS%20DE%20COMPRA/04%20-%20NOTA%20DE%20EMPENHO%20SCANEADA/2021/NE%200071.2021%20-%20WELLINGTON%20ALVES%20DA%20SILVA%20EIRELI.pdf" TargetMode="External"/><Relationship Id="rId9" Type="http://schemas.openxmlformats.org/officeDocument/2006/relationships/hyperlink" Target="../../adriano.sobral/AppData/Roaming/01%20-%20PROCESSOS%20DE%20COMPRA/04%20-%20NOTA%20DE%20EMPENHO%20SCANEADA/2021/ENC__NOTAS_DE_EMPENHO_-_CONTRATOS_ADMINISTRATIVOS_2021/NE%200063.2021_LABINBRAZ%20-%20PROC.%200031.2021.pdf" TargetMode="External"/><Relationship Id="rId14" Type="http://schemas.openxmlformats.org/officeDocument/2006/relationships/hyperlink" Target="../../01%20-%20PROCESSOS%20DE%20COMPRA/04%20-%20NOTA%20DE%20EMPENHO%20SCANEADA/2021/NE%200090.2021%20-%20DIAGNOCEL%20-%201&#186;%20TA%20-%20PROC.%20000053.2021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55"/>
  <sheetViews>
    <sheetView workbookViewId="0">
      <pane xSplit="2" ySplit="3" topLeftCell="C16" activePane="bottomRight" state="frozen"/>
      <selection pane="topRight"/>
      <selection pane="bottomLeft"/>
      <selection pane="bottomRight" activeCell="B22" sqref="B22"/>
    </sheetView>
  </sheetViews>
  <sheetFormatPr defaultColWidth="9.140625" defaultRowHeight="15"/>
  <cols>
    <col min="1" max="1" width="12" style="34" hidden="1" customWidth="1"/>
    <col min="2" max="2" width="26.7109375" style="34" customWidth="1"/>
    <col min="3" max="3" width="14.85546875" style="34" customWidth="1"/>
    <col min="4" max="4" width="54" style="34" customWidth="1"/>
    <col min="5" max="5" width="8" style="34" hidden="1" customWidth="1"/>
    <col min="6" max="6" width="13.28515625" style="34" hidden="1" customWidth="1"/>
    <col min="7" max="7" width="12.7109375" style="34" hidden="1" customWidth="1"/>
    <col min="8" max="8" width="18.42578125" style="35" customWidth="1"/>
    <col min="9" max="9" width="18.42578125" style="36" customWidth="1"/>
    <col min="10" max="10" width="35.5703125" style="34" customWidth="1"/>
    <col min="11" max="11" width="22.5703125" style="34" customWidth="1"/>
    <col min="12" max="12" width="7.85546875" style="34" customWidth="1"/>
    <col min="13" max="13" width="33.140625" style="34" customWidth="1"/>
    <col min="14" max="14" width="32" style="34" customWidth="1"/>
    <col min="15" max="15" width="19.42578125" style="34" customWidth="1"/>
    <col min="16" max="16384" width="9.140625" style="37"/>
  </cols>
  <sheetData>
    <row r="1" spans="1:15" ht="48" customHeight="1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1:15" s="33" customFormat="1" ht="21.75" customHeight="1">
      <c r="A2" s="215" t="s">
        <v>1</v>
      </c>
      <c r="B2" s="215" t="s">
        <v>2</v>
      </c>
      <c r="C2" s="215" t="s">
        <v>3</v>
      </c>
      <c r="D2" s="215" t="s">
        <v>4</v>
      </c>
      <c r="E2" s="215" t="s">
        <v>5</v>
      </c>
      <c r="F2" s="216" t="s">
        <v>6</v>
      </c>
      <c r="G2" s="216" t="s">
        <v>7</v>
      </c>
      <c r="H2" s="218" t="s">
        <v>8</v>
      </c>
      <c r="I2" s="219" t="s">
        <v>9</v>
      </c>
      <c r="J2" s="215" t="s">
        <v>10</v>
      </c>
      <c r="K2" s="215" t="s">
        <v>11</v>
      </c>
      <c r="L2" s="216" t="s">
        <v>12</v>
      </c>
      <c r="M2" s="216" t="s">
        <v>10</v>
      </c>
      <c r="N2" s="215" t="s">
        <v>13</v>
      </c>
      <c r="O2" s="216" t="s">
        <v>14</v>
      </c>
    </row>
    <row r="3" spans="1:15" ht="15" customHeight="1">
      <c r="A3" s="215"/>
      <c r="B3" s="215"/>
      <c r="C3" s="215"/>
      <c r="D3" s="215"/>
      <c r="E3" s="215"/>
      <c r="F3" s="217"/>
      <c r="G3" s="217"/>
      <c r="H3" s="218"/>
      <c r="I3" s="220"/>
      <c r="J3" s="215"/>
      <c r="K3" s="215"/>
      <c r="L3" s="217"/>
      <c r="M3" s="217"/>
      <c r="N3" s="215"/>
      <c r="O3" s="217"/>
    </row>
    <row r="4" spans="1:15">
      <c r="A4" s="38">
        <v>1</v>
      </c>
      <c r="B4" s="38" t="s">
        <v>15</v>
      </c>
      <c r="C4" s="39">
        <v>44046</v>
      </c>
      <c r="D4" s="38" t="s">
        <v>16</v>
      </c>
      <c r="E4" s="38" t="s">
        <v>17</v>
      </c>
      <c r="F4" s="38" t="s">
        <v>18</v>
      </c>
      <c r="G4" s="38"/>
      <c r="H4" s="40">
        <v>5310</v>
      </c>
      <c r="I4" s="55">
        <v>5310</v>
      </c>
      <c r="J4" s="38" t="s">
        <v>19</v>
      </c>
      <c r="K4" s="38" t="s">
        <v>20</v>
      </c>
      <c r="L4" s="38"/>
      <c r="M4" s="38" t="s">
        <v>21</v>
      </c>
      <c r="N4" s="52"/>
      <c r="O4" s="56"/>
    </row>
    <row r="5" spans="1:15">
      <c r="A5" s="38">
        <v>2</v>
      </c>
      <c r="B5" s="38" t="s">
        <v>22</v>
      </c>
      <c r="C5" s="39">
        <v>44061</v>
      </c>
      <c r="D5" s="38" t="s">
        <v>23</v>
      </c>
      <c r="E5" s="38" t="s">
        <v>17</v>
      </c>
      <c r="F5" s="38" t="s">
        <v>18</v>
      </c>
      <c r="G5" s="38"/>
      <c r="H5" s="40">
        <v>42162.75</v>
      </c>
      <c r="I5" s="55">
        <v>31787.56</v>
      </c>
      <c r="J5" s="38" t="s">
        <v>19</v>
      </c>
      <c r="K5" s="38" t="s">
        <v>24</v>
      </c>
      <c r="L5" s="38"/>
      <c r="M5" s="38" t="s">
        <v>21</v>
      </c>
      <c r="N5" s="52" t="s">
        <v>25</v>
      </c>
      <c r="O5" s="52" t="s">
        <v>26</v>
      </c>
    </row>
    <row r="6" spans="1:15">
      <c r="A6" s="38">
        <v>3</v>
      </c>
      <c r="B6" s="38" t="s">
        <v>27</v>
      </c>
      <c r="C6" s="39">
        <v>44082</v>
      </c>
      <c r="D6" s="38" t="s">
        <v>28</v>
      </c>
      <c r="E6" s="38" t="s">
        <v>17</v>
      </c>
      <c r="F6" s="38" t="s">
        <v>18</v>
      </c>
      <c r="G6" s="38"/>
      <c r="H6" s="40">
        <v>5435.88</v>
      </c>
      <c r="I6" s="55">
        <v>2232</v>
      </c>
      <c r="J6" s="38" t="s">
        <v>19</v>
      </c>
      <c r="K6" s="38" t="s">
        <v>24</v>
      </c>
      <c r="L6" s="38"/>
      <c r="M6" s="38" t="s">
        <v>21</v>
      </c>
      <c r="N6" s="52" t="s">
        <v>29</v>
      </c>
      <c r="O6" s="52"/>
    </row>
    <row r="7" spans="1:15">
      <c r="A7" s="38">
        <v>4</v>
      </c>
      <c r="B7" s="38" t="s">
        <v>30</v>
      </c>
      <c r="C7" s="39">
        <v>44102</v>
      </c>
      <c r="D7" s="38" t="s">
        <v>31</v>
      </c>
      <c r="E7" s="38" t="s">
        <v>17</v>
      </c>
      <c r="F7" s="38" t="s">
        <v>18</v>
      </c>
      <c r="G7" s="38"/>
      <c r="H7" s="40"/>
      <c r="I7" s="55"/>
      <c r="J7" s="38" t="s">
        <v>32</v>
      </c>
      <c r="K7" s="38" t="s">
        <v>33</v>
      </c>
      <c r="L7" s="38"/>
      <c r="M7" s="38"/>
      <c r="N7" s="52" t="s">
        <v>34</v>
      </c>
      <c r="O7" s="52" t="s">
        <v>35</v>
      </c>
    </row>
    <row r="8" spans="1:15">
      <c r="A8" s="38">
        <v>5</v>
      </c>
      <c r="B8" s="38" t="s">
        <v>36</v>
      </c>
      <c r="C8" s="39">
        <v>44095</v>
      </c>
      <c r="D8" s="38" t="s">
        <v>37</v>
      </c>
      <c r="E8" s="38" t="s">
        <v>17</v>
      </c>
      <c r="F8" s="38" t="s">
        <v>18</v>
      </c>
      <c r="G8" s="38"/>
      <c r="H8" s="40">
        <v>49903</v>
      </c>
      <c r="I8" s="55">
        <v>49903</v>
      </c>
      <c r="J8" s="38" t="s">
        <v>21</v>
      </c>
      <c r="K8" s="38" t="s">
        <v>33</v>
      </c>
      <c r="L8" s="38"/>
      <c r="M8" s="38" t="s">
        <v>21</v>
      </c>
      <c r="N8" s="52"/>
      <c r="O8" s="52" t="s">
        <v>38</v>
      </c>
    </row>
    <row r="9" spans="1:15">
      <c r="A9" s="38">
        <v>6</v>
      </c>
      <c r="B9" s="38" t="s">
        <v>39</v>
      </c>
      <c r="C9" s="39">
        <v>44094</v>
      </c>
      <c r="D9" s="38" t="s">
        <v>40</v>
      </c>
      <c r="E9" s="38" t="s">
        <v>17</v>
      </c>
      <c r="F9" s="38" t="s">
        <v>18</v>
      </c>
      <c r="G9" s="38"/>
      <c r="H9" s="40">
        <v>12524</v>
      </c>
      <c r="I9" s="55">
        <v>12524</v>
      </c>
      <c r="J9" s="38" t="s">
        <v>19</v>
      </c>
      <c r="K9" s="38" t="s">
        <v>33</v>
      </c>
      <c r="L9" s="38"/>
      <c r="M9" s="38" t="s">
        <v>21</v>
      </c>
      <c r="N9" s="52"/>
      <c r="O9" s="56"/>
    </row>
    <row r="10" spans="1:15">
      <c r="A10" s="38">
        <v>7</v>
      </c>
      <c r="B10" s="38" t="s">
        <v>41</v>
      </c>
      <c r="C10" s="39">
        <v>44063</v>
      </c>
      <c r="D10" s="38" t="s">
        <v>42</v>
      </c>
      <c r="E10" s="38" t="s">
        <v>17</v>
      </c>
      <c r="F10" s="38" t="s">
        <v>6</v>
      </c>
      <c r="G10" s="38"/>
      <c r="H10" s="40">
        <v>49700</v>
      </c>
      <c r="I10" s="55">
        <v>49700</v>
      </c>
      <c r="J10" s="38" t="s">
        <v>19</v>
      </c>
      <c r="K10" s="38" t="s">
        <v>43</v>
      </c>
      <c r="L10" s="38"/>
      <c r="M10" s="38" t="s">
        <v>21</v>
      </c>
      <c r="N10" s="52" t="s">
        <v>44</v>
      </c>
      <c r="O10" s="56"/>
    </row>
    <row r="11" spans="1:15" ht="22.5">
      <c r="A11" s="38">
        <v>8</v>
      </c>
      <c r="B11" s="38" t="s">
        <v>45</v>
      </c>
      <c r="C11" s="39">
        <v>44082</v>
      </c>
      <c r="D11" s="38" t="s">
        <v>46</v>
      </c>
      <c r="E11" s="38" t="s">
        <v>17</v>
      </c>
      <c r="F11" s="38" t="s">
        <v>6</v>
      </c>
      <c r="G11" s="38"/>
      <c r="H11" s="40">
        <v>0</v>
      </c>
      <c r="I11" s="55">
        <v>1014.26</v>
      </c>
      <c r="J11" s="38" t="s">
        <v>47</v>
      </c>
      <c r="K11" s="38" t="s">
        <v>20</v>
      </c>
      <c r="L11" s="38"/>
      <c r="M11" s="41" t="s">
        <v>48</v>
      </c>
      <c r="N11" s="52" t="s">
        <v>49</v>
      </c>
      <c r="O11" s="56"/>
    </row>
    <row r="12" spans="1:15">
      <c r="A12" s="38">
        <v>9</v>
      </c>
      <c r="B12" s="38" t="s">
        <v>50</v>
      </c>
      <c r="C12" s="39">
        <v>44090</v>
      </c>
      <c r="D12" s="38" t="s">
        <v>51</v>
      </c>
      <c r="E12" s="38" t="s">
        <v>17</v>
      </c>
      <c r="F12" s="38" t="s">
        <v>6</v>
      </c>
      <c r="G12" s="38"/>
      <c r="H12" s="40">
        <v>5270</v>
      </c>
      <c r="I12" s="55">
        <v>5270</v>
      </c>
      <c r="J12" s="38" t="s">
        <v>19</v>
      </c>
      <c r="K12" s="38" t="s">
        <v>20</v>
      </c>
      <c r="L12" s="38"/>
      <c r="M12" s="38" t="s">
        <v>21</v>
      </c>
      <c r="N12" s="52"/>
      <c r="O12" s="52" t="s">
        <v>26</v>
      </c>
    </row>
    <row r="13" spans="1:15" ht="22.5">
      <c r="A13" s="38">
        <v>10</v>
      </c>
      <c r="B13" s="38" t="s">
        <v>52</v>
      </c>
      <c r="C13" s="39">
        <v>44104</v>
      </c>
      <c r="D13" s="41" t="s">
        <v>53</v>
      </c>
      <c r="E13" s="38" t="s">
        <v>17</v>
      </c>
      <c r="F13" s="38" t="s">
        <v>6</v>
      </c>
      <c r="G13" s="38"/>
      <c r="H13" s="40">
        <v>49882</v>
      </c>
      <c r="I13" s="55">
        <v>49882</v>
      </c>
      <c r="J13" s="38" t="s">
        <v>19</v>
      </c>
      <c r="K13" s="38" t="s">
        <v>20</v>
      </c>
      <c r="L13" s="38"/>
      <c r="M13" s="38" t="s">
        <v>21</v>
      </c>
      <c r="N13" s="52"/>
      <c r="O13" s="52" t="s">
        <v>35</v>
      </c>
    </row>
    <row r="14" spans="1:15">
      <c r="A14" s="38">
        <v>11</v>
      </c>
      <c r="B14" s="38" t="s">
        <v>54</v>
      </c>
      <c r="C14" s="39">
        <v>44104</v>
      </c>
      <c r="D14" s="38" t="s">
        <v>55</v>
      </c>
      <c r="E14" s="38" t="s">
        <v>17</v>
      </c>
      <c r="F14" s="38" t="s">
        <v>6</v>
      </c>
      <c r="G14" s="38"/>
      <c r="H14" s="40">
        <v>2700</v>
      </c>
      <c r="I14" s="55">
        <v>2700</v>
      </c>
      <c r="J14" s="38" t="s">
        <v>19</v>
      </c>
      <c r="K14" s="38" t="s">
        <v>20</v>
      </c>
      <c r="L14" s="38"/>
      <c r="M14" s="38" t="s">
        <v>21</v>
      </c>
      <c r="N14" s="52"/>
      <c r="O14" s="52" t="s">
        <v>38</v>
      </c>
    </row>
    <row r="15" spans="1:15">
      <c r="A15" s="38">
        <v>12</v>
      </c>
      <c r="B15" s="42" t="s">
        <v>56</v>
      </c>
      <c r="C15" s="39">
        <v>44027</v>
      </c>
      <c r="D15" s="38" t="s">
        <v>57</v>
      </c>
      <c r="E15" s="38" t="s">
        <v>17</v>
      </c>
      <c r="F15" s="38" t="s">
        <v>6</v>
      </c>
      <c r="G15" s="38"/>
      <c r="H15" s="40">
        <v>35532</v>
      </c>
      <c r="I15" s="55">
        <v>7402.5</v>
      </c>
      <c r="J15" s="38" t="s">
        <v>58</v>
      </c>
      <c r="K15" s="38" t="s">
        <v>43</v>
      </c>
      <c r="L15" s="38"/>
      <c r="M15" s="38"/>
      <c r="N15" s="52"/>
      <c r="O15" s="56"/>
    </row>
    <row r="16" spans="1:15">
      <c r="A16" s="38">
        <v>13</v>
      </c>
      <c r="B16" s="38" t="s">
        <v>59</v>
      </c>
      <c r="C16" s="39">
        <v>44106</v>
      </c>
      <c r="D16" s="38" t="s">
        <v>60</v>
      </c>
      <c r="E16" s="38" t="s">
        <v>17</v>
      </c>
      <c r="F16" s="38" t="s">
        <v>6</v>
      </c>
      <c r="G16" s="38"/>
      <c r="H16" s="40">
        <v>48500</v>
      </c>
      <c r="I16" s="57">
        <v>48500</v>
      </c>
      <c r="J16" s="38" t="s">
        <v>21</v>
      </c>
      <c r="K16" s="38" t="s">
        <v>33</v>
      </c>
      <c r="L16" s="38"/>
      <c r="M16" s="38"/>
      <c r="N16" s="52"/>
      <c r="O16" s="56"/>
    </row>
    <row r="17" spans="1:16">
      <c r="A17" s="38">
        <v>14</v>
      </c>
      <c r="B17" s="38" t="s">
        <v>61</v>
      </c>
      <c r="C17" s="39">
        <v>44060</v>
      </c>
      <c r="D17" s="38" t="s">
        <v>62</v>
      </c>
      <c r="E17" s="38" t="s">
        <v>17</v>
      </c>
      <c r="F17" s="38" t="s">
        <v>6</v>
      </c>
      <c r="G17" s="38"/>
      <c r="H17" s="40">
        <v>3500</v>
      </c>
      <c r="I17" s="57">
        <v>3500</v>
      </c>
      <c r="J17" s="38" t="s">
        <v>19</v>
      </c>
      <c r="K17" s="38" t="s">
        <v>33</v>
      </c>
      <c r="L17" s="38"/>
      <c r="M17" s="38"/>
      <c r="N17" s="52"/>
      <c r="O17" s="56"/>
    </row>
    <row r="18" spans="1:16">
      <c r="A18" s="38">
        <v>15</v>
      </c>
      <c r="B18" s="38" t="s">
        <v>63</v>
      </c>
      <c r="C18" s="39">
        <v>44068</v>
      </c>
      <c r="D18" s="38" t="s">
        <v>64</v>
      </c>
      <c r="E18" s="38" t="s">
        <v>65</v>
      </c>
      <c r="F18" s="38" t="s">
        <v>6</v>
      </c>
      <c r="G18" s="38" t="s">
        <v>65</v>
      </c>
      <c r="H18" s="40"/>
      <c r="I18" s="55">
        <v>525.05999999999995</v>
      </c>
      <c r="J18" s="38" t="s">
        <v>58</v>
      </c>
      <c r="K18" s="38" t="s">
        <v>43</v>
      </c>
      <c r="L18" s="38"/>
      <c r="M18" s="38"/>
      <c r="N18" s="52" t="s">
        <v>66</v>
      </c>
      <c r="O18" s="56"/>
    </row>
    <row r="19" spans="1:16" ht="51">
      <c r="A19" s="38">
        <v>16</v>
      </c>
      <c r="B19" s="43" t="s">
        <v>67</v>
      </c>
      <c r="C19" s="39">
        <v>44047</v>
      </c>
      <c r="D19" s="43" t="s">
        <v>68</v>
      </c>
      <c r="E19" s="43" t="s">
        <v>69</v>
      </c>
      <c r="F19" s="43" t="s">
        <v>6</v>
      </c>
      <c r="G19" s="43" t="s">
        <v>70</v>
      </c>
      <c r="H19" s="44">
        <v>773582.26</v>
      </c>
      <c r="I19" s="55"/>
      <c r="J19" s="41" t="s">
        <v>71</v>
      </c>
      <c r="K19" s="38" t="s">
        <v>72</v>
      </c>
      <c r="L19" s="38"/>
      <c r="M19" s="58" t="s">
        <v>73</v>
      </c>
      <c r="N19" s="59" t="s">
        <v>74</v>
      </c>
      <c r="O19" s="60">
        <v>44123</v>
      </c>
    </row>
    <row r="20" spans="1:16" ht="25.5">
      <c r="A20" s="38">
        <v>17</v>
      </c>
      <c r="B20" s="45" t="s">
        <v>75</v>
      </c>
      <c r="C20" s="39">
        <v>44074</v>
      </c>
      <c r="D20" s="43" t="s">
        <v>76</v>
      </c>
      <c r="E20" s="43" t="s">
        <v>69</v>
      </c>
      <c r="F20" s="43" t="s">
        <v>18</v>
      </c>
      <c r="G20" s="43" t="s">
        <v>77</v>
      </c>
      <c r="H20" s="44">
        <v>78251.399999999994</v>
      </c>
      <c r="I20" s="55">
        <f>17710+324</f>
        <v>18034</v>
      </c>
      <c r="J20" s="38" t="s">
        <v>78</v>
      </c>
      <c r="K20" s="38" t="s">
        <v>24</v>
      </c>
      <c r="L20" s="38"/>
      <c r="M20" s="61"/>
      <c r="N20" s="52" t="s">
        <v>79</v>
      </c>
      <c r="O20" s="52"/>
    </row>
    <row r="21" spans="1:16">
      <c r="A21" s="38">
        <v>18</v>
      </c>
      <c r="B21" s="38" t="s">
        <v>80</v>
      </c>
      <c r="C21" s="39">
        <v>44084</v>
      </c>
      <c r="D21" s="38" t="s">
        <v>81</v>
      </c>
      <c r="E21" s="38" t="s">
        <v>82</v>
      </c>
      <c r="F21" s="38" t="s">
        <v>18</v>
      </c>
      <c r="G21" s="38"/>
      <c r="H21" s="40">
        <v>32856.080000000002</v>
      </c>
      <c r="I21" s="55">
        <v>2727</v>
      </c>
      <c r="J21" s="38" t="s">
        <v>21</v>
      </c>
      <c r="K21" s="38" t="s">
        <v>24</v>
      </c>
      <c r="L21" s="38"/>
      <c r="M21" s="38"/>
      <c r="N21" s="52"/>
      <c r="O21" s="56"/>
    </row>
    <row r="22" spans="1:16">
      <c r="A22" s="38">
        <v>19</v>
      </c>
      <c r="B22" s="38" t="s">
        <v>83</v>
      </c>
      <c r="C22" s="39">
        <v>44083</v>
      </c>
      <c r="D22" s="38" t="s">
        <v>84</v>
      </c>
      <c r="E22" s="38" t="s">
        <v>85</v>
      </c>
      <c r="F22" s="38" t="s">
        <v>6</v>
      </c>
      <c r="G22" s="38"/>
      <c r="H22" s="40"/>
      <c r="I22" s="55">
        <v>4300</v>
      </c>
      <c r="J22" s="38" t="s">
        <v>58</v>
      </c>
      <c r="K22" s="38" t="s">
        <v>43</v>
      </c>
      <c r="L22" s="38"/>
      <c r="M22" s="38"/>
      <c r="N22" s="52" t="s">
        <v>86</v>
      </c>
      <c r="O22" s="52"/>
    </row>
    <row r="23" spans="1:16">
      <c r="A23" s="38">
        <v>20</v>
      </c>
      <c r="B23" s="38" t="s">
        <v>87</v>
      </c>
      <c r="C23" s="39">
        <v>44069</v>
      </c>
      <c r="D23" s="38" t="s">
        <v>88</v>
      </c>
      <c r="E23" s="38" t="s">
        <v>65</v>
      </c>
      <c r="F23" s="38" t="s">
        <v>6</v>
      </c>
      <c r="G23" s="38"/>
      <c r="H23" s="40"/>
      <c r="I23" s="55">
        <v>10225.950000000001</v>
      </c>
      <c r="J23" s="38" t="s">
        <v>58</v>
      </c>
      <c r="K23" s="38" t="s">
        <v>43</v>
      </c>
      <c r="L23" s="38"/>
      <c r="M23" s="38"/>
      <c r="N23" s="52"/>
      <c r="O23" s="52" t="s">
        <v>38</v>
      </c>
    </row>
    <row r="24" spans="1:16">
      <c r="A24" s="38">
        <v>21</v>
      </c>
      <c r="B24" s="38" t="s">
        <v>89</v>
      </c>
      <c r="C24" s="39">
        <v>44069</v>
      </c>
      <c r="D24" s="38" t="s">
        <v>23</v>
      </c>
      <c r="E24" s="38" t="s">
        <v>82</v>
      </c>
      <c r="F24" s="38" t="s">
        <v>18</v>
      </c>
      <c r="G24" s="38"/>
      <c r="H24" s="40">
        <v>11274</v>
      </c>
      <c r="I24" s="55">
        <v>3510</v>
      </c>
      <c r="J24" s="38" t="s">
        <v>21</v>
      </c>
      <c r="K24" s="38" t="s">
        <v>24</v>
      </c>
      <c r="L24" s="38"/>
      <c r="M24" s="38"/>
      <c r="N24" s="52"/>
      <c r="O24" s="56"/>
    </row>
    <row r="25" spans="1:16">
      <c r="A25" s="38">
        <v>22</v>
      </c>
      <c r="B25" s="38" t="s">
        <v>90</v>
      </c>
      <c r="C25" s="39">
        <v>44068</v>
      </c>
      <c r="D25" s="38" t="s">
        <v>91</v>
      </c>
      <c r="E25" s="38" t="s">
        <v>92</v>
      </c>
      <c r="F25" s="38" t="s">
        <v>6</v>
      </c>
      <c r="G25" s="38"/>
      <c r="H25" s="40"/>
      <c r="I25" s="55">
        <v>67482.080000000002</v>
      </c>
      <c r="J25" s="38" t="s">
        <v>58</v>
      </c>
      <c r="K25" s="38" t="s">
        <v>43</v>
      </c>
      <c r="L25" s="38"/>
      <c r="M25" s="38"/>
      <c r="N25" s="52" t="s">
        <v>93</v>
      </c>
      <c r="O25" s="56" t="s">
        <v>94</v>
      </c>
    </row>
    <row r="26" spans="1:16">
      <c r="A26" s="38">
        <v>23</v>
      </c>
      <c r="B26" s="38" t="s">
        <v>95</v>
      </c>
      <c r="C26" s="39">
        <v>44046</v>
      </c>
      <c r="D26" s="38" t="s">
        <v>81</v>
      </c>
      <c r="E26" s="38" t="s">
        <v>82</v>
      </c>
      <c r="F26" s="38" t="s">
        <v>18</v>
      </c>
      <c r="G26" s="38"/>
      <c r="H26" s="40">
        <v>2921.6</v>
      </c>
      <c r="I26" s="55">
        <v>1479.6</v>
      </c>
      <c r="J26" s="38" t="s">
        <v>21</v>
      </c>
      <c r="K26" s="38" t="s">
        <v>24</v>
      </c>
      <c r="L26" s="38"/>
      <c r="M26" s="38"/>
      <c r="N26" s="52"/>
      <c r="O26" s="56"/>
    </row>
    <row r="27" spans="1:16" ht="51">
      <c r="A27" s="38">
        <v>24</v>
      </c>
      <c r="B27" s="43" t="s">
        <v>96</v>
      </c>
      <c r="C27" s="39">
        <v>44026</v>
      </c>
      <c r="D27" s="43" t="s">
        <v>81</v>
      </c>
      <c r="E27" s="43" t="s">
        <v>69</v>
      </c>
      <c r="F27" s="43" t="s">
        <v>18</v>
      </c>
      <c r="G27" s="43" t="s">
        <v>97</v>
      </c>
      <c r="H27" s="44">
        <v>363175.82</v>
      </c>
      <c r="I27" s="55"/>
      <c r="J27" s="38" t="s">
        <v>98</v>
      </c>
      <c r="K27" s="38" t="s">
        <v>24</v>
      </c>
      <c r="L27" s="38"/>
      <c r="M27" s="58" t="s">
        <v>99</v>
      </c>
      <c r="N27" s="59" t="s">
        <v>100</v>
      </c>
      <c r="O27" s="60">
        <v>44126</v>
      </c>
      <c r="P27" s="37" t="s">
        <v>101</v>
      </c>
    </row>
    <row r="28" spans="1:16" ht="51">
      <c r="A28" s="38">
        <v>25</v>
      </c>
      <c r="B28" s="43" t="s">
        <v>102</v>
      </c>
      <c r="C28" s="38"/>
      <c r="D28" s="43" t="s">
        <v>103</v>
      </c>
      <c r="E28" s="43" t="s">
        <v>69</v>
      </c>
      <c r="F28" s="43" t="s">
        <v>18</v>
      </c>
      <c r="G28" s="43" t="s">
        <v>104</v>
      </c>
      <c r="H28" s="44">
        <v>104912</v>
      </c>
      <c r="I28" s="55"/>
      <c r="J28" s="38" t="s">
        <v>105</v>
      </c>
      <c r="K28" s="38" t="s">
        <v>106</v>
      </c>
      <c r="L28" s="38"/>
      <c r="M28" s="58" t="s">
        <v>107</v>
      </c>
      <c r="N28" s="59" t="s">
        <v>108</v>
      </c>
      <c r="O28" s="60">
        <v>44152</v>
      </c>
    </row>
    <row r="29" spans="1:16" ht="51">
      <c r="A29" s="38">
        <v>26</v>
      </c>
      <c r="B29" s="45" t="s">
        <v>109</v>
      </c>
      <c r="C29" s="38"/>
      <c r="D29" s="43" t="s">
        <v>110</v>
      </c>
      <c r="E29" s="43" t="s">
        <v>69</v>
      </c>
      <c r="F29" s="43" t="s">
        <v>18</v>
      </c>
      <c r="G29" s="43" t="s">
        <v>111</v>
      </c>
      <c r="H29" s="44">
        <v>59400</v>
      </c>
      <c r="I29" s="55"/>
      <c r="J29" s="38" t="s">
        <v>98</v>
      </c>
      <c r="K29" s="38" t="s">
        <v>106</v>
      </c>
      <c r="L29" s="38"/>
      <c r="M29" s="58" t="s">
        <v>112</v>
      </c>
      <c r="N29" s="59" t="s">
        <v>113</v>
      </c>
      <c r="O29" s="60">
        <v>44111</v>
      </c>
    </row>
    <row r="30" spans="1:16" ht="45">
      <c r="A30" s="38">
        <v>27</v>
      </c>
      <c r="B30" s="41" t="s">
        <v>114</v>
      </c>
      <c r="C30" s="38"/>
      <c r="D30" s="38" t="s">
        <v>76</v>
      </c>
      <c r="E30" s="38" t="s">
        <v>82</v>
      </c>
      <c r="F30" s="38" t="s">
        <v>18</v>
      </c>
      <c r="G30" s="38"/>
      <c r="H30" s="40">
        <v>59247.61</v>
      </c>
      <c r="I30" s="55">
        <f>236</f>
        <v>236</v>
      </c>
      <c r="J30" s="38" t="s">
        <v>115</v>
      </c>
      <c r="K30" s="38" t="s">
        <v>24</v>
      </c>
      <c r="L30" s="38"/>
      <c r="M30" s="38"/>
      <c r="N30" s="52"/>
      <c r="O30" s="56"/>
    </row>
    <row r="31" spans="1:16">
      <c r="A31" s="38">
        <v>28</v>
      </c>
      <c r="B31" s="38" t="s">
        <v>116</v>
      </c>
      <c r="C31" s="39">
        <v>44090</v>
      </c>
      <c r="D31" s="38" t="s">
        <v>37</v>
      </c>
      <c r="E31" s="38" t="s">
        <v>82</v>
      </c>
      <c r="F31" s="38" t="s">
        <v>18</v>
      </c>
      <c r="G31" s="38"/>
      <c r="H31" s="40">
        <v>48865</v>
      </c>
      <c r="I31" s="55">
        <v>29970</v>
      </c>
      <c r="J31" s="38" t="s">
        <v>115</v>
      </c>
      <c r="K31" s="38" t="s">
        <v>33</v>
      </c>
      <c r="L31" s="38"/>
      <c r="M31" s="38"/>
      <c r="N31" s="52"/>
      <c r="O31" s="56"/>
    </row>
    <row r="32" spans="1:16" ht="22.5">
      <c r="A32" s="38">
        <v>29</v>
      </c>
      <c r="B32" s="41" t="s">
        <v>117</v>
      </c>
      <c r="C32" s="39">
        <v>44104</v>
      </c>
      <c r="D32" s="38" t="s">
        <v>118</v>
      </c>
      <c r="E32" s="38" t="s">
        <v>92</v>
      </c>
      <c r="F32" s="38" t="s">
        <v>6</v>
      </c>
      <c r="G32" s="38"/>
      <c r="H32" s="40">
        <v>10224</v>
      </c>
      <c r="I32" s="55">
        <v>10057.129999999999</v>
      </c>
      <c r="J32" s="38" t="s">
        <v>58</v>
      </c>
      <c r="K32" s="38"/>
      <c r="L32" s="38"/>
      <c r="M32" s="38"/>
      <c r="N32" s="52"/>
      <c r="O32" s="52" t="s">
        <v>35</v>
      </c>
    </row>
    <row r="33" spans="1:15" ht="51">
      <c r="A33" s="38">
        <v>30</v>
      </c>
      <c r="B33" s="43" t="s">
        <v>119</v>
      </c>
      <c r="C33" s="39">
        <v>44091</v>
      </c>
      <c r="D33" s="43" t="s">
        <v>120</v>
      </c>
      <c r="E33" s="43" t="s">
        <v>69</v>
      </c>
      <c r="F33" s="43" t="s">
        <v>18</v>
      </c>
      <c r="G33" s="43" t="s">
        <v>77</v>
      </c>
      <c r="H33" s="44">
        <v>112083.84</v>
      </c>
      <c r="I33" s="55"/>
      <c r="J33" s="38" t="s">
        <v>98</v>
      </c>
      <c r="K33" s="38" t="s">
        <v>24</v>
      </c>
      <c r="L33" s="38"/>
      <c r="M33" s="58" t="s">
        <v>121</v>
      </c>
      <c r="N33" s="52" t="s">
        <v>25</v>
      </c>
      <c r="O33" s="52" t="s">
        <v>26</v>
      </c>
    </row>
    <row r="34" spans="1:15">
      <c r="A34" s="38">
        <v>31</v>
      </c>
      <c r="B34" s="38" t="s">
        <v>122</v>
      </c>
      <c r="C34" s="39">
        <v>44102</v>
      </c>
      <c r="D34" s="38" t="s">
        <v>123</v>
      </c>
      <c r="E34" s="38" t="s">
        <v>65</v>
      </c>
      <c r="F34" s="38" t="s">
        <v>6</v>
      </c>
      <c r="G34" s="38"/>
      <c r="H34" s="40">
        <v>28260</v>
      </c>
      <c r="I34" s="55">
        <v>2355</v>
      </c>
      <c r="J34" s="38" t="s">
        <v>58</v>
      </c>
      <c r="K34" s="38" t="s">
        <v>43</v>
      </c>
      <c r="L34" s="38"/>
      <c r="M34" s="38"/>
      <c r="N34" s="52"/>
      <c r="O34" s="52" t="s">
        <v>38</v>
      </c>
    </row>
    <row r="35" spans="1:15">
      <c r="A35" s="38">
        <v>32</v>
      </c>
      <c r="B35" s="46" t="s">
        <v>124</v>
      </c>
      <c r="C35" s="47">
        <v>44106</v>
      </c>
      <c r="D35" s="46" t="s">
        <v>125</v>
      </c>
      <c r="E35" s="46" t="s">
        <v>69</v>
      </c>
      <c r="F35" s="46" t="s">
        <v>6</v>
      </c>
      <c r="G35" s="46" t="s">
        <v>77</v>
      </c>
      <c r="H35" s="48"/>
      <c r="I35" s="62"/>
      <c r="J35" s="63" t="s">
        <v>126</v>
      </c>
      <c r="K35" s="38" t="s">
        <v>43</v>
      </c>
      <c r="L35" s="38"/>
      <c r="M35" s="61" t="s">
        <v>127</v>
      </c>
      <c r="N35" s="52"/>
      <c r="O35" s="56"/>
    </row>
    <row r="36" spans="1:15">
      <c r="A36" s="38">
        <v>33</v>
      </c>
      <c r="B36" s="46" t="s">
        <v>128</v>
      </c>
      <c r="C36" s="47">
        <v>44106</v>
      </c>
      <c r="D36" s="46" t="s">
        <v>129</v>
      </c>
      <c r="E36" s="46" t="s">
        <v>69</v>
      </c>
      <c r="F36" s="46" t="s">
        <v>6</v>
      </c>
      <c r="G36" s="46" t="s">
        <v>77</v>
      </c>
      <c r="H36" s="48">
        <v>165000</v>
      </c>
      <c r="I36" s="62"/>
      <c r="J36" s="63" t="s">
        <v>130</v>
      </c>
      <c r="K36" s="38" t="s">
        <v>33</v>
      </c>
      <c r="L36" s="38"/>
      <c r="M36" s="61" t="s">
        <v>131</v>
      </c>
      <c r="N36" s="52"/>
      <c r="O36" s="56"/>
    </row>
    <row r="37" spans="1:15" ht="25.5">
      <c r="A37" s="38">
        <v>34</v>
      </c>
      <c r="B37" s="46" t="s">
        <v>132</v>
      </c>
      <c r="C37" s="47">
        <v>44106</v>
      </c>
      <c r="D37" s="46" t="s">
        <v>133</v>
      </c>
      <c r="E37" s="46" t="s">
        <v>69</v>
      </c>
      <c r="F37" s="46" t="s">
        <v>18</v>
      </c>
      <c r="G37" s="46" t="s">
        <v>77</v>
      </c>
      <c r="H37" s="48">
        <v>132878.79999999999</v>
      </c>
      <c r="I37" s="62"/>
      <c r="J37" s="63" t="s">
        <v>98</v>
      </c>
      <c r="K37" s="38" t="s">
        <v>134</v>
      </c>
      <c r="L37" s="38"/>
      <c r="M37" s="58" t="s">
        <v>135</v>
      </c>
      <c r="N37" s="52" t="s">
        <v>136</v>
      </c>
      <c r="O37" s="52" t="s">
        <v>35</v>
      </c>
    </row>
    <row r="38" spans="1:15">
      <c r="A38" s="38">
        <v>35</v>
      </c>
      <c r="B38" s="49" t="s">
        <v>137</v>
      </c>
      <c r="C38" s="50">
        <v>44106</v>
      </c>
      <c r="D38" s="49" t="s">
        <v>138</v>
      </c>
      <c r="E38" s="49" t="s">
        <v>82</v>
      </c>
      <c r="F38" s="49" t="s">
        <v>18</v>
      </c>
      <c r="G38" s="49"/>
      <c r="H38" s="51">
        <v>20333.48</v>
      </c>
      <c r="I38" s="64">
        <v>20333.48</v>
      </c>
      <c r="J38" s="38" t="s">
        <v>115</v>
      </c>
      <c r="K38" s="38" t="s">
        <v>33</v>
      </c>
      <c r="L38" s="38"/>
      <c r="M38" s="38"/>
      <c r="N38" s="52" t="s">
        <v>12</v>
      </c>
      <c r="O38" s="56"/>
    </row>
    <row r="39" spans="1:15">
      <c r="A39" s="38">
        <v>36</v>
      </c>
      <c r="B39" s="38" t="s">
        <v>139</v>
      </c>
      <c r="C39" s="39">
        <v>44072</v>
      </c>
      <c r="D39" s="38" t="s">
        <v>133</v>
      </c>
      <c r="E39" s="38" t="s">
        <v>82</v>
      </c>
      <c r="F39" s="38" t="s">
        <v>18</v>
      </c>
      <c r="G39" s="38" t="s">
        <v>82</v>
      </c>
      <c r="H39" s="40">
        <v>74800</v>
      </c>
      <c r="I39" s="55">
        <v>74800</v>
      </c>
      <c r="J39" s="38" t="s">
        <v>115</v>
      </c>
      <c r="K39" s="38" t="s">
        <v>134</v>
      </c>
      <c r="L39" s="38"/>
      <c r="M39" s="38"/>
      <c r="N39" s="52"/>
      <c r="O39" s="56"/>
    </row>
    <row r="40" spans="1:15">
      <c r="A40" s="38">
        <v>37</v>
      </c>
      <c r="B40" s="38" t="s">
        <v>140</v>
      </c>
      <c r="C40" s="39">
        <v>44118</v>
      </c>
      <c r="D40" s="38" t="s">
        <v>141</v>
      </c>
      <c r="E40" s="38" t="s">
        <v>85</v>
      </c>
      <c r="F40" s="38" t="s">
        <v>6</v>
      </c>
      <c r="G40" s="38"/>
      <c r="H40" s="40">
        <v>356140.79999999999</v>
      </c>
      <c r="I40" s="55">
        <v>59356.800000000003</v>
      </c>
      <c r="J40" s="38" t="s">
        <v>21</v>
      </c>
      <c r="K40" s="38"/>
      <c r="L40" s="38"/>
      <c r="M40" s="38"/>
      <c r="N40" s="52"/>
      <c r="O40" s="56"/>
    </row>
    <row r="41" spans="1:15">
      <c r="A41" s="38">
        <v>38</v>
      </c>
      <c r="B41" s="38" t="s">
        <v>142</v>
      </c>
      <c r="C41" s="39">
        <v>44119</v>
      </c>
      <c r="D41" s="38" t="s">
        <v>143</v>
      </c>
      <c r="E41" s="38" t="s">
        <v>65</v>
      </c>
      <c r="F41" s="38" t="s">
        <v>6</v>
      </c>
      <c r="G41" s="38"/>
      <c r="H41" s="40">
        <v>129030</v>
      </c>
      <c r="I41" s="55">
        <v>91593.26</v>
      </c>
      <c r="J41" s="38" t="s">
        <v>21</v>
      </c>
      <c r="K41" s="38"/>
      <c r="L41" s="38"/>
      <c r="M41" s="38"/>
      <c r="N41" s="52"/>
      <c r="O41" s="56"/>
    </row>
    <row r="42" spans="1:15" ht="38.25">
      <c r="A42" s="38">
        <v>39</v>
      </c>
      <c r="B42" s="43" t="s">
        <v>144</v>
      </c>
      <c r="C42" s="38"/>
      <c r="D42" s="45" t="s">
        <v>145</v>
      </c>
      <c r="E42" s="43" t="s">
        <v>69</v>
      </c>
      <c r="F42" s="43" t="s">
        <v>18</v>
      </c>
      <c r="G42" s="43" t="s">
        <v>146</v>
      </c>
      <c r="H42" s="44">
        <v>160000</v>
      </c>
      <c r="I42" s="55">
        <f>141550</f>
        <v>141550</v>
      </c>
      <c r="J42" s="38" t="s">
        <v>21</v>
      </c>
      <c r="K42" s="38" t="s">
        <v>147</v>
      </c>
      <c r="L42" s="38"/>
      <c r="M42" s="58" t="s">
        <v>148</v>
      </c>
      <c r="N42" s="59"/>
      <c r="O42" s="60"/>
    </row>
    <row r="43" spans="1:15">
      <c r="A43" s="38">
        <v>40</v>
      </c>
      <c r="B43" s="38" t="s">
        <v>149</v>
      </c>
      <c r="C43" s="39">
        <v>44118</v>
      </c>
      <c r="D43" s="38" t="s">
        <v>150</v>
      </c>
      <c r="E43" s="38" t="s">
        <v>82</v>
      </c>
      <c r="F43" s="38" t="s">
        <v>18</v>
      </c>
      <c r="G43" s="38"/>
      <c r="H43" s="40">
        <v>5702.08</v>
      </c>
      <c r="I43" s="57">
        <v>5702.08</v>
      </c>
      <c r="J43" s="38" t="s">
        <v>21</v>
      </c>
      <c r="K43" s="38" t="s">
        <v>33</v>
      </c>
      <c r="L43" s="38"/>
      <c r="M43" s="38"/>
      <c r="N43" s="52"/>
      <c r="O43" s="52"/>
    </row>
    <row r="44" spans="1:15">
      <c r="A44" s="38"/>
      <c r="B44" s="43" t="s">
        <v>151</v>
      </c>
      <c r="C44" s="39"/>
      <c r="D44" s="43" t="s">
        <v>133</v>
      </c>
      <c r="E44" s="38"/>
      <c r="F44" s="38"/>
      <c r="G44" s="38"/>
      <c r="H44" s="44">
        <v>57600</v>
      </c>
      <c r="I44" s="57"/>
      <c r="J44" s="38"/>
      <c r="K44" s="38"/>
      <c r="L44" s="38"/>
      <c r="M44" s="38"/>
      <c r="N44" s="52"/>
      <c r="O44" s="52"/>
    </row>
    <row r="45" spans="1:15" ht="25.5">
      <c r="A45" s="38">
        <v>41</v>
      </c>
      <c r="B45" s="43" t="s">
        <v>152</v>
      </c>
      <c r="C45" s="38"/>
      <c r="D45" s="43" t="s">
        <v>153</v>
      </c>
      <c r="E45" s="43" t="s">
        <v>69</v>
      </c>
      <c r="F45" s="43" t="s">
        <v>18</v>
      </c>
      <c r="G45" s="43" t="s">
        <v>154</v>
      </c>
      <c r="H45" s="44">
        <v>50000</v>
      </c>
      <c r="I45" s="65">
        <v>24129.9</v>
      </c>
      <c r="J45" s="38" t="s">
        <v>21</v>
      </c>
      <c r="K45" s="38"/>
      <c r="L45" s="38"/>
      <c r="M45" s="58" t="s">
        <v>155</v>
      </c>
      <c r="N45" s="59"/>
      <c r="O45" s="52"/>
    </row>
    <row r="46" spans="1:15" ht="25.5">
      <c r="A46" s="38">
        <v>42</v>
      </c>
      <c r="B46" s="43" t="s">
        <v>156</v>
      </c>
      <c r="C46" s="38"/>
      <c r="D46" s="43" t="s">
        <v>157</v>
      </c>
      <c r="E46" s="43" t="s">
        <v>69</v>
      </c>
      <c r="F46" s="43" t="s">
        <v>18</v>
      </c>
      <c r="G46" s="43" t="s">
        <v>158</v>
      </c>
      <c r="H46" s="44">
        <v>189000</v>
      </c>
      <c r="I46" s="65">
        <v>0</v>
      </c>
      <c r="J46" s="38" t="s">
        <v>159</v>
      </c>
      <c r="K46" s="38" t="s">
        <v>160</v>
      </c>
      <c r="L46" s="38"/>
      <c r="M46" s="58" t="s">
        <v>161</v>
      </c>
      <c r="N46" s="60">
        <v>44146</v>
      </c>
      <c r="O46" s="52"/>
    </row>
    <row r="47" spans="1:15" ht="14.25">
      <c r="A47" s="38">
        <v>43</v>
      </c>
      <c r="B47" s="38" t="s">
        <v>162</v>
      </c>
      <c r="C47" s="39">
        <v>44119</v>
      </c>
      <c r="D47" s="38" t="s">
        <v>163</v>
      </c>
      <c r="E47" s="38" t="s">
        <v>85</v>
      </c>
      <c r="F47" s="38" t="s">
        <v>6</v>
      </c>
      <c r="G47" s="38"/>
      <c r="H47" s="40">
        <v>80892</v>
      </c>
      <c r="I47" s="65">
        <v>6741</v>
      </c>
      <c r="J47" s="38" t="s">
        <v>58</v>
      </c>
      <c r="K47" s="38"/>
      <c r="L47" s="38"/>
      <c r="M47" s="66"/>
      <c r="N47" s="52"/>
      <c r="O47" s="52"/>
    </row>
    <row r="48" spans="1:15" ht="22.5">
      <c r="A48" s="38">
        <v>44</v>
      </c>
      <c r="B48" s="38" t="s">
        <v>164</v>
      </c>
      <c r="C48" s="39">
        <v>44140</v>
      </c>
      <c r="D48" s="38" t="s">
        <v>165</v>
      </c>
      <c r="E48" s="38" t="s">
        <v>85</v>
      </c>
      <c r="F48" s="38" t="s">
        <v>6</v>
      </c>
      <c r="G48" s="38"/>
      <c r="H48" s="40">
        <v>6000</v>
      </c>
      <c r="I48" s="65">
        <v>500</v>
      </c>
      <c r="J48" s="41" t="s">
        <v>166</v>
      </c>
      <c r="K48" s="38" t="s">
        <v>43</v>
      </c>
      <c r="L48" s="38"/>
      <c r="M48" s="66"/>
      <c r="N48" s="52"/>
      <c r="O48" s="52"/>
    </row>
    <row r="49" spans="1:15" ht="14.25">
      <c r="A49" s="38">
        <v>45</v>
      </c>
      <c r="B49" s="38" t="s">
        <v>167</v>
      </c>
      <c r="C49" s="39">
        <v>44145</v>
      </c>
      <c r="D49" s="38" t="s">
        <v>168</v>
      </c>
      <c r="E49" s="38" t="s">
        <v>92</v>
      </c>
      <c r="F49" s="38" t="s">
        <v>6</v>
      </c>
      <c r="G49" s="38"/>
      <c r="H49" s="40">
        <v>48388.44</v>
      </c>
      <c r="I49" s="65">
        <f>403.24</f>
        <v>403.24</v>
      </c>
      <c r="J49" s="38" t="s">
        <v>58</v>
      </c>
      <c r="K49" s="38" t="s">
        <v>43</v>
      </c>
      <c r="L49" s="38"/>
      <c r="M49" s="67"/>
      <c r="N49" s="52"/>
      <c r="O49" s="52"/>
    </row>
    <row r="50" spans="1:15" ht="14.25">
      <c r="A50" s="38">
        <v>46</v>
      </c>
      <c r="B50" s="38" t="s">
        <v>169</v>
      </c>
      <c r="C50" s="39">
        <v>44145</v>
      </c>
      <c r="D50" s="38" t="s">
        <v>170</v>
      </c>
      <c r="E50" s="38" t="s">
        <v>92</v>
      </c>
      <c r="F50" s="38" t="s">
        <v>6</v>
      </c>
      <c r="G50" s="38"/>
      <c r="H50" s="40">
        <v>25923.599999999999</v>
      </c>
      <c r="I50" s="65">
        <f>216.03</f>
        <v>216.03</v>
      </c>
      <c r="J50" s="38" t="s">
        <v>47</v>
      </c>
      <c r="K50" s="38" t="s">
        <v>43</v>
      </c>
      <c r="L50" s="38"/>
      <c r="M50" s="67"/>
      <c r="N50" s="52"/>
      <c r="O50" s="52"/>
    </row>
    <row r="51" spans="1:15">
      <c r="A51" s="38">
        <v>47</v>
      </c>
      <c r="B51" s="52" t="s">
        <v>171</v>
      </c>
      <c r="C51" s="53">
        <v>44132</v>
      </c>
      <c r="D51" s="52" t="s">
        <v>133</v>
      </c>
      <c r="E51" s="52" t="s">
        <v>82</v>
      </c>
      <c r="F51" s="52" t="s">
        <v>18</v>
      </c>
      <c r="G51" s="52"/>
      <c r="H51" s="54">
        <v>94020</v>
      </c>
      <c r="I51" s="68">
        <v>94020</v>
      </c>
      <c r="J51" s="52" t="s">
        <v>115</v>
      </c>
      <c r="K51" s="38" t="s">
        <v>134</v>
      </c>
      <c r="L51" s="52">
        <v>231</v>
      </c>
      <c r="M51" s="52"/>
      <c r="N51" s="52"/>
      <c r="O51" s="52"/>
    </row>
    <row r="52" spans="1:15" ht="38.25">
      <c r="A52" s="38">
        <v>48</v>
      </c>
      <c r="B52" s="52" t="s">
        <v>172</v>
      </c>
      <c r="C52" s="53">
        <v>44146</v>
      </c>
      <c r="D52" s="52" t="s">
        <v>173</v>
      </c>
      <c r="E52" s="52" t="s">
        <v>17</v>
      </c>
      <c r="F52" s="52" t="s">
        <v>18</v>
      </c>
      <c r="G52" s="52"/>
      <c r="H52" s="54">
        <v>32768.800000000003</v>
      </c>
      <c r="I52" s="68">
        <v>8139</v>
      </c>
      <c r="J52" s="52" t="s">
        <v>58</v>
      </c>
      <c r="K52" s="52" t="s">
        <v>20</v>
      </c>
      <c r="L52" s="52">
        <v>222</v>
      </c>
      <c r="M52" s="69" t="s">
        <v>174</v>
      </c>
      <c r="N52" s="52"/>
      <c r="O52" s="52"/>
    </row>
    <row r="53" spans="1:15">
      <c r="A53" s="38">
        <v>49</v>
      </c>
      <c r="B53" s="52" t="s">
        <v>175</v>
      </c>
      <c r="C53" s="53">
        <v>44151</v>
      </c>
      <c r="D53" s="52" t="s">
        <v>76</v>
      </c>
      <c r="E53" s="52" t="s">
        <v>82</v>
      </c>
      <c r="F53" s="52" t="s">
        <v>18</v>
      </c>
      <c r="G53" s="52"/>
      <c r="H53" s="54">
        <v>22230</v>
      </c>
      <c r="I53" s="68">
        <v>22230</v>
      </c>
      <c r="J53" s="52" t="s">
        <v>115</v>
      </c>
      <c r="K53" s="52" t="s">
        <v>20</v>
      </c>
      <c r="L53" s="52">
        <v>222</v>
      </c>
      <c r="M53" s="52" t="s">
        <v>176</v>
      </c>
      <c r="N53" s="52"/>
      <c r="O53" s="52"/>
    </row>
    <row r="54" spans="1:15" ht="38.25">
      <c r="A54" s="38">
        <v>50</v>
      </c>
      <c r="B54" s="52" t="s">
        <v>177</v>
      </c>
      <c r="C54" s="53">
        <v>44154</v>
      </c>
      <c r="D54" s="52" t="s">
        <v>178</v>
      </c>
      <c r="E54" s="52" t="s">
        <v>82</v>
      </c>
      <c r="F54" s="52" t="s">
        <v>18</v>
      </c>
      <c r="G54" s="52"/>
      <c r="H54" s="54">
        <v>6848</v>
      </c>
      <c r="I54" s="68">
        <v>6848</v>
      </c>
      <c r="J54" s="52" t="s">
        <v>115</v>
      </c>
      <c r="K54" s="52" t="s">
        <v>20</v>
      </c>
      <c r="L54" s="52">
        <v>222</v>
      </c>
      <c r="M54" s="69" t="s">
        <v>174</v>
      </c>
      <c r="N54" s="52"/>
      <c r="O54" s="52"/>
    </row>
    <row r="55" spans="1:15">
      <c r="A55" s="52">
        <v>51</v>
      </c>
      <c r="B55" s="52" t="s">
        <v>179</v>
      </c>
      <c r="C55" s="53">
        <v>44159</v>
      </c>
      <c r="D55" s="52" t="s">
        <v>180</v>
      </c>
      <c r="E55" s="52" t="s">
        <v>17</v>
      </c>
      <c r="F55" s="52" t="s">
        <v>18</v>
      </c>
      <c r="G55" s="52"/>
      <c r="H55" s="54">
        <v>1700</v>
      </c>
      <c r="I55" s="68">
        <v>1700</v>
      </c>
      <c r="J55" s="52" t="s">
        <v>115</v>
      </c>
      <c r="K55" s="52" t="s">
        <v>20</v>
      </c>
      <c r="L55" s="52">
        <v>121</v>
      </c>
      <c r="M55" s="52" t="s">
        <v>181</v>
      </c>
      <c r="N55" s="52"/>
      <c r="O55" s="52"/>
    </row>
  </sheetData>
  <mergeCells count="16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 verticalCentered="1"/>
  <pageMargins left="0.196850393700787" right="0.196850393700787" top="0.59055118110236204" bottom="0.59055118110236204" header="0.511811023622047" footer="0.511811023622047"/>
  <pageSetup paperSize="9" scale="80" firstPageNumber="0" fitToWidth="0" fitToHeight="0" pageOrder="overThenDown" orientation="landscape" useFirstPageNumber="1" horizontalDpi="300" verticalDpi="300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view="pageBreakPreview" zoomScale="55" zoomScaleNormal="55" zoomScaleSheetLayoutView="55" workbookViewId="0">
      <pane xSplit="2" ySplit="6" topLeftCell="C7" activePane="bottomRight" state="frozenSplit"/>
      <selection pane="topRight" activeCell="B1" sqref="B1"/>
      <selection pane="bottomLeft" activeCell="A7" sqref="A7"/>
      <selection pane="bottomRight" activeCell="P6" sqref="P6"/>
    </sheetView>
  </sheetViews>
  <sheetFormatPr defaultColWidth="9.140625" defaultRowHeight="15" zeroHeight="1"/>
  <cols>
    <col min="1" max="1" width="8.7109375" style="75" customWidth="1"/>
    <col min="2" max="2" width="40.140625" style="75" customWidth="1"/>
    <col min="3" max="3" width="20.28515625" style="75" customWidth="1"/>
    <col min="4" max="4" width="22.85546875" style="78" customWidth="1"/>
    <col min="5" max="5" width="13.7109375" style="75" hidden="1" customWidth="1"/>
    <col min="6" max="6" width="56.85546875" style="72" customWidth="1"/>
    <col min="7" max="7" width="30.28515625" style="75" customWidth="1"/>
    <col min="8" max="8" width="49.140625" style="161" customWidth="1"/>
    <col min="9" max="9" width="28.42578125" style="75" customWidth="1"/>
    <col min="10" max="10" width="22.140625" style="75" customWidth="1"/>
    <col min="11" max="11" width="30.7109375" style="75" customWidth="1"/>
    <col min="12" max="12" width="21" style="75" customWidth="1"/>
    <col min="13" max="13" width="22" style="75" customWidth="1"/>
    <col min="14" max="14" width="28.140625" style="75" customWidth="1"/>
    <col min="15" max="15" width="20.42578125" style="75" customWidth="1"/>
    <col min="16" max="16" width="55.28515625" style="75" customWidth="1"/>
    <col min="17" max="17" width="2.42578125" style="75" customWidth="1"/>
    <col min="18" max="16384" width="9.140625" style="75"/>
  </cols>
  <sheetData>
    <row r="1" spans="1:16" ht="15.75">
      <c r="A1" s="73"/>
      <c r="B1" s="79"/>
      <c r="C1" s="73"/>
      <c r="D1" s="74"/>
      <c r="E1" s="73"/>
      <c r="F1" s="70"/>
      <c r="G1" s="73"/>
      <c r="H1" s="73"/>
      <c r="I1" s="73"/>
      <c r="J1" s="73"/>
      <c r="K1" s="73"/>
      <c r="L1" s="73"/>
      <c r="M1" s="73"/>
      <c r="N1" s="73"/>
    </row>
    <row r="2" spans="1:16" ht="15.75">
      <c r="A2" s="73"/>
      <c r="B2" s="79"/>
      <c r="C2" s="73"/>
      <c r="D2" s="74"/>
      <c r="E2" s="73"/>
      <c r="F2" s="70"/>
      <c r="G2" s="73"/>
      <c r="H2" s="73"/>
      <c r="I2" s="73"/>
      <c r="J2" s="73"/>
      <c r="K2" s="73"/>
      <c r="L2" s="73"/>
      <c r="M2" s="73"/>
      <c r="N2" s="73"/>
    </row>
    <row r="3" spans="1:16" ht="27.75">
      <c r="A3" s="73"/>
      <c r="B3" s="79"/>
      <c r="C3" s="73"/>
      <c r="D3" s="74"/>
      <c r="E3" s="73"/>
      <c r="G3" s="162" t="s">
        <v>182</v>
      </c>
      <c r="H3" s="74"/>
      <c r="I3" s="73"/>
      <c r="J3" s="73"/>
      <c r="K3" s="73"/>
      <c r="L3" s="73"/>
      <c r="M3" s="73"/>
      <c r="N3" s="73"/>
    </row>
    <row r="4" spans="1:16" ht="15.75">
      <c r="A4" s="73"/>
      <c r="B4" s="79"/>
      <c r="C4" s="73"/>
      <c r="D4" s="74"/>
      <c r="E4" s="73"/>
      <c r="F4" s="70"/>
      <c r="H4" s="73"/>
      <c r="I4" s="73"/>
      <c r="J4" s="73"/>
      <c r="K4" s="73"/>
      <c r="L4" s="73"/>
      <c r="M4" s="73"/>
      <c r="N4" s="73"/>
    </row>
    <row r="5" spans="1:16" ht="26.25">
      <c r="A5" s="76"/>
      <c r="B5" s="80"/>
      <c r="C5" s="76"/>
      <c r="D5" s="77"/>
      <c r="E5" s="76"/>
      <c r="F5" s="71"/>
      <c r="G5" s="76"/>
      <c r="H5" s="76"/>
      <c r="I5" s="76"/>
      <c r="J5" s="169" t="s">
        <v>183</v>
      </c>
      <c r="L5" s="170" t="s">
        <v>447</v>
      </c>
      <c r="M5" s="168">
        <v>2021</v>
      </c>
      <c r="N5" s="76"/>
    </row>
    <row r="6" spans="1:16" ht="54">
      <c r="A6" s="163" t="s">
        <v>184</v>
      </c>
      <c r="B6" s="163" t="s">
        <v>185</v>
      </c>
      <c r="C6" s="163" t="s">
        <v>5</v>
      </c>
      <c r="D6" s="164" t="s">
        <v>186</v>
      </c>
      <c r="E6" s="163" t="s">
        <v>187</v>
      </c>
      <c r="F6" s="165" t="s">
        <v>188</v>
      </c>
      <c r="G6" s="163" t="s">
        <v>189</v>
      </c>
      <c r="H6" s="163" t="s">
        <v>190</v>
      </c>
      <c r="I6" s="163" t="s">
        <v>191</v>
      </c>
      <c r="J6" s="163" t="s">
        <v>192</v>
      </c>
      <c r="K6" s="166" t="s">
        <v>193</v>
      </c>
      <c r="L6" s="166" t="s">
        <v>194</v>
      </c>
      <c r="M6" s="163" t="s">
        <v>195</v>
      </c>
      <c r="N6" s="167" t="s">
        <v>196</v>
      </c>
      <c r="O6" s="86" t="s">
        <v>197</v>
      </c>
      <c r="P6" s="86" t="s">
        <v>307</v>
      </c>
    </row>
    <row r="7" spans="1:16" ht="162.75">
      <c r="A7" s="192">
        <v>1</v>
      </c>
      <c r="B7" s="171" t="s">
        <v>296</v>
      </c>
      <c r="C7" s="172" t="s">
        <v>82</v>
      </c>
      <c r="D7" s="186" t="s">
        <v>288</v>
      </c>
      <c r="E7" s="198"/>
      <c r="F7" s="182" t="s">
        <v>289</v>
      </c>
      <c r="G7" s="176" t="s">
        <v>290</v>
      </c>
      <c r="H7" s="192" t="s">
        <v>287</v>
      </c>
      <c r="I7" s="178">
        <v>108</v>
      </c>
      <c r="J7" s="204">
        <v>64</v>
      </c>
      <c r="K7" s="179">
        <f t="shared" ref="K7:K23" si="0">J7*I7</f>
        <v>6912</v>
      </c>
      <c r="L7" s="179" t="s">
        <v>267</v>
      </c>
      <c r="M7" s="176">
        <v>44266</v>
      </c>
      <c r="N7" s="180" t="s">
        <v>443</v>
      </c>
      <c r="O7" s="181">
        <v>44266</v>
      </c>
      <c r="P7" s="197" t="s">
        <v>415</v>
      </c>
    </row>
    <row r="8" spans="1:16" ht="69.75">
      <c r="A8" s="189">
        <v>2</v>
      </c>
      <c r="B8" s="171" t="s">
        <v>295</v>
      </c>
      <c r="C8" s="172" t="s">
        <v>82</v>
      </c>
      <c r="D8" s="173" t="s">
        <v>276</v>
      </c>
      <c r="E8" s="174"/>
      <c r="F8" s="209" t="s">
        <v>280</v>
      </c>
      <c r="G8" s="176" t="s">
        <v>283</v>
      </c>
      <c r="H8" s="197" t="s">
        <v>286</v>
      </c>
      <c r="I8" s="178">
        <v>120</v>
      </c>
      <c r="J8" s="204">
        <v>0.57999999999999996</v>
      </c>
      <c r="K8" s="179">
        <f t="shared" si="0"/>
        <v>69.599999999999994</v>
      </c>
      <c r="L8" s="179" t="s">
        <v>267</v>
      </c>
      <c r="M8" s="176">
        <v>44278</v>
      </c>
      <c r="N8" s="180" t="s">
        <v>424</v>
      </c>
      <c r="O8" s="181">
        <v>44293</v>
      </c>
      <c r="P8" s="174" t="s">
        <v>420</v>
      </c>
    </row>
    <row r="9" spans="1:16" ht="116.25">
      <c r="A9" s="192">
        <v>3</v>
      </c>
      <c r="B9" s="171" t="s">
        <v>295</v>
      </c>
      <c r="C9" s="172" t="s">
        <v>82</v>
      </c>
      <c r="D9" s="210" t="s">
        <v>277</v>
      </c>
      <c r="E9" s="174"/>
      <c r="F9" s="209" t="s">
        <v>281</v>
      </c>
      <c r="G9" s="176" t="s">
        <v>283</v>
      </c>
      <c r="H9" s="197" t="s">
        <v>286</v>
      </c>
      <c r="I9" s="178">
        <v>120</v>
      </c>
      <c r="J9" s="204">
        <v>1.89</v>
      </c>
      <c r="K9" s="179">
        <f t="shared" si="0"/>
        <v>226.79999999999998</v>
      </c>
      <c r="L9" s="179" t="s">
        <v>267</v>
      </c>
      <c r="M9" s="176">
        <v>44278</v>
      </c>
      <c r="N9" s="180" t="s">
        <v>424</v>
      </c>
      <c r="O9" s="181">
        <v>44293</v>
      </c>
      <c r="P9" s="174" t="s">
        <v>420</v>
      </c>
    </row>
    <row r="10" spans="1:16" ht="116.25">
      <c r="A10" s="189">
        <v>4</v>
      </c>
      <c r="B10" s="171" t="s">
        <v>295</v>
      </c>
      <c r="C10" s="172" t="s">
        <v>82</v>
      </c>
      <c r="D10" s="173" t="s">
        <v>275</v>
      </c>
      <c r="E10" s="174"/>
      <c r="F10" s="175" t="s">
        <v>279</v>
      </c>
      <c r="G10" s="176" t="s">
        <v>283</v>
      </c>
      <c r="H10" s="177" t="s">
        <v>284</v>
      </c>
      <c r="I10" s="178">
        <v>600</v>
      </c>
      <c r="J10" s="204">
        <v>6.3</v>
      </c>
      <c r="K10" s="179">
        <f t="shared" si="0"/>
        <v>3780</v>
      </c>
      <c r="L10" s="179" t="s">
        <v>267</v>
      </c>
      <c r="M10" s="176">
        <v>44278</v>
      </c>
      <c r="N10" s="180" t="s">
        <v>425</v>
      </c>
      <c r="O10" s="181">
        <v>44293</v>
      </c>
      <c r="P10" s="174" t="s">
        <v>420</v>
      </c>
    </row>
    <row r="11" spans="1:16" ht="93">
      <c r="A11" s="192">
        <v>5</v>
      </c>
      <c r="B11" s="171" t="s">
        <v>295</v>
      </c>
      <c r="C11" s="172" t="s">
        <v>82</v>
      </c>
      <c r="D11" s="173" t="s">
        <v>278</v>
      </c>
      <c r="E11" s="181"/>
      <c r="F11" s="182" t="s">
        <v>282</v>
      </c>
      <c r="G11" s="176" t="s">
        <v>283</v>
      </c>
      <c r="H11" s="183" t="s">
        <v>285</v>
      </c>
      <c r="I11" s="178">
        <v>60</v>
      </c>
      <c r="J11" s="204">
        <v>1.66</v>
      </c>
      <c r="K11" s="179">
        <f t="shared" si="0"/>
        <v>99.6</v>
      </c>
      <c r="L11" s="179" t="s">
        <v>267</v>
      </c>
      <c r="M11" s="176">
        <v>44278</v>
      </c>
      <c r="N11" s="180" t="s">
        <v>426</v>
      </c>
      <c r="O11" s="181">
        <v>44293</v>
      </c>
      <c r="P11" s="174" t="s">
        <v>420</v>
      </c>
    </row>
    <row r="12" spans="1:16" ht="209.25">
      <c r="A12" s="189">
        <v>6</v>
      </c>
      <c r="B12" s="171" t="s">
        <v>317</v>
      </c>
      <c r="C12" s="184" t="s">
        <v>82</v>
      </c>
      <c r="D12" s="173" t="s">
        <v>427</v>
      </c>
      <c r="E12" s="181"/>
      <c r="F12" s="182" t="s">
        <v>444</v>
      </c>
      <c r="G12" s="184" t="s">
        <v>428</v>
      </c>
      <c r="H12" s="177" t="s">
        <v>429</v>
      </c>
      <c r="I12" s="177">
        <v>320</v>
      </c>
      <c r="J12" s="211">
        <v>484.5</v>
      </c>
      <c r="K12" s="179">
        <f t="shared" si="0"/>
        <v>155040</v>
      </c>
      <c r="L12" s="179" t="s">
        <v>6</v>
      </c>
      <c r="M12" s="185">
        <v>44279</v>
      </c>
      <c r="N12" s="180" t="s">
        <v>430</v>
      </c>
      <c r="O12" s="181">
        <v>44293</v>
      </c>
      <c r="P12" s="174" t="s">
        <v>420</v>
      </c>
    </row>
    <row r="13" spans="1:16" ht="186">
      <c r="A13" s="192">
        <v>7</v>
      </c>
      <c r="B13" s="171" t="s">
        <v>294</v>
      </c>
      <c r="C13" s="172" t="s">
        <v>82</v>
      </c>
      <c r="D13" s="186" t="s">
        <v>273</v>
      </c>
      <c r="E13" s="172"/>
      <c r="F13" s="187" t="s">
        <v>270</v>
      </c>
      <c r="G13" s="176" t="s">
        <v>269</v>
      </c>
      <c r="H13" s="176" t="s">
        <v>271</v>
      </c>
      <c r="I13" s="178">
        <v>900</v>
      </c>
      <c r="J13" s="204">
        <v>2</v>
      </c>
      <c r="K13" s="179">
        <f t="shared" si="0"/>
        <v>1800</v>
      </c>
      <c r="L13" s="179" t="s">
        <v>267</v>
      </c>
      <c r="M13" s="176">
        <v>44283</v>
      </c>
      <c r="N13" s="180" t="s">
        <v>419</v>
      </c>
      <c r="O13" s="181">
        <v>44291</v>
      </c>
      <c r="P13" s="174" t="s">
        <v>420</v>
      </c>
    </row>
    <row r="14" spans="1:16" ht="116.25">
      <c r="A14" s="189">
        <v>8</v>
      </c>
      <c r="B14" s="171" t="s">
        <v>311</v>
      </c>
      <c r="C14" s="184" t="s">
        <v>82</v>
      </c>
      <c r="D14" s="188" t="s">
        <v>413</v>
      </c>
      <c r="E14" s="174"/>
      <c r="F14" s="182" t="s">
        <v>312</v>
      </c>
      <c r="G14" s="176" t="s">
        <v>313</v>
      </c>
      <c r="H14" s="176" t="s">
        <v>314</v>
      </c>
      <c r="I14" s="177">
        <v>300</v>
      </c>
      <c r="J14" s="211">
        <v>4.9000000000000004</v>
      </c>
      <c r="K14" s="179">
        <f t="shared" si="0"/>
        <v>1470</v>
      </c>
      <c r="L14" s="179" t="s">
        <v>267</v>
      </c>
      <c r="M14" s="176">
        <v>44283</v>
      </c>
      <c r="N14" s="180" t="s">
        <v>421</v>
      </c>
      <c r="O14" s="181">
        <v>44291</v>
      </c>
      <c r="P14" s="189" t="s">
        <v>420</v>
      </c>
    </row>
    <row r="15" spans="1:16" ht="209.25">
      <c r="A15" s="192">
        <v>9</v>
      </c>
      <c r="B15" s="171" t="s">
        <v>294</v>
      </c>
      <c r="C15" s="172" t="s">
        <v>82</v>
      </c>
      <c r="D15" s="173" t="s">
        <v>274</v>
      </c>
      <c r="E15" s="181"/>
      <c r="F15" s="187" t="s">
        <v>418</v>
      </c>
      <c r="G15" s="176" t="s">
        <v>269</v>
      </c>
      <c r="H15" s="176" t="s">
        <v>272</v>
      </c>
      <c r="I15" s="178">
        <v>200</v>
      </c>
      <c r="J15" s="204">
        <v>2.6</v>
      </c>
      <c r="K15" s="179">
        <f t="shared" si="0"/>
        <v>520</v>
      </c>
      <c r="L15" s="179" t="s">
        <v>267</v>
      </c>
      <c r="M15" s="176">
        <v>44286</v>
      </c>
      <c r="N15" s="180" t="s">
        <v>423</v>
      </c>
      <c r="O15" s="181">
        <v>44291</v>
      </c>
      <c r="P15" s="174" t="s">
        <v>420</v>
      </c>
    </row>
    <row r="16" spans="1:16" ht="209.25">
      <c r="A16" s="189">
        <v>10</v>
      </c>
      <c r="B16" s="190" t="s">
        <v>293</v>
      </c>
      <c r="C16" s="174" t="s">
        <v>69</v>
      </c>
      <c r="D16" s="173" t="s">
        <v>446</v>
      </c>
      <c r="E16" s="181">
        <v>44224</v>
      </c>
      <c r="F16" s="182" t="s">
        <v>204</v>
      </c>
      <c r="G16" s="176" t="s">
        <v>201</v>
      </c>
      <c r="H16" s="176" t="s">
        <v>198</v>
      </c>
      <c r="I16" s="186">
        <v>1</v>
      </c>
      <c r="J16" s="212">
        <v>8000</v>
      </c>
      <c r="K16" s="179">
        <f t="shared" si="0"/>
        <v>8000</v>
      </c>
      <c r="L16" s="191" t="s">
        <v>6</v>
      </c>
      <c r="M16" s="185">
        <v>44284</v>
      </c>
      <c r="N16" s="180" t="s">
        <v>422</v>
      </c>
      <c r="O16" s="181">
        <v>44291</v>
      </c>
      <c r="P16" s="174" t="s">
        <v>420</v>
      </c>
    </row>
    <row r="17" spans="1:16" ht="255.75">
      <c r="A17" s="192">
        <v>11</v>
      </c>
      <c r="B17" s="171" t="s">
        <v>292</v>
      </c>
      <c r="C17" s="192" t="s">
        <v>69</v>
      </c>
      <c r="D17" s="186" t="s">
        <v>441</v>
      </c>
      <c r="E17" s="193"/>
      <c r="F17" s="194" t="s">
        <v>439</v>
      </c>
      <c r="G17" s="192" t="s">
        <v>440</v>
      </c>
      <c r="H17" s="192" t="s">
        <v>202</v>
      </c>
      <c r="I17" s="192">
        <v>0.5</v>
      </c>
      <c r="J17" s="212">
        <v>10600</v>
      </c>
      <c r="K17" s="179">
        <f t="shared" si="0"/>
        <v>5300</v>
      </c>
      <c r="L17" s="195" t="s">
        <v>6</v>
      </c>
      <c r="M17" s="176">
        <v>44258</v>
      </c>
      <c r="N17" s="180" t="s">
        <v>442</v>
      </c>
      <c r="O17" s="196">
        <v>44293</v>
      </c>
      <c r="P17" s="197" t="s">
        <v>415</v>
      </c>
    </row>
    <row r="18" spans="1:16" ht="186">
      <c r="A18" s="189">
        <v>12</v>
      </c>
      <c r="B18" s="171" t="s">
        <v>96</v>
      </c>
      <c r="C18" s="172" t="s">
        <v>69</v>
      </c>
      <c r="D18" s="186" t="s">
        <v>297</v>
      </c>
      <c r="E18" s="198"/>
      <c r="F18" s="199" t="s">
        <v>298</v>
      </c>
      <c r="G18" s="176" t="s">
        <v>299</v>
      </c>
      <c r="H18" s="192" t="s">
        <v>300</v>
      </c>
      <c r="I18" s="172">
        <v>240</v>
      </c>
      <c r="J18" s="213">
        <v>6.89</v>
      </c>
      <c r="K18" s="179">
        <f t="shared" si="0"/>
        <v>1653.6</v>
      </c>
      <c r="L18" s="179" t="s">
        <v>267</v>
      </c>
      <c r="M18" s="185">
        <v>44263</v>
      </c>
      <c r="N18" s="180" t="s">
        <v>301</v>
      </c>
      <c r="O18" s="181">
        <v>44270</v>
      </c>
      <c r="P18" s="197" t="s">
        <v>308</v>
      </c>
    </row>
    <row r="19" spans="1:16" ht="186">
      <c r="A19" s="192">
        <v>13</v>
      </c>
      <c r="B19" s="171" t="s">
        <v>96</v>
      </c>
      <c r="C19" s="172" t="s">
        <v>69</v>
      </c>
      <c r="D19" s="186" t="s">
        <v>297</v>
      </c>
      <c r="E19" s="174"/>
      <c r="F19" s="199" t="s">
        <v>309</v>
      </c>
      <c r="G19" s="176" t="s">
        <v>299</v>
      </c>
      <c r="H19" s="183" t="s">
        <v>268</v>
      </c>
      <c r="I19" s="183" t="s">
        <v>302</v>
      </c>
      <c r="J19" s="212" t="s">
        <v>303</v>
      </c>
      <c r="K19" s="179">
        <f t="shared" si="0"/>
        <v>478.8</v>
      </c>
      <c r="L19" s="179" t="s">
        <v>267</v>
      </c>
      <c r="M19" s="185">
        <v>44263</v>
      </c>
      <c r="N19" s="180" t="s">
        <v>304</v>
      </c>
      <c r="O19" s="181">
        <v>44270</v>
      </c>
      <c r="P19" s="197" t="s">
        <v>308</v>
      </c>
    </row>
    <row r="20" spans="1:16" ht="186">
      <c r="A20" s="189">
        <v>14</v>
      </c>
      <c r="B20" s="171" t="s">
        <v>96</v>
      </c>
      <c r="C20" s="172" t="s">
        <v>69</v>
      </c>
      <c r="D20" s="186" t="s">
        <v>297</v>
      </c>
      <c r="E20" s="198"/>
      <c r="F20" s="182" t="s">
        <v>310</v>
      </c>
      <c r="G20" s="176" t="s">
        <v>299</v>
      </c>
      <c r="H20" s="177" t="s">
        <v>306</v>
      </c>
      <c r="I20" s="177">
        <v>20000</v>
      </c>
      <c r="J20" s="211">
        <v>0.1</v>
      </c>
      <c r="K20" s="179">
        <f t="shared" si="0"/>
        <v>2000</v>
      </c>
      <c r="L20" s="179" t="s">
        <v>267</v>
      </c>
      <c r="M20" s="185">
        <v>44265</v>
      </c>
      <c r="N20" s="180" t="s">
        <v>305</v>
      </c>
      <c r="O20" s="181">
        <v>44270</v>
      </c>
      <c r="P20" s="197" t="s">
        <v>308</v>
      </c>
    </row>
    <row r="21" spans="1:16" ht="69.75">
      <c r="A21" s="192">
        <v>15</v>
      </c>
      <c r="B21" s="190" t="s">
        <v>291</v>
      </c>
      <c r="C21" s="189" t="s">
        <v>69</v>
      </c>
      <c r="D21" s="189" t="s">
        <v>414</v>
      </c>
      <c r="E21" s="200">
        <v>44047</v>
      </c>
      <c r="F21" s="201" t="s">
        <v>199</v>
      </c>
      <c r="G21" s="184" t="s">
        <v>203</v>
      </c>
      <c r="H21" s="202" t="s">
        <v>200</v>
      </c>
      <c r="I21" s="203">
        <v>3575000</v>
      </c>
      <c r="J21" s="204">
        <v>0.201398601398</v>
      </c>
      <c r="K21" s="179">
        <f t="shared" si="0"/>
        <v>719999.99999785004</v>
      </c>
      <c r="L21" s="191" t="s">
        <v>6</v>
      </c>
      <c r="M21" s="185">
        <v>44266</v>
      </c>
      <c r="N21" s="180" t="s">
        <v>416</v>
      </c>
      <c r="O21" s="200">
        <v>44284</v>
      </c>
      <c r="P21" s="197" t="s">
        <v>417</v>
      </c>
    </row>
    <row r="22" spans="1:16" ht="93">
      <c r="A22" s="189">
        <v>16</v>
      </c>
      <c r="B22" s="171" t="s">
        <v>431</v>
      </c>
      <c r="C22" s="184" t="s">
        <v>69</v>
      </c>
      <c r="D22" s="173" t="s">
        <v>445</v>
      </c>
      <c r="E22" s="181"/>
      <c r="F22" s="182" t="s">
        <v>432</v>
      </c>
      <c r="G22" s="184" t="s">
        <v>433</v>
      </c>
      <c r="H22" s="177" t="s">
        <v>434</v>
      </c>
      <c r="I22" s="177">
        <v>1</v>
      </c>
      <c r="J22" s="211">
        <v>16320.11</v>
      </c>
      <c r="K22" s="179">
        <f t="shared" si="0"/>
        <v>16320.11</v>
      </c>
      <c r="L22" s="179" t="s">
        <v>6</v>
      </c>
      <c r="M22" s="185">
        <v>44284</v>
      </c>
      <c r="N22" s="180" t="s">
        <v>435</v>
      </c>
      <c r="O22" s="181">
        <v>44293</v>
      </c>
      <c r="P22" s="174" t="s">
        <v>420</v>
      </c>
    </row>
    <row r="23" spans="1:16" ht="93">
      <c r="A23" s="192">
        <v>17</v>
      </c>
      <c r="B23" s="171" t="s">
        <v>436</v>
      </c>
      <c r="C23" s="184" t="s">
        <v>69</v>
      </c>
      <c r="D23" s="173" t="s">
        <v>445</v>
      </c>
      <c r="E23" s="181"/>
      <c r="F23" s="182" t="s">
        <v>437</v>
      </c>
      <c r="G23" s="184" t="s">
        <v>433</v>
      </c>
      <c r="H23" s="177" t="s">
        <v>434</v>
      </c>
      <c r="I23" s="177">
        <v>1</v>
      </c>
      <c r="J23" s="211">
        <v>16320.11</v>
      </c>
      <c r="K23" s="179">
        <f t="shared" si="0"/>
        <v>16320.11</v>
      </c>
      <c r="L23" s="179" t="s">
        <v>6</v>
      </c>
      <c r="M23" s="185">
        <v>44284</v>
      </c>
      <c r="N23" s="180" t="s">
        <v>438</v>
      </c>
      <c r="O23" s="181">
        <v>44293</v>
      </c>
      <c r="P23" s="174" t="s">
        <v>420</v>
      </c>
    </row>
    <row r="24" spans="1:16" ht="23.25">
      <c r="B24" s="205"/>
      <c r="C24" s="205"/>
      <c r="D24" s="206"/>
      <c r="E24" s="205"/>
      <c r="F24" s="207"/>
      <c r="G24" s="205"/>
      <c r="H24" s="208"/>
      <c r="I24" s="205"/>
      <c r="J24" s="205"/>
      <c r="K24" s="205"/>
      <c r="L24" s="205"/>
      <c r="M24" s="205"/>
      <c r="N24" s="205"/>
      <c r="O24" s="205"/>
      <c r="P24" s="205"/>
    </row>
  </sheetData>
  <autoFilter ref="A6:P23">
    <sortState ref="A7:P23">
      <sortCondition ref="C6:C23"/>
    </sortState>
  </autoFilter>
  <hyperlinks>
    <hyperlink ref="N18" r:id="rId1"/>
    <hyperlink ref="N19" r:id="rId2"/>
    <hyperlink ref="N20" r:id="rId3"/>
    <hyperlink ref="N21" r:id="rId4" display="NE0000071"/>
    <hyperlink ref="N10" r:id="rId5"/>
    <hyperlink ref="N8" r:id="rId6"/>
    <hyperlink ref="N9" r:id="rId7"/>
    <hyperlink ref="N11" r:id="rId8"/>
    <hyperlink ref="N17" r:id="rId9"/>
    <hyperlink ref="N7" r:id="rId10"/>
    <hyperlink ref="N12" r:id="rId11"/>
    <hyperlink ref="N13" r:id="rId12"/>
    <hyperlink ref="N14" r:id="rId13"/>
    <hyperlink ref="N16" r:id="rId14"/>
    <hyperlink ref="N22" r:id="rId15"/>
    <hyperlink ref="N23" r:id="rId16"/>
    <hyperlink ref="N15" r:id="rId17"/>
  </hyperlinks>
  <pageMargins left="0.42" right="0.19685039370078741" top="0.78740157480314965" bottom="0.78740157480314965" header="0.31496062992125984" footer="0.31496062992125984"/>
  <pageSetup paperSize="9" scale="31" orientation="landscape" r:id="rId18"/>
  <headerFooter>
    <oddHeader>&amp;C&amp;18&amp;G</oddHeader>
    <oddFooter>&amp;C&amp;20&amp;G</oddFooter>
  </headerFooter>
  <rowBreaks count="1" manualBreakCount="1">
    <brk id="15" max="16" man="1"/>
  </rowBreaks>
  <legacyDrawingHF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showGridLines="0" topLeftCell="A8" zoomScale="80" zoomScaleNormal="80" workbookViewId="0">
      <selection activeCell="I16" sqref="I16"/>
    </sheetView>
  </sheetViews>
  <sheetFormatPr defaultColWidth="22.85546875" defaultRowHeight="15"/>
  <cols>
    <col min="1" max="1" width="12.140625" customWidth="1"/>
    <col min="2" max="2" width="20.140625" customWidth="1"/>
    <col min="3" max="3" width="17.85546875" customWidth="1"/>
    <col min="4" max="4" width="16.28515625" customWidth="1"/>
    <col min="5" max="5" width="17.140625" customWidth="1"/>
    <col min="6" max="6" width="10.7109375" customWidth="1"/>
    <col min="7" max="7" width="16.28515625" customWidth="1"/>
    <col min="8" max="8" width="30.7109375" customWidth="1"/>
    <col min="11" max="11" width="30.5703125" customWidth="1"/>
    <col min="12" max="14" width="22.85546875" hidden="1" customWidth="1"/>
    <col min="17" max="17" width="59.7109375" customWidth="1"/>
  </cols>
  <sheetData>
    <row r="2" spans="1:17" ht="20.25">
      <c r="E2" s="1" t="s">
        <v>205</v>
      </c>
    </row>
    <row r="5" spans="1:17" ht="60">
      <c r="A5" s="2" t="s">
        <v>206</v>
      </c>
      <c r="B5" s="2" t="s">
        <v>2</v>
      </c>
      <c r="C5" s="3" t="s">
        <v>207</v>
      </c>
      <c r="D5" s="3" t="s">
        <v>187</v>
      </c>
      <c r="E5" s="3" t="s">
        <v>208</v>
      </c>
      <c r="F5" s="3" t="s">
        <v>209</v>
      </c>
      <c r="G5" s="3" t="s">
        <v>210</v>
      </c>
      <c r="H5" s="3" t="s">
        <v>211</v>
      </c>
      <c r="I5" s="3" t="s">
        <v>212</v>
      </c>
      <c r="J5" s="15" t="s">
        <v>213</v>
      </c>
      <c r="K5" s="3" t="s">
        <v>214</v>
      </c>
      <c r="L5" s="2" t="s">
        <v>215</v>
      </c>
      <c r="M5" s="3" t="s">
        <v>216</v>
      </c>
      <c r="N5" s="2" t="s">
        <v>195</v>
      </c>
      <c r="O5" s="3" t="s">
        <v>217</v>
      </c>
      <c r="P5" s="3" t="s">
        <v>10</v>
      </c>
      <c r="Q5" s="30" t="s">
        <v>218</v>
      </c>
    </row>
    <row r="6" spans="1:17" ht="63.75">
      <c r="A6" s="4">
        <v>2</v>
      </c>
      <c r="B6" s="5" t="s">
        <v>219</v>
      </c>
      <c r="C6" s="6" t="s">
        <v>69</v>
      </c>
      <c r="D6" s="7">
        <v>43966</v>
      </c>
      <c r="E6" s="7">
        <v>43992</v>
      </c>
      <c r="F6" s="5">
        <f t="shared" ref="F6:F15" si="0">E6-D6</f>
        <v>26</v>
      </c>
      <c r="G6" s="6" t="s">
        <v>220</v>
      </c>
      <c r="H6" s="6" t="s">
        <v>221</v>
      </c>
      <c r="I6" s="6" t="s">
        <v>222</v>
      </c>
      <c r="J6" s="16">
        <v>0</v>
      </c>
      <c r="K6" s="6"/>
      <c r="L6" s="16" t="s">
        <v>223</v>
      </c>
      <c r="M6" s="16" t="s">
        <v>223</v>
      </c>
      <c r="N6" s="16" t="s">
        <v>223</v>
      </c>
      <c r="O6" s="17">
        <v>0</v>
      </c>
      <c r="P6" s="18" t="s">
        <v>224</v>
      </c>
      <c r="Q6" s="31" t="s">
        <v>225</v>
      </c>
    </row>
    <row r="7" spans="1:17" ht="51">
      <c r="A7" s="4">
        <v>3</v>
      </c>
      <c r="B7" s="5" t="s">
        <v>226</v>
      </c>
      <c r="C7" s="6" t="s">
        <v>69</v>
      </c>
      <c r="D7" s="7">
        <v>43966</v>
      </c>
      <c r="E7" s="7">
        <v>43992</v>
      </c>
      <c r="F7" s="5">
        <f t="shared" si="0"/>
        <v>26</v>
      </c>
      <c r="G7" s="6" t="s">
        <v>220</v>
      </c>
      <c r="H7" s="6" t="s">
        <v>227</v>
      </c>
      <c r="I7" s="6" t="s">
        <v>228</v>
      </c>
      <c r="J7" s="16">
        <v>0</v>
      </c>
      <c r="K7" s="6"/>
      <c r="L7" s="19" t="s">
        <v>223</v>
      </c>
      <c r="M7" s="19" t="s">
        <v>223</v>
      </c>
      <c r="N7" s="19" t="s">
        <v>223</v>
      </c>
      <c r="O7" s="17">
        <v>0</v>
      </c>
      <c r="P7" s="18" t="s">
        <v>229</v>
      </c>
      <c r="Q7" s="6" t="s">
        <v>230</v>
      </c>
    </row>
    <row r="8" spans="1:17" ht="51">
      <c r="A8" s="4">
        <v>5</v>
      </c>
      <c r="B8" s="8" t="s">
        <v>231</v>
      </c>
      <c r="C8" s="9" t="s">
        <v>69</v>
      </c>
      <c r="D8" s="10">
        <v>43970</v>
      </c>
      <c r="E8" s="10">
        <v>43992</v>
      </c>
      <c r="F8" s="5">
        <f t="shared" si="0"/>
        <v>22</v>
      </c>
      <c r="G8" s="9" t="s">
        <v>232</v>
      </c>
      <c r="H8" s="9" t="s">
        <v>233</v>
      </c>
      <c r="I8" s="9" t="s">
        <v>222</v>
      </c>
      <c r="J8" s="16">
        <v>0</v>
      </c>
      <c r="K8" s="6"/>
      <c r="L8" s="19" t="s">
        <v>223</v>
      </c>
      <c r="M8" s="19" t="s">
        <v>223</v>
      </c>
      <c r="N8" s="19" t="s">
        <v>223</v>
      </c>
      <c r="O8" s="17">
        <v>0</v>
      </c>
      <c r="P8" s="18" t="s">
        <v>224</v>
      </c>
      <c r="Q8" s="6" t="s">
        <v>234</v>
      </c>
    </row>
    <row r="9" spans="1:17" ht="38.25">
      <c r="A9" s="4">
        <v>6</v>
      </c>
      <c r="B9" s="8" t="s">
        <v>235</v>
      </c>
      <c r="C9" s="9" t="s">
        <v>69</v>
      </c>
      <c r="D9" s="10">
        <v>43995</v>
      </c>
      <c r="E9" s="10">
        <v>44012</v>
      </c>
      <c r="F9" s="5">
        <f t="shared" si="0"/>
        <v>17</v>
      </c>
      <c r="G9" s="9" t="s">
        <v>236</v>
      </c>
      <c r="H9" s="9" t="s">
        <v>237</v>
      </c>
      <c r="I9" s="9" t="s">
        <v>222</v>
      </c>
      <c r="J9" s="16">
        <v>0</v>
      </c>
      <c r="K9" s="6"/>
      <c r="L9" s="18" t="s">
        <v>223</v>
      </c>
      <c r="M9" s="18" t="s">
        <v>223</v>
      </c>
      <c r="N9" s="18" t="s">
        <v>223</v>
      </c>
      <c r="O9" s="17">
        <v>0</v>
      </c>
      <c r="P9" s="18" t="s">
        <v>159</v>
      </c>
      <c r="Q9" s="31" t="s">
        <v>238</v>
      </c>
    </row>
    <row r="10" spans="1:17" ht="38.25">
      <c r="A10" s="4">
        <v>7</v>
      </c>
      <c r="B10" s="5" t="s">
        <v>239</v>
      </c>
      <c r="C10" s="6" t="s">
        <v>82</v>
      </c>
      <c r="D10" s="7">
        <v>44007</v>
      </c>
      <c r="E10" s="7">
        <v>44011</v>
      </c>
      <c r="F10" s="5">
        <f t="shared" si="0"/>
        <v>4</v>
      </c>
      <c r="G10" s="6" t="s">
        <v>240</v>
      </c>
      <c r="H10" s="6" t="s">
        <v>241</v>
      </c>
      <c r="I10" s="6" t="s">
        <v>228</v>
      </c>
      <c r="J10" s="16">
        <v>9339.36</v>
      </c>
      <c r="K10" s="6" t="s">
        <v>242</v>
      </c>
      <c r="L10" s="18" t="s">
        <v>223</v>
      </c>
      <c r="M10" s="18" t="s">
        <v>223</v>
      </c>
      <c r="N10" s="18" t="s">
        <v>223</v>
      </c>
      <c r="O10" s="17">
        <v>-6801.36</v>
      </c>
      <c r="P10" s="17" t="s">
        <v>229</v>
      </c>
      <c r="Q10" s="31" t="s">
        <v>243</v>
      </c>
    </row>
    <row r="11" spans="1:17" ht="51">
      <c r="A11" s="4">
        <v>8</v>
      </c>
      <c r="B11" s="8" t="s">
        <v>244</v>
      </c>
      <c r="C11" s="9" t="s">
        <v>69</v>
      </c>
      <c r="D11" s="10">
        <v>43689</v>
      </c>
      <c r="E11" s="10">
        <v>43745</v>
      </c>
      <c r="F11" s="5">
        <f t="shared" si="0"/>
        <v>56</v>
      </c>
      <c r="G11" s="9" t="s">
        <v>245</v>
      </c>
      <c r="H11" s="9" t="s">
        <v>246</v>
      </c>
      <c r="I11" s="9" t="s">
        <v>247</v>
      </c>
      <c r="J11" s="16">
        <v>0</v>
      </c>
      <c r="K11" s="6"/>
      <c r="L11" s="18" t="s">
        <v>223</v>
      </c>
      <c r="M11" s="18" t="s">
        <v>223</v>
      </c>
      <c r="N11" s="18" t="s">
        <v>223</v>
      </c>
      <c r="O11" s="17">
        <v>0</v>
      </c>
      <c r="P11" s="18" t="s">
        <v>224</v>
      </c>
      <c r="Q11" s="6" t="s">
        <v>248</v>
      </c>
    </row>
    <row r="12" spans="1:17" ht="38.25">
      <c r="A12" s="4">
        <v>9</v>
      </c>
      <c r="B12" s="8" t="s">
        <v>249</v>
      </c>
      <c r="C12" s="9" t="s">
        <v>82</v>
      </c>
      <c r="D12" s="10">
        <v>44014</v>
      </c>
      <c r="E12" s="10">
        <v>44018</v>
      </c>
      <c r="F12" s="5">
        <f t="shared" si="0"/>
        <v>4</v>
      </c>
      <c r="G12" s="9" t="s">
        <v>240</v>
      </c>
      <c r="H12" s="9" t="s">
        <v>250</v>
      </c>
      <c r="I12" s="9" t="s">
        <v>251</v>
      </c>
      <c r="J12" s="16">
        <v>9371.76</v>
      </c>
      <c r="K12" s="6" t="s">
        <v>252</v>
      </c>
      <c r="L12" s="20" t="s">
        <v>223</v>
      </c>
      <c r="M12" s="20" t="s">
        <v>223</v>
      </c>
      <c r="N12" s="20" t="s">
        <v>223</v>
      </c>
      <c r="O12" s="20" t="s">
        <v>223</v>
      </c>
      <c r="P12" s="21" t="s">
        <v>253</v>
      </c>
      <c r="Q12" s="31" t="s">
        <v>254</v>
      </c>
    </row>
    <row r="13" spans="1:17" ht="63.75">
      <c r="A13" s="4">
        <v>10</v>
      </c>
      <c r="B13" s="5" t="s">
        <v>255</v>
      </c>
      <c r="C13" s="9" t="s">
        <v>69</v>
      </c>
      <c r="D13" s="10">
        <v>44047</v>
      </c>
      <c r="E13" s="10">
        <v>44069</v>
      </c>
      <c r="F13" s="5">
        <f t="shared" si="0"/>
        <v>22</v>
      </c>
      <c r="G13" s="9" t="s">
        <v>245</v>
      </c>
      <c r="H13" s="9" t="s">
        <v>256</v>
      </c>
      <c r="I13" s="9" t="s">
        <v>228</v>
      </c>
      <c r="J13" s="16"/>
      <c r="K13" s="6" t="s">
        <v>257</v>
      </c>
      <c r="L13" s="22" t="s">
        <v>223</v>
      </c>
      <c r="M13" s="23" t="s">
        <v>223</v>
      </c>
      <c r="N13" s="24" t="s">
        <v>223</v>
      </c>
      <c r="O13" s="25">
        <v>720000</v>
      </c>
      <c r="P13" s="26" t="s">
        <v>258</v>
      </c>
      <c r="Q13" s="32" t="s">
        <v>259</v>
      </c>
    </row>
    <row r="14" spans="1:17" ht="102">
      <c r="A14" s="4">
        <v>11</v>
      </c>
      <c r="B14" s="5" t="s">
        <v>260</v>
      </c>
      <c r="C14" s="6" t="s">
        <v>82</v>
      </c>
      <c r="D14" s="7">
        <v>44014</v>
      </c>
      <c r="E14" s="7">
        <v>44018</v>
      </c>
      <c r="F14" s="5">
        <f t="shared" si="0"/>
        <v>4</v>
      </c>
      <c r="G14" s="6" t="s">
        <v>240</v>
      </c>
      <c r="H14" s="6" t="s">
        <v>261</v>
      </c>
      <c r="I14" s="6" t="s">
        <v>228</v>
      </c>
      <c r="J14" s="16">
        <v>13852.8</v>
      </c>
      <c r="K14" s="6" t="s">
        <v>242</v>
      </c>
      <c r="L14" s="27"/>
      <c r="M14" s="27"/>
      <c r="N14" s="27"/>
      <c r="O14" s="28">
        <f>2038.8+1440</f>
        <v>3478.8</v>
      </c>
      <c r="P14" s="29" t="s">
        <v>262</v>
      </c>
      <c r="Q14" s="6" t="s">
        <v>263</v>
      </c>
    </row>
    <row r="15" spans="1:17" ht="38.25">
      <c r="A15" s="11">
        <v>12</v>
      </c>
      <c r="B15" s="11" t="s">
        <v>264</v>
      </c>
      <c r="C15" s="12" t="s">
        <v>69</v>
      </c>
      <c r="D15" s="13">
        <v>44026</v>
      </c>
      <c r="E15" s="13">
        <v>44028</v>
      </c>
      <c r="F15" s="5">
        <f t="shared" si="0"/>
        <v>2</v>
      </c>
      <c r="G15" s="11" t="s">
        <v>240</v>
      </c>
      <c r="H15" s="12" t="s">
        <v>265</v>
      </c>
      <c r="I15" s="12" t="s">
        <v>266</v>
      </c>
      <c r="J15" s="12" t="s">
        <v>228</v>
      </c>
      <c r="K15" s="6" t="s">
        <v>242</v>
      </c>
      <c r="L15" s="14"/>
      <c r="M15" s="14"/>
      <c r="N15" s="14"/>
      <c r="O15" s="14"/>
      <c r="P15" s="17" t="s">
        <v>229</v>
      </c>
      <c r="Q15" s="14"/>
    </row>
    <row r="16" spans="1:17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3"/>
  <sheetViews>
    <sheetView showGridLines="0" topLeftCell="A32" zoomScale="70" zoomScaleNormal="70" workbookViewId="0">
      <selection activeCell="C41" sqref="C41"/>
    </sheetView>
  </sheetViews>
  <sheetFormatPr defaultRowHeight="15"/>
  <cols>
    <col min="1" max="1" width="5.28515625" style="85" customWidth="1"/>
    <col min="2" max="2" width="24.42578125" style="85" bestFit="1" customWidth="1"/>
    <col min="3" max="3" width="42.7109375" style="144" customWidth="1"/>
    <col min="4" max="4" width="17" style="85" bestFit="1" customWidth="1"/>
    <col min="5" max="5" width="23.7109375" style="85" customWidth="1"/>
    <col min="6" max="6" width="22.42578125" style="145" bestFit="1" customWidth="1"/>
    <col min="7" max="7" width="37.7109375" style="83" customWidth="1"/>
    <col min="8" max="8" width="28.140625" style="146" customWidth="1"/>
    <col min="9" max="9" width="9.140625" style="81"/>
    <col min="10" max="10" width="14.42578125" style="82" bestFit="1" customWidth="1"/>
    <col min="11" max="11" width="21.28515625" style="81" bestFit="1" customWidth="1"/>
    <col min="12" max="12" width="13.42578125" style="81" bestFit="1" customWidth="1"/>
    <col min="13" max="13" width="10.5703125" style="81" bestFit="1" customWidth="1"/>
    <col min="14" max="16384" width="9.140625" style="81"/>
  </cols>
  <sheetData>
    <row r="1" spans="1:11" ht="20.25">
      <c r="A1" s="221" t="s">
        <v>318</v>
      </c>
      <c r="B1" s="222"/>
      <c r="C1" s="222"/>
      <c r="D1" s="222"/>
      <c r="E1" s="222"/>
      <c r="F1" s="222"/>
      <c r="G1" s="222"/>
      <c r="H1" s="223"/>
    </row>
    <row r="2" spans="1:11" ht="20.25">
      <c r="A2" s="224" t="s">
        <v>319</v>
      </c>
      <c r="B2" s="225"/>
      <c r="C2" s="225"/>
      <c r="D2" s="225"/>
      <c r="E2" s="225"/>
      <c r="F2" s="225"/>
      <c r="G2" s="225"/>
      <c r="H2" s="226"/>
    </row>
    <row r="3" spans="1:11" ht="20.25">
      <c r="A3" s="227" t="s">
        <v>320</v>
      </c>
      <c r="B3" s="228"/>
      <c r="C3" s="228"/>
      <c r="D3" s="228"/>
      <c r="E3" s="228"/>
      <c r="F3" s="228"/>
      <c r="G3" s="228"/>
      <c r="H3" s="229"/>
    </row>
    <row r="4" spans="1:11" s="85" customFormat="1" ht="15.75" customHeight="1">
      <c r="A4" s="230" t="s">
        <v>321</v>
      </c>
      <c r="B4" s="230"/>
      <c r="C4" s="230"/>
      <c r="D4" s="230"/>
      <c r="E4" s="230"/>
      <c r="F4" s="230"/>
      <c r="G4" s="230"/>
      <c r="H4" s="230"/>
      <c r="I4" s="83"/>
      <c r="J4" s="84"/>
      <c r="K4" s="83"/>
    </row>
    <row r="5" spans="1:11" s="85" customFormat="1" ht="54">
      <c r="A5" s="152" t="s">
        <v>206</v>
      </c>
      <c r="B5" s="152" t="s">
        <v>322</v>
      </c>
      <c r="C5" s="86" t="s">
        <v>323</v>
      </c>
      <c r="D5" s="86" t="s">
        <v>324</v>
      </c>
      <c r="E5" s="152" t="s">
        <v>5</v>
      </c>
      <c r="F5" s="87" t="s">
        <v>213</v>
      </c>
      <c r="G5" s="152" t="s">
        <v>10</v>
      </c>
      <c r="H5" s="152" t="s">
        <v>325</v>
      </c>
      <c r="I5" s="83"/>
      <c r="J5" s="84"/>
      <c r="K5" s="83"/>
    </row>
    <row r="6" spans="1:11" ht="54">
      <c r="A6" s="88">
        <v>1</v>
      </c>
      <c r="B6" s="88" t="s">
        <v>326</v>
      </c>
      <c r="C6" s="89" t="s">
        <v>327</v>
      </c>
      <c r="D6" s="88">
        <v>339030</v>
      </c>
      <c r="E6" s="88" t="s">
        <v>17</v>
      </c>
      <c r="F6" s="90">
        <v>2867.5</v>
      </c>
      <c r="G6" s="91" t="s">
        <v>21</v>
      </c>
      <c r="H6" s="231">
        <f>(F13)/190000</f>
        <v>0.83371973684210521</v>
      </c>
    </row>
    <row r="7" spans="1:11" ht="54">
      <c r="A7" s="88">
        <v>2</v>
      </c>
      <c r="B7" s="88" t="s">
        <v>328</v>
      </c>
      <c r="C7" s="89" t="s">
        <v>329</v>
      </c>
      <c r="D7" s="88">
        <v>339030</v>
      </c>
      <c r="E7" s="88" t="s">
        <v>17</v>
      </c>
      <c r="F7" s="90">
        <v>7052.5</v>
      </c>
      <c r="G7" s="91" t="s">
        <v>21</v>
      </c>
      <c r="H7" s="231"/>
    </row>
    <row r="8" spans="1:11" ht="54">
      <c r="A8" s="88">
        <v>3</v>
      </c>
      <c r="B8" s="88" t="s">
        <v>330</v>
      </c>
      <c r="C8" s="89" t="s">
        <v>331</v>
      </c>
      <c r="D8" s="88">
        <v>339030</v>
      </c>
      <c r="E8" s="88" t="s">
        <v>82</v>
      </c>
      <c r="F8" s="90">
        <v>1202.4000000000001</v>
      </c>
      <c r="G8" s="91" t="s">
        <v>21</v>
      </c>
      <c r="H8" s="231"/>
      <c r="J8" s="92"/>
    </row>
    <row r="9" spans="1:11" ht="18">
      <c r="A9" s="88">
        <v>4</v>
      </c>
      <c r="B9" s="88" t="s">
        <v>332</v>
      </c>
      <c r="C9" s="89" t="s">
        <v>333</v>
      </c>
      <c r="D9" s="88">
        <v>339030</v>
      </c>
      <c r="E9" s="88" t="s">
        <v>17</v>
      </c>
      <c r="F9" s="93">
        <v>7665.15</v>
      </c>
      <c r="G9" s="91" t="s">
        <v>21</v>
      </c>
      <c r="H9" s="231"/>
    </row>
    <row r="10" spans="1:11" ht="36">
      <c r="A10" s="88">
        <v>5</v>
      </c>
      <c r="B10" s="88" t="s">
        <v>334</v>
      </c>
      <c r="C10" s="89" t="s">
        <v>335</v>
      </c>
      <c r="D10" s="88">
        <v>339039</v>
      </c>
      <c r="E10" s="88" t="s">
        <v>69</v>
      </c>
      <c r="F10" s="93">
        <v>111619.2</v>
      </c>
      <c r="G10" s="91" t="s">
        <v>21</v>
      </c>
      <c r="H10" s="231"/>
    </row>
    <row r="11" spans="1:11" ht="54">
      <c r="A11" s="94">
        <v>6</v>
      </c>
      <c r="B11" s="94" t="s">
        <v>334</v>
      </c>
      <c r="C11" s="95" t="s">
        <v>336</v>
      </c>
      <c r="D11" s="94">
        <v>339039</v>
      </c>
      <c r="E11" s="94" t="s">
        <v>17</v>
      </c>
      <c r="F11" s="96">
        <v>28000</v>
      </c>
      <c r="G11" s="97" t="s">
        <v>315</v>
      </c>
      <c r="H11" s="231"/>
    </row>
    <row r="12" spans="1:11" ht="36">
      <c r="A12" s="232" t="s">
        <v>337</v>
      </c>
      <c r="B12" s="232"/>
      <c r="C12" s="232"/>
      <c r="D12" s="232"/>
      <c r="E12" s="233">
        <v>190000</v>
      </c>
      <c r="F12" s="86" t="s">
        <v>338</v>
      </c>
      <c r="G12" s="152" t="s">
        <v>339</v>
      </c>
      <c r="H12" s="231"/>
    </row>
    <row r="13" spans="1:11" s="98" customFormat="1" ht="18.75">
      <c r="A13" s="232"/>
      <c r="B13" s="232"/>
      <c r="C13" s="232"/>
      <c r="D13" s="232"/>
      <c r="E13" s="233"/>
      <c r="F13" s="153">
        <f>SUM(F6:F11)</f>
        <v>158406.75</v>
      </c>
      <c r="G13" s="153">
        <f>E12-F13</f>
        <v>31593.25</v>
      </c>
      <c r="H13" s="156"/>
      <c r="J13" s="99"/>
    </row>
    <row r="14" spans="1:11" s="100" customFormat="1" ht="18.75">
      <c r="A14" s="234" t="s">
        <v>340</v>
      </c>
      <c r="B14" s="234"/>
      <c r="C14" s="234"/>
      <c r="D14" s="234"/>
      <c r="E14" s="234"/>
      <c r="F14" s="234"/>
      <c r="G14" s="234"/>
      <c r="H14" s="234"/>
      <c r="J14" s="101"/>
    </row>
    <row r="15" spans="1:11">
      <c r="A15" s="235"/>
      <c r="B15" s="235"/>
      <c r="C15" s="235"/>
      <c r="D15" s="235"/>
      <c r="E15" s="235"/>
      <c r="F15" s="235"/>
      <c r="G15" s="235"/>
      <c r="H15" s="235"/>
    </row>
    <row r="16" spans="1:11" ht="18" customHeight="1">
      <c r="A16" s="236" t="s">
        <v>341</v>
      </c>
      <c r="B16" s="236"/>
      <c r="C16" s="236"/>
      <c r="D16" s="236"/>
      <c r="E16" s="236"/>
      <c r="F16" s="236"/>
      <c r="G16" s="236"/>
      <c r="H16" s="236"/>
      <c r="J16" s="102"/>
    </row>
    <row r="17" spans="1:12" ht="18">
      <c r="A17" s="103">
        <v>1</v>
      </c>
      <c r="B17" s="103" t="s">
        <v>342</v>
      </c>
      <c r="C17" s="104" t="s">
        <v>343</v>
      </c>
      <c r="D17" s="103">
        <v>339030</v>
      </c>
      <c r="E17" s="103" t="s">
        <v>344</v>
      </c>
      <c r="F17" s="105">
        <v>39375</v>
      </c>
      <c r="G17" s="106" t="s">
        <v>21</v>
      </c>
      <c r="H17" s="237">
        <f>F21/E20</f>
        <v>0.90283363157894725</v>
      </c>
    </row>
    <row r="18" spans="1:12" ht="36">
      <c r="A18" s="103">
        <v>2</v>
      </c>
      <c r="B18" s="103" t="s">
        <v>345</v>
      </c>
      <c r="C18" s="104" t="s">
        <v>346</v>
      </c>
      <c r="D18" s="103">
        <v>339030</v>
      </c>
      <c r="E18" s="103" t="s">
        <v>347</v>
      </c>
      <c r="F18" s="105">
        <v>17568.099999999999</v>
      </c>
      <c r="G18" s="106" t="s">
        <v>21</v>
      </c>
      <c r="H18" s="237"/>
    </row>
    <row r="19" spans="1:12" ht="18">
      <c r="A19" s="103">
        <v>3</v>
      </c>
      <c r="B19" s="103" t="s">
        <v>348</v>
      </c>
      <c r="C19" s="104" t="s">
        <v>343</v>
      </c>
      <c r="D19" s="103">
        <v>339030</v>
      </c>
      <c r="E19" s="103" t="s">
        <v>349</v>
      </c>
      <c r="F19" s="105">
        <v>114595.29</v>
      </c>
      <c r="G19" s="106" t="s">
        <v>21</v>
      </c>
      <c r="H19" s="237"/>
    </row>
    <row r="20" spans="1:12" ht="36">
      <c r="A20" s="238" t="s">
        <v>337</v>
      </c>
      <c r="B20" s="238"/>
      <c r="C20" s="238"/>
      <c r="D20" s="238"/>
      <c r="E20" s="239">
        <v>190000</v>
      </c>
      <c r="F20" s="106" t="s">
        <v>338</v>
      </c>
      <c r="G20" s="154" t="s">
        <v>339</v>
      </c>
      <c r="H20" s="237"/>
    </row>
    <row r="21" spans="1:12" ht="18">
      <c r="A21" s="238"/>
      <c r="B21" s="238"/>
      <c r="C21" s="238"/>
      <c r="D21" s="238"/>
      <c r="E21" s="239"/>
      <c r="F21" s="155">
        <f>SUM(F17:F19)</f>
        <v>171538.38999999998</v>
      </c>
      <c r="G21" s="107">
        <f>E20-F21</f>
        <v>18461.610000000015</v>
      </c>
      <c r="H21" s="237"/>
      <c r="J21" s="92"/>
    </row>
    <row r="22" spans="1:12" ht="18">
      <c r="A22" s="240" t="s">
        <v>350</v>
      </c>
      <c r="B22" s="240"/>
      <c r="C22" s="240"/>
      <c r="D22" s="240"/>
      <c r="E22" s="240"/>
      <c r="F22" s="240"/>
      <c r="G22" s="240"/>
      <c r="H22" s="237"/>
    </row>
    <row r="23" spans="1:12" ht="18">
      <c r="A23" s="244"/>
      <c r="B23" s="245"/>
      <c r="C23" s="245"/>
      <c r="D23" s="245"/>
      <c r="E23" s="245"/>
      <c r="F23" s="245"/>
      <c r="G23" s="245"/>
      <c r="H23" s="108"/>
    </row>
    <row r="24" spans="1:12" ht="20.25" customHeight="1">
      <c r="A24" s="246" t="s">
        <v>351</v>
      </c>
      <c r="B24" s="247"/>
      <c r="C24" s="247"/>
      <c r="D24" s="247"/>
      <c r="E24" s="247"/>
      <c r="F24" s="247"/>
      <c r="G24" s="247"/>
      <c r="H24" s="248"/>
    </row>
    <row r="25" spans="1:12" ht="72">
      <c r="A25" s="103">
        <v>1</v>
      </c>
      <c r="B25" s="103" t="s">
        <v>352</v>
      </c>
      <c r="C25" s="104" t="s">
        <v>353</v>
      </c>
      <c r="D25" s="103" t="s">
        <v>354</v>
      </c>
      <c r="E25" s="109" t="s">
        <v>7</v>
      </c>
      <c r="F25" s="105">
        <v>0</v>
      </c>
      <c r="G25" s="110" t="s">
        <v>355</v>
      </c>
      <c r="H25" s="249">
        <f>F29/E28</f>
        <v>0.22374759614243184</v>
      </c>
    </row>
    <row r="26" spans="1:12" ht="54">
      <c r="A26" s="103">
        <v>2</v>
      </c>
      <c r="B26" s="103" t="s">
        <v>356</v>
      </c>
      <c r="C26" s="104" t="s">
        <v>357</v>
      </c>
      <c r="D26" s="103" t="s">
        <v>354</v>
      </c>
      <c r="E26" s="109" t="s">
        <v>358</v>
      </c>
      <c r="F26" s="105">
        <v>35988</v>
      </c>
      <c r="G26" s="106" t="s">
        <v>359</v>
      </c>
      <c r="H26" s="249"/>
    </row>
    <row r="27" spans="1:12" ht="36">
      <c r="A27" s="103">
        <v>3</v>
      </c>
      <c r="B27" s="103" t="s">
        <v>360</v>
      </c>
      <c r="C27" s="104" t="s">
        <v>361</v>
      </c>
      <c r="D27" s="103" t="s">
        <v>354</v>
      </c>
      <c r="E27" s="109" t="s">
        <v>17</v>
      </c>
      <c r="F27" s="105">
        <v>11133.02</v>
      </c>
      <c r="G27" s="106" t="s">
        <v>359</v>
      </c>
      <c r="H27" s="249"/>
      <c r="L27" s="111"/>
    </row>
    <row r="28" spans="1:12" ht="36">
      <c r="A28" s="232" t="s">
        <v>337</v>
      </c>
      <c r="B28" s="232"/>
      <c r="C28" s="232"/>
      <c r="D28" s="232"/>
      <c r="E28" s="233">
        <v>210599</v>
      </c>
      <c r="F28" s="86" t="s">
        <v>338</v>
      </c>
      <c r="G28" s="152" t="s">
        <v>339</v>
      </c>
      <c r="H28" s="249"/>
      <c r="L28" s="111"/>
    </row>
    <row r="29" spans="1:12" s="114" customFormat="1" ht="21">
      <c r="A29" s="232"/>
      <c r="B29" s="232"/>
      <c r="C29" s="232"/>
      <c r="D29" s="232"/>
      <c r="E29" s="233"/>
      <c r="F29" s="112">
        <f>SUM(F26:F27)</f>
        <v>47121.020000000004</v>
      </c>
      <c r="G29" s="113">
        <f>E28-F29</f>
        <v>163477.97999999998</v>
      </c>
      <c r="H29" s="249"/>
      <c r="J29" s="115"/>
      <c r="K29" s="116"/>
    </row>
    <row r="30" spans="1:12" ht="18">
      <c r="A30" s="250"/>
      <c r="B30" s="250"/>
      <c r="C30" s="250"/>
      <c r="D30" s="250"/>
      <c r="E30" s="250"/>
      <c r="F30" s="250"/>
      <c r="G30" s="250"/>
      <c r="H30" s="117"/>
    </row>
    <row r="31" spans="1:12" ht="15.75">
      <c r="A31" s="118"/>
      <c r="B31" s="118"/>
      <c r="C31" s="119"/>
      <c r="D31" s="118"/>
      <c r="E31" s="118"/>
      <c r="F31" s="120"/>
      <c r="G31" s="121"/>
      <c r="H31" s="122"/>
    </row>
    <row r="32" spans="1:12" ht="18">
      <c r="A32" s="251"/>
      <c r="B32" s="252"/>
      <c r="C32" s="252"/>
      <c r="D32" s="252"/>
      <c r="E32" s="252"/>
      <c r="F32" s="252"/>
      <c r="G32" s="252"/>
      <c r="H32" s="123"/>
    </row>
    <row r="33" spans="1:8" ht="20.25" customHeight="1">
      <c r="A33" s="253" t="s">
        <v>362</v>
      </c>
      <c r="B33" s="253"/>
      <c r="C33" s="253"/>
      <c r="D33" s="253"/>
      <c r="E33" s="253"/>
      <c r="F33" s="253"/>
      <c r="G33" s="253"/>
      <c r="H33" s="253"/>
    </row>
    <row r="34" spans="1:8" ht="31.5">
      <c r="A34" s="124" t="s">
        <v>206</v>
      </c>
      <c r="B34" s="124" t="s">
        <v>322</v>
      </c>
      <c r="C34" s="124" t="s">
        <v>323</v>
      </c>
      <c r="D34" s="124" t="s">
        <v>363</v>
      </c>
      <c r="E34" s="124" t="s">
        <v>364</v>
      </c>
      <c r="F34" s="124" t="s">
        <v>21</v>
      </c>
      <c r="G34" s="124" t="s">
        <v>365</v>
      </c>
      <c r="H34" s="124" t="s">
        <v>366</v>
      </c>
    </row>
    <row r="35" spans="1:8" ht="54">
      <c r="A35" s="125">
        <v>1</v>
      </c>
      <c r="B35" s="152" t="s">
        <v>219</v>
      </c>
      <c r="C35" s="126" t="s">
        <v>367</v>
      </c>
      <c r="D35" s="125" t="s">
        <v>368</v>
      </c>
      <c r="E35" s="125" t="s">
        <v>69</v>
      </c>
      <c r="F35" s="127">
        <v>0</v>
      </c>
      <c r="G35" s="128" t="s">
        <v>127</v>
      </c>
      <c r="H35" s="249">
        <f>(F43/E43)</f>
        <v>0.38742613636363638</v>
      </c>
    </row>
    <row r="36" spans="1:8" ht="54">
      <c r="A36" s="125">
        <v>2</v>
      </c>
      <c r="B36" s="152" t="s">
        <v>231</v>
      </c>
      <c r="C36" s="126" t="s">
        <v>369</v>
      </c>
      <c r="D36" s="125" t="s">
        <v>368</v>
      </c>
      <c r="E36" s="125" t="s">
        <v>69</v>
      </c>
      <c r="F36" s="127">
        <v>0</v>
      </c>
      <c r="G36" s="128" t="s">
        <v>370</v>
      </c>
      <c r="H36" s="249"/>
    </row>
    <row r="37" spans="1:8" ht="72">
      <c r="A37" s="125">
        <v>3</v>
      </c>
      <c r="B37" s="152" t="s">
        <v>226</v>
      </c>
      <c r="C37" s="126" t="s">
        <v>371</v>
      </c>
      <c r="D37" s="125" t="s">
        <v>368</v>
      </c>
      <c r="E37" s="125" t="s">
        <v>69</v>
      </c>
      <c r="F37" s="127">
        <v>0</v>
      </c>
      <c r="G37" s="128" t="s">
        <v>372</v>
      </c>
      <c r="H37" s="249"/>
    </row>
    <row r="38" spans="1:8" ht="54">
      <c r="A38" s="125">
        <v>4</v>
      </c>
      <c r="B38" s="152" t="s">
        <v>373</v>
      </c>
      <c r="C38" s="126" t="s">
        <v>374</v>
      </c>
      <c r="D38" s="125" t="s">
        <v>368</v>
      </c>
      <c r="E38" s="125" t="s">
        <v>17</v>
      </c>
      <c r="F38" s="127">
        <v>19504</v>
      </c>
      <c r="G38" s="86" t="s">
        <v>21</v>
      </c>
      <c r="H38" s="249"/>
    </row>
    <row r="39" spans="1:8" ht="54">
      <c r="A39" s="125">
        <v>5</v>
      </c>
      <c r="B39" s="152" t="s">
        <v>375</v>
      </c>
      <c r="C39" s="126" t="s">
        <v>374</v>
      </c>
      <c r="D39" s="125" t="s">
        <v>368</v>
      </c>
      <c r="E39" s="125" t="s">
        <v>82</v>
      </c>
      <c r="F39" s="127">
        <v>109740</v>
      </c>
      <c r="G39" s="86" t="s">
        <v>21</v>
      </c>
      <c r="H39" s="249"/>
    </row>
    <row r="40" spans="1:8" ht="54">
      <c r="A40" s="125">
        <v>6</v>
      </c>
      <c r="B40" s="152" t="s">
        <v>376</v>
      </c>
      <c r="C40" s="126" t="s">
        <v>374</v>
      </c>
      <c r="D40" s="125" t="s">
        <v>368</v>
      </c>
      <c r="E40" s="125" t="s">
        <v>82</v>
      </c>
      <c r="F40" s="127">
        <v>330</v>
      </c>
      <c r="G40" s="86" t="s">
        <v>21</v>
      </c>
      <c r="H40" s="249"/>
    </row>
    <row r="41" spans="1:8" ht="72">
      <c r="A41" s="125">
        <v>7</v>
      </c>
      <c r="B41" s="152" t="s">
        <v>377</v>
      </c>
      <c r="C41" s="126" t="s">
        <v>374</v>
      </c>
      <c r="D41" s="125" t="s">
        <v>368</v>
      </c>
      <c r="E41" s="125" t="s">
        <v>69</v>
      </c>
      <c r="F41" s="127">
        <v>6800</v>
      </c>
      <c r="G41" s="129" t="s">
        <v>378</v>
      </c>
      <c r="H41" s="249"/>
    </row>
    <row r="42" spans="1:8" ht="36">
      <c r="A42" s="232" t="s">
        <v>379</v>
      </c>
      <c r="B42" s="232"/>
      <c r="C42" s="232"/>
      <c r="D42" s="232"/>
      <c r="E42" s="152" t="s">
        <v>316</v>
      </c>
      <c r="F42" s="86" t="s">
        <v>338</v>
      </c>
      <c r="G42" s="152" t="s">
        <v>339</v>
      </c>
      <c r="H42" s="130"/>
    </row>
    <row r="43" spans="1:8" ht="18">
      <c r="A43" s="232"/>
      <c r="B43" s="232"/>
      <c r="C43" s="232"/>
      <c r="D43" s="232"/>
      <c r="E43" s="153">
        <v>352000</v>
      </c>
      <c r="F43" s="153">
        <f>SUM(F35:F41)</f>
        <v>136374</v>
      </c>
      <c r="G43" s="131">
        <f>E43-F43</f>
        <v>215626</v>
      </c>
      <c r="H43" s="130"/>
    </row>
    <row r="44" spans="1:8" ht="18">
      <c r="A44" s="132"/>
      <c r="B44" s="133"/>
      <c r="C44" s="133"/>
      <c r="D44" s="133"/>
      <c r="E44" s="134"/>
      <c r="F44" s="134"/>
      <c r="G44" s="135"/>
      <c r="H44" s="136"/>
    </row>
    <row r="45" spans="1:8" ht="18">
      <c r="A45" s="251"/>
      <c r="B45" s="252"/>
      <c r="C45" s="252"/>
      <c r="D45" s="252"/>
      <c r="E45" s="252"/>
      <c r="F45" s="252"/>
      <c r="G45" s="254"/>
      <c r="H45" s="137"/>
    </row>
    <row r="46" spans="1:8" ht="18" customHeight="1">
      <c r="A46" s="241" t="s">
        <v>380</v>
      </c>
      <c r="B46" s="242"/>
      <c r="C46" s="242"/>
      <c r="D46" s="242"/>
      <c r="E46" s="242"/>
      <c r="F46" s="242"/>
      <c r="G46" s="242"/>
      <c r="H46" s="243"/>
    </row>
    <row r="47" spans="1:8" ht="18">
      <c r="A47" s="125">
        <v>2</v>
      </c>
      <c r="B47" s="147" t="s">
        <v>264</v>
      </c>
      <c r="C47" s="148" t="s">
        <v>381</v>
      </c>
      <c r="D47" s="149" t="s">
        <v>368</v>
      </c>
      <c r="E47" s="149" t="s">
        <v>69</v>
      </c>
      <c r="F47" s="150">
        <f>1653.6+478.8+2000</f>
        <v>4132.3999999999996</v>
      </c>
      <c r="G47" s="151" t="s">
        <v>21</v>
      </c>
      <c r="H47" s="261">
        <v>0.36810795454545453</v>
      </c>
    </row>
    <row r="48" spans="1:8" ht="18">
      <c r="A48" s="125">
        <v>3</v>
      </c>
      <c r="B48" s="147" t="s">
        <v>382</v>
      </c>
      <c r="C48" s="148" t="s">
        <v>383</v>
      </c>
      <c r="D48" s="149" t="s">
        <v>368</v>
      </c>
      <c r="E48" s="149" t="s">
        <v>384</v>
      </c>
      <c r="F48" s="150">
        <v>66458.31</v>
      </c>
      <c r="G48" s="151" t="s">
        <v>21</v>
      </c>
      <c r="H48" s="262"/>
    </row>
    <row r="49" spans="1:8" ht="18">
      <c r="A49" s="125">
        <v>4</v>
      </c>
      <c r="B49" s="147" t="s">
        <v>401</v>
      </c>
      <c r="C49" s="148" t="s">
        <v>381</v>
      </c>
      <c r="D49" s="149" t="s">
        <v>368</v>
      </c>
      <c r="E49" s="149" t="s">
        <v>82</v>
      </c>
      <c r="F49" s="150">
        <v>2921.6</v>
      </c>
      <c r="G49" s="151" t="s">
        <v>21</v>
      </c>
      <c r="H49" s="262"/>
    </row>
    <row r="50" spans="1:8" ht="18">
      <c r="A50" s="125">
        <v>5</v>
      </c>
      <c r="B50" s="147" t="s">
        <v>400</v>
      </c>
      <c r="C50" s="148" t="s">
        <v>385</v>
      </c>
      <c r="D50" s="149" t="s">
        <v>368</v>
      </c>
      <c r="E50" s="149" t="s">
        <v>82</v>
      </c>
      <c r="F50" s="150">
        <v>11274</v>
      </c>
      <c r="G50" s="151" t="s">
        <v>21</v>
      </c>
      <c r="H50" s="262"/>
    </row>
    <row r="51" spans="1:8" ht="18">
      <c r="A51" s="125">
        <v>6</v>
      </c>
      <c r="B51" s="147" t="s">
        <v>399</v>
      </c>
      <c r="C51" s="148" t="s">
        <v>385</v>
      </c>
      <c r="D51" s="149" t="s">
        <v>368</v>
      </c>
      <c r="E51" s="149" t="s">
        <v>17</v>
      </c>
      <c r="F51" s="160">
        <v>31787.56</v>
      </c>
      <c r="G51" s="151" t="s">
        <v>21</v>
      </c>
      <c r="H51" s="262"/>
    </row>
    <row r="52" spans="1:8" ht="18">
      <c r="A52" s="125">
        <v>7</v>
      </c>
      <c r="B52" s="147" t="s">
        <v>402</v>
      </c>
      <c r="C52" s="148" t="s">
        <v>386</v>
      </c>
      <c r="D52" s="149" t="s">
        <v>368</v>
      </c>
      <c r="E52" s="149" t="s">
        <v>69</v>
      </c>
      <c r="F52" s="150">
        <v>26594.799999999999</v>
      </c>
      <c r="G52" s="151" t="s">
        <v>21</v>
      </c>
      <c r="H52" s="262"/>
    </row>
    <row r="53" spans="1:8" ht="18">
      <c r="A53" s="125">
        <v>9</v>
      </c>
      <c r="B53" s="147" t="s">
        <v>396</v>
      </c>
      <c r="C53" s="148" t="s">
        <v>387</v>
      </c>
      <c r="D53" s="149" t="s">
        <v>368</v>
      </c>
      <c r="E53" s="149" t="s">
        <v>82</v>
      </c>
      <c r="F53" s="150">
        <v>32856.080000000002</v>
      </c>
      <c r="G53" s="151" t="s">
        <v>21</v>
      </c>
      <c r="H53" s="262"/>
    </row>
    <row r="54" spans="1:8" ht="18">
      <c r="A54" s="125">
        <v>10</v>
      </c>
      <c r="B54" s="147" t="s">
        <v>397</v>
      </c>
      <c r="C54" s="148" t="s">
        <v>386</v>
      </c>
      <c r="D54" s="149" t="s">
        <v>368</v>
      </c>
      <c r="E54" s="149" t="s">
        <v>69</v>
      </c>
      <c r="F54" s="150">
        <v>80884.2</v>
      </c>
      <c r="G54" s="151" t="s">
        <v>388</v>
      </c>
      <c r="H54" s="262"/>
    </row>
    <row r="55" spans="1:8" ht="18">
      <c r="A55" s="125">
        <v>11</v>
      </c>
      <c r="B55" s="147" t="s">
        <v>398</v>
      </c>
      <c r="C55" s="148" t="s">
        <v>389</v>
      </c>
      <c r="D55" s="149" t="s">
        <v>368</v>
      </c>
      <c r="E55" s="149" t="s">
        <v>69</v>
      </c>
      <c r="F55" s="150">
        <v>66828.12</v>
      </c>
      <c r="G55" s="151" t="s">
        <v>390</v>
      </c>
      <c r="H55" s="262"/>
    </row>
    <row r="56" spans="1:8" ht="36">
      <c r="A56" s="125">
        <v>12</v>
      </c>
      <c r="B56" s="147" t="s">
        <v>411</v>
      </c>
      <c r="C56" s="148" t="s">
        <v>381</v>
      </c>
      <c r="D56" s="149" t="s">
        <v>368</v>
      </c>
      <c r="E56" s="149" t="s">
        <v>82</v>
      </c>
      <c r="F56" s="150">
        <v>164283.88</v>
      </c>
      <c r="G56" s="151" t="s">
        <v>412</v>
      </c>
      <c r="H56" s="262"/>
    </row>
    <row r="57" spans="1:8" ht="18">
      <c r="A57" s="125">
        <v>13</v>
      </c>
      <c r="B57" s="152"/>
      <c r="C57" s="126"/>
      <c r="D57" s="125"/>
      <c r="E57" s="125"/>
      <c r="F57" s="153"/>
      <c r="G57" s="86"/>
      <c r="H57" s="262"/>
    </row>
    <row r="58" spans="1:8" ht="18">
      <c r="A58" s="125">
        <v>14</v>
      </c>
      <c r="B58" s="152"/>
      <c r="C58" s="126"/>
      <c r="D58" s="125"/>
      <c r="E58" s="125"/>
      <c r="F58" s="153"/>
      <c r="G58" s="152"/>
      <c r="H58" s="262"/>
    </row>
    <row r="59" spans="1:8" ht="18">
      <c r="A59" s="138"/>
      <c r="B59" s="264"/>
      <c r="C59" s="265"/>
      <c r="D59" s="265"/>
      <c r="E59" s="266"/>
      <c r="F59" s="153"/>
      <c r="G59" s="152"/>
      <c r="H59" s="262"/>
    </row>
    <row r="60" spans="1:8" ht="36">
      <c r="A60" s="255" t="s">
        <v>379</v>
      </c>
      <c r="B60" s="256"/>
      <c r="C60" s="256"/>
      <c r="D60" s="257"/>
      <c r="E60" s="152" t="s">
        <v>316</v>
      </c>
      <c r="F60" s="86" t="s">
        <v>338</v>
      </c>
      <c r="G60" s="152" t="s">
        <v>339</v>
      </c>
      <c r="H60" s="262"/>
    </row>
    <row r="61" spans="1:8" ht="18">
      <c r="A61" s="258"/>
      <c r="B61" s="259"/>
      <c r="C61" s="259"/>
      <c r="D61" s="260"/>
      <c r="E61" s="153">
        <v>1000000</v>
      </c>
      <c r="F61" s="153">
        <f>SUM(F47:F59)</f>
        <v>488020.95</v>
      </c>
      <c r="G61" s="131">
        <f>E61-F61</f>
        <v>511979.05</v>
      </c>
      <c r="H61" s="263"/>
    </row>
    <row r="62" spans="1:8" ht="18">
      <c r="A62" s="139"/>
      <c r="B62" s="139"/>
      <c r="C62" s="139"/>
      <c r="D62" s="139"/>
      <c r="E62" s="140"/>
      <c r="F62" s="140"/>
      <c r="G62" s="141"/>
      <c r="H62" s="142"/>
    </row>
    <row r="63" spans="1:8" ht="18">
      <c r="A63" s="139"/>
      <c r="B63" s="139"/>
      <c r="C63" s="139"/>
      <c r="D63" s="139"/>
      <c r="E63" s="140"/>
      <c r="F63" s="140"/>
      <c r="G63" s="141"/>
      <c r="H63" s="142"/>
    </row>
    <row r="64" spans="1:8" ht="18">
      <c r="A64" s="251"/>
      <c r="B64" s="252"/>
      <c r="C64" s="252"/>
      <c r="D64" s="252"/>
      <c r="E64" s="252"/>
      <c r="F64" s="252"/>
      <c r="G64" s="252"/>
      <c r="H64" s="123"/>
    </row>
    <row r="65" spans="1:8" ht="18" customHeight="1">
      <c r="A65" s="236" t="s">
        <v>391</v>
      </c>
      <c r="B65" s="236"/>
      <c r="C65" s="236"/>
      <c r="D65" s="236"/>
      <c r="E65" s="236"/>
      <c r="F65" s="236"/>
      <c r="G65" s="236"/>
      <c r="H65" s="236"/>
    </row>
    <row r="66" spans="1:8" ht="90">
      <c r="A66" s="125">
        <v>1</v>
      </c>
      <c r="B66" s="147" t="s">
        <v>235</v>
      </c>
      <c r="C66" s="148" t="s">
        <v>392</v>
      </c>
      <c r="D66" s="149" t="s">
        <v>354</v>
      </c>
      <c r="E66" s="149" t="s">
        <v>69</v>
      </c>
      <c r="F66" s="157"/>
      <c r="G66" s="158" t="s">
        <v>403</v>
      </c>
      <c r="H66" s="249">
        <f>F71/E71</f>
        <v>0</v>
      </c>
    </row>
    <row r="67" spans="1:8" ht="18">
      <c r="A67" s="125"/>
      <c r="B67" s="152"/>
      <c r="C67" s="126"/>
      <c r="D67" s="125"/>
      <c r="E67" s="125"/>
      <c r="F67" s="127">
        <v>0</v>
      </c>
      <c r="G67" s="152"/>
      <c r="H67" s="249"/>
    </row>
    <row r="68" spans="1:8" ht="18">
      <c r="A68" s="125"/>
      <c r="B68" s="152"/>
      <c r="C68" s="126"/>
      <c r="D68" s="125"/>
      <c r="E68" s="125"/>
      <c r="F68" s="127">
        <v>0</v>
      </c>
      <c r="G68" s="86"/>
      <c r="H68" s="249"/>
    </row>
    <row r="69" spans="1:8" ht="18">
      <c r="A69" s="125"/>
      <c r="B69" s="152"/>
      <c r="C69" s="126"/>
      <c r="D69" s="125"/>
      <c r="E69" s="125"/>
      <c r="F69" s="127">
        <v>0</v>
      </c>
      <c r="G69" s="152"/>
      <c r="H69" s="249"/>
    </row>
    <row r="70" spans="1:8" ht="36">
      <c r="A70" s="232" t="s">
        <v>379</v>
      </c>
      <c r="B70" s="232"/>
      <c r="C70" s="232"/>
      <c r="D70" s="232"/>
      <c r="E70" s="152" t="s">
        <v>316</v>
      </c>
      <c r="F70" s="86" t="s">
        <v>338</v>
      </c>
      <c r="G70" s="152" t="s">
        <v>339</v>
      </c>
      <c r="H70" s="249"/>
    </row>
    <row r="71" spans="1:8" ht="18">
      <c r="A71" s="232"/>
      <c r="B71" s="232"/>
      <c r="C71" s="232"/>
      <c r="D71" s="232"/>
      <c r="E71" s="153">
        <v>150000</v>
      </c>
      <c r="F71" s="153">
        <f>SUM(F66:F69)</f>
        <v>0</v>
      </c>
      <c r="G71" s="131">
        <f>E71-F71</f>
        <v>150000</v>
      </c>
      <c r="H71" s="249"/>
    </row>
    <row r="74" spans="1:8" ht="18">
      <c r="A74" s="267"/>
      <c r="B74" s="267"/>
      <c r="C74" s="267"/>
      <c r="D74" s="267"/>
      <c r="E74" s="267"/>
      <c r="F74" s="267"/>
      <c r="G74" s="267"/>
      <c r="H74" s="137"/>
    </row>
    <row r="75" spans="1:8" ht="18" customHeight="1">
      <c r="A75" s="241" t="s">
        <v>393</v>
      </c>
      <c r="B75" s="242"/>
      <c r="C75" s="242"/>
      <c r="D75" s="242"/>
      <c r="E75" s="242"/>
      <c r="F75" s="242"/>
      <c r="G75" s="242"/>
      <c r="H75" s="243"/>
    </row>
    <row r="76" spans="1:8" ht="54">
      <c r="A76" s="125">
        <v>1</v>
      </c>
      <c r="B76" s="159" t="s">
        <v>394</v>
      </c>
      <c r="C76" s="148" t="s">
        <v>395</v>
      </c>
      <c r="D76" s="149" t="s">
        <v>368</v>
      </c>
      <c r="E76" s="149" t="s">
        <v>69</v>
      </c>
      <c r="F76" s="157">
        <v>720000</v>
      </c>
      <c r="G76" s="151" t="s">
        <v>21</v>
      </c>
      <c r="H76" s="261">
        <f>F83/E83</f>
        <v>0.77837837837837842</v>
      </c>
    </row>
    <row r="77" spans="1:8" ht="18">
      <c r="A77" s="125">
        <v>2</v>
      </c>
      <c r="B77" s="152"/>
      <c r="C77" s="126"/>
      <c r="D77" s="125"/>
      <c r="E77" s="125"/>
      <c r="F77" s="127"/>
      <c r="G77" s="152"/>
      <c r="H77" s="262"/>
    </row>
    <row r="78" spans="1:8" ht="18">
      <c r="A78" s="125"/>
      <c r="B78" s="143"/>
      <c r="C78" s="126"/>
      <c r="D78" s="125"/>
      <c r="E78" s="125"/>
      <c r="F78" s="127"/>
      <c r="G78" s="86"/>
      <c r="H78" s="262"/>
    </row>
    <row r="79" spans="1:8" ht="18">
      <c r="A79" s="125"/>
      <c r="B79" s="143"/>
      <c r="C79" s="126"/>
      <c r="D79" s="125"/>
      <c r="E79" s="125"/>
      <c r="F79" s="127"/>
      <c r="G79" s="86"/>
      <c r="H79" s="262"/>
    </row>
    <row r="80" spans="1:8" ht="18">
      <c r="A80" s="125"/>
      <c r="B80" s="143"/>
      <c r="C80" s="126"/>
      <c r="D80" s="125"/>
      <c r="E80" s="125"/>
      <c r="F80" s="127"/>
      <c r="G80" s="86"/>
      <c r="H80" s="262"/>
    </row>
    <row r="81" spans="1:8" ht="18">
      <c r="A81" s="125"/>
      <c r="B81" s="152"/>
      <c r="C81" s="126"/>
      <c r="D81" s="125"/>
      <c r="E81" s="125"/>
      <c r="F81" s="127"/>
      <c r="G81" s="152"/>
      <c r="H81" s="262"/>
    </row>
    <row r="82" spans="1:8" ht="36">
      <c r="A82" s="255" t="s">
        <v>379</v>
      </c>
      <c r="B82" s="256"/>
      <c r="C82" s="256"/>
      <c r="D82" s="257"/>
      <c r="E82" s="152" t="s">
        <v>316</v>
      </c>
      <c r="F82" s="86" t="s">
        <v>338</v>
      </c>
      <c r="G82" s="152" t="s">
        <v>339</v>
      </c>
      <c r="H82" s="262"/>
    </row>
    <row r="83" spans="1:8" ht="18">
      <c r="A83" s="258"/>
      <c r="B83" s="259"/>
      <c r="C83" s="259"/>
      <c r="D83" s="260"/>
      <c r="E83" s="153">
        <v>925000</v>
      </c>
      <c r="F83" s="153">
        <f>SUM(F76:F81)</f>
        <v>720000</v>
      </c>
      <c r="G83" s="131">
        <f>E83-F83</f>
        <v>205000</v>
      </c>
      <c r="H83" s="263"/>
    </row>
    <row r="86" spans="1:8" ht="18">
      <c r="A86" s="251"/>
      <c r="B86" s="252"/>
      <c r="C86" s="252"/>
      <c r="D86" s="252"/>
      <c r="E86" s="252"/>
      <c r="F86" s="252"/>
      <c r="G86" s="252"/>
      <c r="H86" s="123"/>
    </row>
    <row r="87" spans="1:8" ht="18">
      <c r="A87" s="236" t="s">
        <v>404</v>
      </c>
      <c r="B87" s="236"/>
      <c r="C87" s="236"/>
      <c r="D87" s="236"/>
      <c r="E87" s="236"/>
      <c r="F87" s="236"/>
      <c r="G87" s="236"/>
      <c r="H87" s="236"/>
    </row>
    <row r="88" spans="1:8" ht="36">
      <c r="A88" s="125">
        <v>1</v>
      </c>
      <c r="B88" s="147" t="s">
        <v>405</v>
      </c>
      <c r="C88" s="148" t="s">
        <v>406</v>
      </c>
      <c r="D88" s="149" t="s">
        <v>407</v>
      </c>
      <c r="E88" s="149" t="s">
        <v>82</v>
      </c>
      <c r="F88" s="157">
        <v>132878.79999999999</v>
      </c>
      <c r="G88" s="158" t="s">
        <v>408</v>
      </c>
      <c r="H88" s="249">
        <f>F93/E93</f>
        <v>0.75132052980132447</v>
      </c>
    </row>
    <row r="89" spans="1:8" ht="36">
      <c r="A89" s="125">
        <v>2</v>
      </c>
      <c r="B89" s="147" t="s">
        <v>409</v>
      </c>
      <c r="C89" s="148" t="s">
        <v>410</v>
      </c>
      <c r="D89" s="149" t="s">
        <v>407</v>
      </c>
      <c r="E89" s="149" t="s">
        <v>82</v>
      </c>
      <c r="F89" s="157">
        <v>94020</v>
      </c>
      <c r="G89" s="147" t="s">
        <v>21</v>
      </c>
      <c r="H89" s="249"/>
    </row>
    <row r="90" spans="1:8" ht="18">
      <c r="A90" s="125"/>
      <c r="B90" s="152"/>
      <c r="C90" s="126"/>
      <c r="D90" s="125"/>
      <c r="E90" s="125"/>
      <c r="F90" s="127">
        <v>0</v>
      </c>
      <c r="G90" s="86"/>
      <c r="H90" s="249"/>
    </row>
    <row r="91" spans="1:8" ht="18">
      <c r="A91" s="125"/>
      <c r="B91" s="152"/>
      <c r="C91" s="126"/>
      <c r="D91" s="125"/>
      <c r="E91" s="125"/>
      <c r="F91" s="127">
        <v>0</v>
      </c>
      <c r="G91" s="152"/>
      <c r="H91" s="249"/>
    </row>
    <row r="92" spans="1:8" ht="36">
      <c r="A92" s="232" t="s">
        <v>379</v>
      </c>
      <c r="B92" s="232"/>
      <c r="C92" s="232"/>
      <c r="D92" s="232"/>
      <c r="E92" s="152" t="s">
        <v>316</v>
      </c>
      <c r="F92" s="86" t="s">
        <v>338</v>
      </c>
      <c r="G92" s="152" t="s">
        <v>339</v>
      </c>
      <c r="H92" s="249"/>
    </row>
    <row r="93" spans="1:8" ht="18">
      <c r="A93" s="232"/>
      <c r="B93" s="232"/>
      <c r="C93" s="232"/>
      <c r="D93" s="232"/>
      <c r="E93" s="153">
        <v>302000</v>
      </c>
      <c r="F93" s="153">
        <f>SUM(F88:F91)</f>
        <v>226898.8</v>
      </c>
      <c r="G93" s="131">
        <f>E93-F93</f>
        <v>75101.200000000012</v>
      </c>
      <c r="H93" s="249"/>
    </row>
  </sheetData>
  <mergeCells count="41">
    <mergeCell ref="H88:H93"/>
    <mergeCell ref="A92:D93"/>
    <mergeCell ref="A74:G74"/>
    <mergeCell ref="A75:H75"/>
    <mergeCell ref="H76:H83"/>
    <mergeCell ref="A82:D83"/>
    <mergeCell ref="A60:D61"/>
    <mergeCell ref="A64:G64"/>
    <mergeCell ref="A65:H65"/>
    <mergeCell ref="A86:G86"/>
    <mergeCell ref="A87:H87"/>
    <mergeCell ref="H66:H71"/>
    <mergeCell ref="A70:D71"/>
    <mergeCell ref="H47:H61"/>
    <mergeCell ref="B59:E59"/>
    <mergeCell ref="A46:H46"/>
    <mergeCell ref="A23:G23"/>
    <mergeCell ref="A24:H24"/>
    <mergeCell ref="H25:H29"/>
    <mergeCell ref="A28:D29"/>
    <mergeCell ref="E28:E29"/>
    <mergeCell ref="A30:G30"/>
    <mergeCell ref="A32:G32"/>
    <mergeCell ref="A33:H33"/>
    <mergeCell ref="H35:H41"/>
    <mergeCell ref="A42:D43"/>
    <mergeCell ref="A45:G45"/>
    <mergeCell ref="A14:H14"/>
    <mergeCell ref="A15:H15"/>
    <mergeCell ref="A16:H16"/>
    <mergeCell ref="H17:H22"/>
    <mergeCell ref="A20:D21"/>
    <mergeCell ref="E20:E21"/>
    <mergeCell ref="A22:G22"/>
    <mergeCell ref="A1:H1"/>
    <mergeCell ref="A2:H2"/>
    <mergeCell ref="A3:H3"/>
    <mergeCell ref="A4:H4"/>
    <mergeCell ref="H6:H12"/>
    <mergeCell ref="A12:D13"/>
    <mergeCell ref="E12:E1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CONTROLE COMPRAS</vt:lpstr>
      <vt:lpstr>BANCO DE DADOS</vt:lpstr>
      <vt:lpstr>PROCESSO NÃO EMPENHADO</vt:lpstr>
      <vt:lpstr>CONV-EMENDAS</vt:lpstr>
      <vt:lpstr>'BANCO DE DADOS'!Area_de_impressao</vt:lpstr>
      <vt:lpstr>'CONTROLE COMPRAS'!Area_de_impressao</vt:lpstr>
      <vt:lpstr>'BANCO DE DADOS'!Titulos_de_impressao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paulo.silva</dc:creator>
  <cp:lastModifiedBy>Simone Carol Lopes Ferreira</cp:lastModifiedBy>
  <cp:lastPrinted>2021-04-23T19:58:59Z</cp:lastPrinted>
  <dcterms:created xsi:type="dcterms:W3CDTF">2019-05-28T16:31:00Z</dcterms:created>
  <dcterms:modified xsi:type="dcterms:W3CDTF">2021-05-04T13:54:19Z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