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C:\Users\simone.ferreira\Downloads\"/>
    </mc:Choice>
  </mc:AlternateContent>
  <xr:revisionPtr revIDLastSave="0" documentId="13_ncr:1_{AE9BE44C-0122-4B7C-834D-522861F2BCF9}" xr6:coauthVersionLast="47" xr6:coauthVersionMax="47" xr10:uidLastSave="{00000000-0000-0000-0000-000000000000}"/>
  <bookViews>
    <workbookView xWindow="-120" yWindow="-120" windowWidth="20640" windowHeight="11160" xr2:uid="{00000000-000D-0000-FFFF-FFFF00000000}"/>
  </bookViews>
  <sheets>
    <sheet name="MAIO 2023" sheetId="4" r:id="rId1"/>
    <sheet name="RESULTS - GRAPHICS" sheetId="3" r:id="rId2"/>
  </sheets>
  <definedNames>
    <definedName name="_xlnm._FilterDatabase" localSheetId="0" hidden="1">'MAIO 2023'!$A$9:$O$69</definedName>
    <definedName name="_xlnm._FilterDatabase" localSheetId="1" hidden="1">'RESULTS - GRAPHICS'!$D$17:$N$27</definedName>
    <definedName name="_xlnm.Print_Area" localSheetId="1">'RESULTS - GRAPHICS'!$A$1:$Y$70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3" l="1"/>
  <c r="M25" i="3"/>
  <c r="M24" i="3"/>
  <c r="M23" i="3"/>
  <c r="M22" i="3"/>
  <c r="M21" i="3"/>
  <c r="M20" i="3"/>
  <c r="M19" i="3"/>
  <c r="M18" i="3"/>
  <c r="M27" i="3" l="1"/>
  <c r="N19" i="3" s="1"/>
  <c r="J67" i="4"/>
  <c r="L67" i="4" s="1"/>
  <c r="J62" i="4"/>
  <c r="L62" i="4" s="1"/>
  <c r="J61" i="4"/>
  <c r="L61" i="4" s="1"/>
  <c r="J60" i="4"/>
  <c r="L60" i="4" s="1"/>
  <c r="J56" i="4"/>
  <c r="L56" i="4" s="1"/>
  <c r="J52" i="4"/>
  <c r="L52" i="4" s="1"/>
  <c r="N26" i="3" l="1"/>
  <c r="N25" i="3"/>
  <c r="N24" i="3"/>
  <c r="N23" i="3"/>
  <c r="AA4" i="3" s="1"/>
  <c r="N21" i="3"/>
  <c r="N22" i="3"/>
  <c r="J51" i="4"/>
  <c r="L51" i="4" s="1"/>
  <c r="J49" i="4"/>
  <c r="L49" i="4" s="1"/>
  <c r="J50" i="4"/>
  <c r="L50" i="4" s="1"/>
  <c r="J48" i="4"/>
  <c r="L48" i="4" s="1"/>
  <c r="J38" i="4"/>
  <c r="L38" i="4" s="1"/>
  <c r="J14" i="4"/>
  <c r="L14" i="4" s="1"/>
  <c r="J15" i="4"/>
  <c r="L15" i="4" s="1"/>
  <c r="J16" i="4"/>
  <c r="L16" i="4" s="1"/>
  <c r="J17" i="4"/>
  <c r="L17" i="4" s="1"/>
  <c r="J18" i="4"/>
  <c r="L18" i="4" s="1"/>
  <c r="J19" i="4"/>
  <c r="L19" i="4" s="1"/>
  <c r="J20" i="4"/>
  <c r="L20" i="4" s="1"/>
  <c r="J21" i="4"/>
  <c r="L21" i="4" s="1"/>
  <c r="J22" i="4"/>
  <c r="L22" i="4" s="1"/>
  <c r="J23" i="4"/>
  <c r="L23" i="4" s="1"/>
  <c r="J24" i="4"/>
  <c r="L24" i="4" s="1"/>
  <c r="J25" i="4"/>
  <c r="L25" i="4" s="1"/>
  <c r="J26" i="4"/>
  <c r="L26" i="4" s="1"/>
  <c r="J27" i="4"/>
  <c r="L27" i="4" s="1"/>
  <c r="J28" i="4"/>
  <c r="L28" i="4" s="1"/>
  <c r="J29" i="4"/>
  <c r="L29" i="4" s="1"/>
  <c r="J30" i="4"/>
  <c r="L30" i="4" s="1"/>
  <c r="J31" i="4"/>
  <c r="L31" i="4" s="1"/>
  <c r="J32" i="4"/>
  <c r="L32" i="4" s="1"/>
  <c r="J33" i="4"/>
  <c r="L33" i="4" s="1"/>
  <c r="J34" i="4"/>
  <c r="L34" i="4" s="1"/>
  <c r="J35" i="4"/>
  <c r="L35" i="4" s="1"/>
  <c r="J36" i="4"/>
  <c r="L36" i="4" s="1"/>
  <c r="J37" i="4"/>
  <c r="L37" i="4" s="1"/>
  <c r="J39" i="4"/>
  <c r="L39" i="4" s="1"/>
  <c r="J40" i="4"/>
  <c r="L40" i="4" s="1"/>
  <c r="J41" i="4"/>
  <c r="L41" i="4" s="1"/>
  <c r="J42" i="4"/>
  <c r="L42" i="4" s="1"/>
  <c r="J43" i="4"/>
  <c r="L43" i="4" s="1"/>
  <c r="J44" i="4"/>
  <c r="L44" i="4" s="1"/>
  <c r="J45" i="4"/>
  <c r="L45" i="4" s="1"/>
  <c r="J46" i="4"/>
  <c r="L46" i="4" s="1"/>
  <c r="J47" i="4"/>
  <c r="L47" i="4" s="1"/>
  <c r="J53" i="4"/>
  <c r="L53" i="4" s="1"/>
  <c r="J54" i="4"/>
  <c r="L54" i="4" s="1"/>
  <c r="J55" i="4"/>
  <c r="L55" i="4" s="1"/>
  <c r="J57" i="4"/>
  <c r="L57" i="4" s="1"/>
  <c r="J58" i="4"/>
  <c r="L58" i="4" s="1"/>
  <c r="J59" i="4"/>
  <c r="L59" i="4" s="1"/>
  <c r="J63" i="4"/>
  <c r="L63" i="4" s="1"/>
  <c r="J64" i="4"/>
  <c r="L64" i="4" s="1"/>
  <c r="J65" i="4"/>
  <c r="L65" i="4" s="1"/>
  <c r="J66" i="4"/>
  <c r="L66" i="4" s="1"/>
  <c r="J13" i="4"/>
  <c r="L13" i="4" s="1"/>
  <c r="J11" i="4" l="1"/>
  <c r="L11" i="4" s="1"/>
  <c r="J12" i="4"/>
  <c r="L12" i="4" s="1"/>
  <c r="J10" i="4"/>
  <c r="L10" i="4" l="1"/>
  <c r="J69" i="4"/>
  <c r="J87" i="4"/>
  <c r="J89" i="4" s="1"/>
  <c r="A12" i="4"/>
  <c r="A11" i="4"/>
  <c r="M80" i="4"/>
  <c r="A10" i="4"/>
  <c r="R33" i="3" l="1"/>
  <c r="R39" i="3"/>
  <c r="R35" i="3"/>
  <c r="R40" i="3"/>
  <c r="R38" i="3"/>
  <c r="R37" i="3"/>
  <c r="R36" i="3"/>
  <c r="R34" i="3"/>
  <c r="M82" i="4"/>
  <c r="Q41" i="3" l="1"/>
  <c r="N18" i="3"/>
  <c r="AA3" i="3" s="1"/>
  <c r="N20" i="3"/>
  <c r="N27" i="3" l="1"/>
</calcChain>
</file>

<file path=xl/sharedStrings.xml><?xml version="1.0" encoding="utf-8"?>
<sst xmlns="http://schemas.openxmlformats.org/spreadsheetml/2006/main" count="608" uniqueCount="259">
  <si>
    <t>ITEM</t>
  </si>
  <si>
    <t>PROCESSO</t>
  </si>
  <si>
    <t>MODALIDADE DE COMPRA</t>
  </si>
  <si>
    <t>Nº- PE/CEL INEX/RDL</t>
  </si>
  <si>
    <t>DESCRIÇÃO/SERVIÇO/CONSUMO (ID)</t>
  </si>
  <si>
    <t>FORNECEDOR</t>
  </si>
  <si>
    <t>VALOR UNITÁRIO</t>
  </si>
  <si>
    <t>VALOR TOTAL</t>
  </si>
  <si>
    <t>NATUREZA DESPESA</t>
  </si>
  <si>
    <t>DATA EMPENHO</t>
  </si>
  <si>
    <t>Nº NOTA DE EMPENHO</t>
  </si>
  <si>
    <t>FONTE DE RECURSO</t>
  </si>
  <si>
    <t>RDL</t>
  </si>
  <si>
    <t>INEX</t>
  </si>
  <si>
    <t>ATA</t>
  </si>
  <si>
    <t>CEL</t>
  </si>
  <si>
    <t>PE</t>
  </si>
  <si>
    <t>FUNDAÇÃO HOSPITALAR DE DERMATOLOGIA TROPICAL E VENEREOLOGIA "ALFREDO DA MATTA"</t>
  </si>
  <si>
    <t>DEPARTAMENTO DE ADMINISTRAÇÃO - DA</t>
  </si>
  <si>
    <t>SUBGERÊNCIA DE COMPRAS - SUBCOMP</t>
  </si>
  <si>
    <t>QTDE.</t>
  </si>
  <si>
    <t>DEMONSTRATIVO DE AQUISIÇÕES / CONTRATOS - EXERCÍCIO 2023</t>
  </si>
  <si>
    <t>TOTAL</t>
  </si>
  <si>
    <t>DIRETORIA ADMINISTRATIVA FINANCEIRA - DAF</t>
  </si>
  <si>
    <t>GERÊNCIA DE LOGÍSTICA - GELOG</t>
  </si>
  <si>
    <t>¨</t>
  </si>
  <si>
    <t>DEMONSTRATIVO DE EMPENHOS POR MODALIDADE</t>
  </si>
  <si>
    <t>DESCRIÇÃO DE MODALIDADES DE AQUISIÇÃO</t>
  </si>
  <si>
    <t>QUANTITATIVO</t>
  </si>
  <si>
    <t>01</t>
  </si>
  <si>
    <t>ATA DO SISTEMA DE REGISTRO DE PREÇO</t>
  </si>
  <si>
    <t>02</t>
  </si>
  <si>
    <t>CAE</t>
  </si>
  <si>
    <t>COMPRA DE ATA EXTERNA</t>
  </si>
  <si>
    <t>03</t>
  </si>
  <si>
    <t>COMPRA ELETRÔNICA</t>
  </si>
  <si>
    <t>04</t>
  </si>
  <si>
    <t>DLE</t>
  </si>
  <si>
    <t>DISPENSA DE LICITAÇÃO ELETRÔNICA</t>
  </si>
  <si>
    <t>05</t>
  </si>
  <si>
    <t>INEXIGIBILIDADE DE LICITAÇÃO</t>
  </si>
  <si>
    <t>06</t>
  </si>
  <si>
    <t>PREGÃO ELETRÔNICO</t>
  </si>
  <si>
    <t>07</t>
  </si>
  <si>
    <t>PP</t>
  </si>
  <si>
    <t>PREGÃO PRESENCIAL</t>
  </si>
  <si>
    <t>08</t>
  </si>
  <si>
    <t>RCD</t>
  </si>
  <si>
    <t>REGISTRO DE COMPRA DIRETA</t>
  </si>
  <si>
    <t>09</t>
  </si>
  <si>
    <t>REGISTRO DE DISPENSA DE LICITAÇÃO</t>
  </si>
  <si>
    <t>REGISTRO DE EMPENHOS POR NATUREZA DE DESPESA</t>
  </si>
  <si>
    <t>NATUREZA DE DESPESA</t>
  </si>
  <si>
    <t>QUATITATIVO</t>
  </si>
  <si>
    <t>VALOR TOTAL DE EMPENHOS POR NATUREZA DE DESPESA (AQUISIÇÕES E CONTRATOS)</t>
  </si>
  <si>
    <t>1.500.100.0.0000.0000 - Recursos não Vinculados de Impostos</t>
  </si>
  <si>
    <t>33903009 - Material Farmacológico</t>
  </si>
  <si>
    <t>CONT.SE</t>
  </si>
  <si>
    <t>1.500.121.0.0000.0000 - Recursos não Vinculados de Impostos - FPE</t>
  </si>
  <si>
    <t>DIMASTER - COMÉRCIO DE PRODUTOS HOSPITALARES LTDA</t>
  </si>
  <si>
    <t>COMERCIAL CIRURGIA RIOCLARENSE LTDA</t>
  </si>
  <si>
    <t>33903011 - Material Químico</t>
  </si>
  <si>
    <t>ATA Nº 0005/2023
PE Nº 1108/2022</t>
  </si>
  <si>
    <t>DECARES COMERCIO LTDA</t>
  </si>
  <si>
    <t>P H COMERCIO DE PRODUTOS MEDICOS E HOSPITALARES EIRELI</t>
  </si>
  <si>
    <t>ELVIS ROBERTO MATOS DE SOUZA</t>
  </si>
  <si>
    <t>01.02.017303.000266/2023-33</t>
  </si>
  <si>
    <t>DIRETORIA ADMINISTRATIVA E FINANCEIRA - DAF</t>
  </si>
  <si>
    <t>DEPARTAMENTO DE PLANEJAMENTO, ORÇAMENTO E FINANÇAS - DEPLANOF</t>
  </si>
  <si>
    <t>GERÊNCIA DE ORÇAMENTO, FINANÇAS E CONTABILIDADE - GEOFIC</t>
  </si>
  <si>
    <t>SUBGERÊNCIA DE ORÇAMENTO - SUBORC</t>
  </si>
  <si>
    <t>ATA Nº 0066/2023
PE Nº 1343/2022</t>
  </si>
  <si>
    <t>2023NE0000161</t>
  </si>
  <si>
    <t>INOVAMED COMERCIO DE MEDICAMENTOS LTDA</t>
  </si>
  <si>
    <t>01.02.017303.000289/2023-48</t>
  </si>
  <si>
    <t>2023NE0000162</t>
  </si>
  <si>
    <t>2023NE0000163</t>
  </si>
  <si>
    <t>2023NE0000164</t>
  </si>
  <si>
    <t>ARAUJO COMERCIO DE PRODUTOS HOSPITALARES LTDA</t>
  </si>
  <si>
    <t>ATA Nº 0117/2022
PE Nº 164/2022</t>
  </si>
  <si>
    <t>ATA Nº 0280/2022
PE Nº 801/2022</t>
  </si>
  <si>
    <t>W N COMERCIO IMPORTACAO E REPRESENTACOES LTDA</t>
  </si>
  <si>
    <t>2023NE0000165</t>
  </si>
  <si>
    <t>ATA Nº 0051/2023
PE Nº 1282/2022</t>
  </si>
  <si>
    <t>R S HENRIQUES COMERCIO E REPRESENTAÇÕES ME</t>
  </si>
  <si>
    <t>2023NE0000166</t>
  </si>
  <si>
    <t>ATA Nº 0172/2022
PE Nº 097/2022</t>
  </si>
  <si>
    <t>HYPOFARMA INSTITUTO DE HYPODERMIA E FARMACIA LTDA</t>
  </si>
  <si>
    <t>2023NE0000167</t>
  </si>
  <si>
    <t>2023NE0000168</t>
  </si>
  <si>
    <t>J I D DISTRIBUIDORA DE MEDICAMENTOS LTDA - EPP</t>
  </si>
  <si>
    <t>01.02.017303.000299/2023-83</t>
  </si>
  <si>
    <t>33903035 - Material Laboratorial</t>
  </si>
  <si>
    <t>2023NE0000169</t>
  </si>
  <si>
    <t>NORTE GREEN COMERCIO DE PRODUTOS FARMACEUTICOS E HOSPITALAR LTDA  ME</t>
  </si>
  <si>
    <t>2023NE0000170</t>
  </si>
  <si>
    <t xml:space="preserve"> 01.02.017303.000394/2023-87</t>
  </si>
  <si>
    <t>ATA Nº 0022/2022
PE Nº 1220/2022</t>
  </si>
  <si>
    <t>33903022 - Material De Limpeza E Produto De Higienizacao</t>
  </si>
  <si>
    <t>2023NE0000171</t>
  </si>
  <si>
    <t>R DA S AGUIAR COMERCIO DE MATERIAL DE LIMPEZA EIRELI</t>
  </si>
  <si>
    <t>T DA S LUSTOSA COMERCIO E SERVICOS ME</t>
  </si>
  <si>
    <t>2023NE0000172</t>
  </si>
  <si>
    <t>01.02.017303.000429/2023-88</t>
  </si>
  <si>
    <t>ATA Nº 0151/2022
PE Nº 1274/2021</t>
  </si>
  <si>
    <t>SEMPER VINCIT SERVICOS DE TECNOLOGIA DA INFORMACAO LTDA.</t>
  </si>
  <si>
    <t>33903017 - Material De Processamento De Dados</t>
  </si>
  <si>
    <t>2023NE0000173</t>
  </si>
  <si>
    <t>ELO SOLUÇÕES TECNOLOGICAS LTDA</t>
  </si>
  <si>
    <t>2023NE0000174</t>
  </si>
  <si>
    <t>01.02.017303.000290/2023-72</t>
  </si>
  <si>
    <t>ATA Nº 0291/2022
PE Nº 782/2022</t>
  </si>
  <si>
    <t>33903036 - Material Hospitalar</t>
  </si>
  <si>
    <t>2023NE0000175</t>
  </si>
  <si>
    <t>2.600.231.0.0000.0000 - Transferências Fundo a Fundo de Recursos do SUS Provenientes do Governo Federal - Bloco de Manutenção das Ações e Serviços Públicos de Saúde</t>
  </si>
  <si>
    <t>ATA Nº 0188/2022
PE Nº 174/2022</t>
  </si>
  <si>
    <t>2023NE0000176</t>
  </si>
  <si>
    <t>L M FARMA INDUSTRIA E COMERCIO LTDA</t>
  </si>
  <si>
    <t>2023NE0000177</t>
  </si>
  <si>
    <t>ATA Nº 0246/2022
PE Nº 287/2022</t>
  </si>
  <si>
    <t>HOSPSHOP MEDICAL LTDA-EPP</t>
  </si>
  <si>
    <t>2023NE0000178</t>
  </si>
  <si>
    <t>2023NE0000179</t>
  </si>
  <si>
    <t>ATA Nº 0234/2022
PE Nº 534/2022</t>
  </si>
  <si>
    <t>DISTRIBUIDORA MODERNA LTDA</t>
  </si>
  <si>
    <t>2023NE0000180</t>
  </si>
  <si>
    <t>2023NE0000181</t>
  </si>
  <si>
    <t>(ID-115135) ACICLOVIR, Forma Farmacêutica: comprimido; Concentração: 200mg. MARCA: CIMED</t>
  </si>
  <si>
    <t>(ID-116150) SULFATO FERROSO, Forma Farmacêutica: drágea; Concentração: 40mg. MARCA: PHARMASCIENCE</t>
  </si>
  <si>
    <t>(ID-53080) CEFALEXINA, Forma Farmacêutica: suspensão oral, Concentração: 250mg/5ml, Forma De Apresentação: frasco com 100ml MARCA: ANTIBIOTICOS DO BRASIL</t>
  </si>
  <si>
    <t>(ID-115527) ÁCIDO FÓLICO, Forma Farmacêutica: comprimido; Concentração: 5mg. MARCA: HIPOLABOR</t>
  </si>
  <si>
    <t>(ID-116224) ALBENDAZOL, Forma Farmacêutica: suspenção oral; Concentração: 40mg/ml; Forma De Apresentação: frasco com 10ml. MARCA: PRATI DONADUZZI</t>
  </si>
  <si>
    <t>(ID-116140) PARACETAMOL, Forma Farmacêutica: comprimido; Concentração: 500mg. MARCA: HIPOLABOR</t>
  </si>
  <si>
    <t>(ID-114774) ÁGUA DESTILADA, Forma De Apresentação: ampola 10ml. MARCA: FARMACE</t>
  </si>
  <si>
    <t>(ID-116198) SULFAMETOXAZOL + TRIMETOPRIMA, Forma Farmacêutica: comprimido; Concentração: 400mg + 80mg. MARCA: PRATI</t>
  </si>
  <si>
    <t>(ID-115247) IVERMECTINA, Forma Farmacêutica: comprimido; Concentração: 6mg. MARCA: VITAMEDIC</t>
  </si>
  <si>
    <t>(ID-115399) LORATADINA, Forma Farmacêutica: comprimido; Concentração: 10mg. MARCA: VITAMEDIC</t>
  </si>
  <si>
    <t>(ID-124390) ÁLCOOL ETÍLICO, Aplicação: antissepsia da pele; Apresentação: gel; Hidratado; Teor Alcoólico: 70º Gl; Unidade de Fornecimento: refil com 800ml. MARCA: Mega Química</t>
  </si>
  <si>
    <t>(ID-135416) LIDOCAÍNA + EPINEFRINA, Forma Farmacêutica: solução injetável; Concentração: 2% + 1:200.000; Unidade de Fornecimento: frasco ampola com 20mL. MARCA: Hypofarma Inst. de Hyp. e Farm. Ltda.</t>
  </si>
  <si>
    <t>(ID-115255) IBUPROFENO, Forma Farmacêutica: comprimido; Concentração: 300mg. MARCA: MULTILAB</t>
  </si>
  <si>
    <t>(ID-116095) PERMETRINA, Forma Farmacêutica: loção cremosa; Concentração: 50mg/ml(5%); Forma De Apresentação: frasco. MARCA: IFAL</t>
  </si>
  <si>
    <t>(ID-102193) TUBO A VÁCUO, Aplicação: Uso laboratorial, Tamanho Capacidade: 13x75mm, aspiração de 4 ml, Características Adicionais: Tubo para coleta de sangue a vácuo plástico P.E.T., incolor, esteril, para uso adulto, com EDTA K2 ou K3 jateado na parede interna do tubo. Tubo não siliconizado, rolha de borracha convencional, siliconizada com tampa plástica protetora na cor ROXA. Esterilizado a radiação gama. Tubos etiquetados, contendo: n.º de lote, prazo de validade e n.º de catalogo. Registro do Ministério da Saúde e volume de aspiração. MARCA: Vacuplast (cralplast)</t>
  </si>
  <si>
    <t>(ID-110976) ÓLEO DE IMERSÃO, Aplicação: Microscopia; Unidade de Fornecimento: Frasco com 100ml. MARCA: Renylab</t>
  </si>
  <si>
    <t>(ID-110978) PLACA DE KLINE, Modelo: 12 escavações, Material: vidro. MARCA: Perfecta</t>
  </si>
  <si>
    <t>(ID-92809) PAPEL TOALHA, Material: 100% fibra celulósica vegetal virgem, Cor: branca, Dimensões: rolo de 20 cm x 100 m, Apresentação: rolo com folha simples, gofrado, alta qualidade, não reciclado. MARCA: BROMELIA</t>
  </si>
  <si>
    <t>(ID-71952) PAPEL TOALHA, Material: 100% fibra celulósica vegetal virgem, Cor: branca, Dimensões: 23 x 23 cm (+/- 5%), Apresentação: não reciclado, interfolhado, com 2 dobras, Unidade Fornecimento: pacote com 1250 folhas MARCA: JASKPEL</t>
  </si>
  <si>
    <t>(ID-100261) LENÇO, Descrição: Facial, em papel 100% fibras naturais, descartável, macio, sem perfume, folha dupla; Tamanho da folha: 21,4cm X 14,2cm. Unidade de fornecimento: Caixa com 50 unidades. MARCA: KLEENEX</t>
  </si>
  <si>
    <t>(ID-108324) CABO PAR TRANÇADO, Categoria: 6, Cor: cinza (cabo de rede), Quantidade Pares: 4 pares (305 metros) MARCA: Nexans</t>
  </si>
  <si>
    <t>(ID-111674) PEN DRIVE, Capacidade: 64 GB, Conexão: Padrão USB, com proteção do conector USB, instalação plug and play. MARCA: Multilaser</t>
  </si>
  <si>
    <t>(ID-107959) TECLADO, Padrão: ABNT2; Conexão: USB; Com fio; Luz indicadora de Caps Lock, Num Lock e Scroll Lock; Plug and Play; Equipamentos Compatíveis: PC; Quantidade de Teclas: no mínimo 107. MARCA: Brigth</t>
  </si>
  <si>
    <t>(ID-113588) PEN DRIVE, Capacidade: 8 GB, Conexão: USB, com proteção do conector USB, instalação plug and play. MARCA: MultiLaser</t>
  </si>
  <si>
    <t>(ID-113420) TERMÔMETRO CLÍNICO, Tipo: Digital; Medição: oral e axilar; Haste flexível; Visor em cristal líquido; Faixa de medição: 32 a 42ºC, com precisão decimal, erro máximo de ou - 2ºC; A prova d´água; com indicador sonoro e capaz de armazenar a última leitura. Acompanha: bateria e embalagem protetora individual. MARCA: MULTILASER</t>
  </si>
  <si>
    <t>(ID-116375) ESPARADRAPO, Tipo: microporoso; Dimensões: 25mm x 10m; Material: em não-tecido à base de fibras de viscose, resina acrílica e massa adesiva à base de poliacrilato; Hipoalergênico. MARCA: CREMER</t>
  </si>
  <si>
    <t>(ID-111677) CURATIVO, Descrição: Curativo de hidrogel com alginato, não estéril. Apresentação: embalagem com 80 a 85g. MARCA: Curatec</t>
  </si>
  <si>
    <t>(ID-115798) CURATIVO Descrição: Curativo composto por fibras de alginato de cálcio que absorve o exsudato da ferida formando uma camada de gel, podendo ser dobrado ou recortado a fim de acomodar-se ao leito da ferida. Dimensões: 10cm x 10cm MARCA: VITAMEDICAL</t>
  </si>
  <si>
    <t>(ID-116083) LUVA , Tipo: de procedimento, não estéril, em látex natural, formato anatômico, ambidestra, resistente, com pó bioabsorvível; Tamanho: P; Unidade de Fornecimento: caixa com 100 unidades. MARCA: BRDEC</t>
  </si>
  <si>
    <t>(ID-116082) LUVA , Tipo: de procedimento, não estéril, em látex natural, formato anatômico, ambidestra, resistente, com pó bioabsorvível; Tamanho: M; Unidade de Fornecimento: caixa com 100 unidades. MARCA: TALGE</t>
  </si>
  <si>
    <t>(ID-116085) LUVA , Tipo: de procedimento, não estéril, em látex natural, formato anatômico, ambidestra, resistente, com pó bioabsorvível; Tamanho: G; Unidade de Fornecimento: caixa com 100 unidades. MARCA: LUVIX</t>
  </si>
  <si>
    <t>(ID-115031) SERINGA DESCARTÁVEL, Capacidade: 5ml; Bico: Luer lock; Com dispositivo de segurança; Estéril; Apirogênica; Graduação nítida permanente; Corpo em polipropileno; Pistão em borracha (isento de látex) e siliconizado; Agulha de 25 x 7 com bisel trifacetado; Embalagem individual. MARCA: SR</t>
  </si>
  <si>
    <t>ATA Nº 0155/2022
PE Nº 1548/2021</t>
  </si>
  <si>
    <t>BIOTARGETING REP E COM DE PROD P SAUDE LTDA  EPP</t>
  </si>
  <si>
    <t>(ID-102444) FIO DE SUTURA POLIGLACTINA, Aplicação: Urologia; Tamanho: 70cm; Diâmetro: 6-0; Agulha: 17mm, 1/2 Círculo Cilíndrica Corpo Retangular. MARCA: ETHICON</t>
  </si>
  <si>
    <t>2023NE0000182</t>
  </si>
  <si>
    <t>(ID-114576) SERINGA DESCARTÁVEL, Capacidade: 10ml; Bico: Luer slip; Estéril; Apirogênica; Graduação nítida permanente; Corpo em polipropileno; Pistão em borracha (isento de látex) e siliconizado; Sem agulha; Embalagem individual. MARCA: SALDANHA RODRIGUES</t>
  </si>
  <si>
    <t>(ID-114575) SERINGA DESCARTÁVEL, Capacidade: 5ml; Bico: Luer slip; Estéril; Apirogênica; Graduação nítida permanente; Corpo em polipropileno; Pistão em borracha (isento de látex) e siliconizado; Sem agulha; Embalagem individual. MARCA: SR</t>
  </si>
  <si>
    <t>(ID-114658) TOUCA, Aplicação: uso hospitalar; Tipo: turbante / disco / pizza, com elástico; Descartável; Material: Tecido não tecido (TNT), com porosidade adequada para manter a ventilação; Gramatura mínima: 30g/m²; Cor: branca. MARCA: SR</t>
  </si>
  <si>
    <t>SALDANHA RODRIGUES LTDA</t>
  </si>
  <si>
    <t>2023NE0000183</t>
  </si>
  <si>
    <t>ATA Nº 0270/2022
PE Nº 706/2022</t>
  </si>
  <si>
    <t>SUELLEN BEZERRA SILVA</t>
  </si>
  <si>
    <t>(ID-109172) MELOXICAM, Forma Farmcêutica: comprimido, Concentração: 7,5 mg. MARCA: PHARLAB</t>
  </si>
  <si>
    <t>2023NE0000185</t>
  </si>
  <si>
    <t>ATA Nº 0154/2022
PE Nº 123/2022</t>
  </si>
  <si>
    <t>EBRAM PROD LABORATORIAIS LTDA</t>
  </si>
  <si>
    <t>2023NE0000187</t>
  </si>
  <si>
    <t>(ID-29143) GRUPO CEMA 0242 - KIT PARA DOSAGEM - , Descrição: CEMA0242.4559 - Fator Reumatóide -Conjunto de diagnóstico in vitro para determinação qualitativa e semi quantitativa, dos Fatores Reumatóides LÁTEX, no soro humano, pelo método de aglutinação de látex em lâmina, com capacidade para 100 determinações. MARCA: Ebram</t>
  </si>
  <si>
    <t>REFERÊNCIA: MAIO/2023</t>
  </si>
  <si>
    <t>2023NE0000189</t>
  </si>
  <si>
    <t>01.02.017303.000248/2022-70</t>
  </si>
  <si>
    <t>(ID-18413) COPO DESCARTÁVEL, Material: plástico, Capacidade: 180 ml, Tipo Uso: descartável, Aplicação: água, Unidade de Fornecimento: pacote com 100 unidades, Cor: branca, Características Adicionais: produto em conformidade com as normas da ABNT MARCA: COPOBRAS</t>
  </si>
  <si>
    <t>33903021 - Material De Copa E Cozinha</t>
  </si>
  <si>
    <t>2023NE0000190</t>
  </si>
  <si>
    <t>HORT COMÉRCIO DE PRODUTOS ALIMENTÍCIOS EIRELI</t>
  </si>
  <si>
    <t>ATA Nº 0315/2022
PE Nº 805/2022</t>
  </si>
  <si>
    <t>01.02.017303.000288/2023-01</t>
  </si>
  <si>
    <t>ATA Nº 0195/2022
PE Nº 405/2022</t>
  </si>
  <si>
    <t>(ID-121469) VASELINA LÍQUIDA, Forma de Apresentação: frasco de 1000ml com tampa rosquável e lacre de segurança. MARCA: VIC PHARMA</t>
  </si>
  <si>
    <t>2023NE0000192</t>
  </si>
  <si>
    <t>01.02.017303.001223/2022-94</t>
  </si>
  <si>
    <t>(ID-115593) MESA PARA EXAME CLÍNICO (DIVÃ), Tipo: Fixo; Material: estrutura em madeira envernizada ao natural e base estofada com espuma ortopédica D28, revestida em courvin; Com pelo menos 1 gaveta e 2 prateleiras; Dimensões (C x L x A): 1,90 X 0,65 X 0,75m; Capacidade: entre 100 e 110Kg. MARCA: SALUTEM</t>
  </si>
  <si>
    <t>(ID-136319) AUTO REFRATOR, Tipo: com ceratômetro; Aplicação: testes de refração e ceratometria; Modos: K/R (Refratometria e Ceratometria Contínua); REF (Refratometria); KER (Ceratometria); CLBC (Medição da Curva de Base de Lente de Contato); KER P (Ceratometria Periférica); Características Adicionais: REFRATOMETRIA: Distância do vértice (VD) 0,0; 12,0; 13,5; 15,0; Esfera (SPH) -25D a 22D (quando VD=12mm) (Incrementos de 0,12D e 0,25D) com variações aceitáveis dentro de -20D - 20D; Cilindro (CYL) de 0,00 a 10.000 (Incrementos de 0,12D e 0,25D) com variações aceitáveis dentro de -10D/ 10D; Modo CLBC de 1 - 180º (Incrementos DE 1º); Distância da pupila 10-85 mm com variação aceitável dentro da faixa de 30-85 mm; Diâmetro mínimo da pupila Ø 2,0 mm; CERATOMETRIA: Raio de curvatura de 5 - 10,2mm (INCREMENTOS DE 0,01mm), força corneana 33,0 ? 67,50D (quando o índice de refração equivalente da córnea for 1,3375); Astigmatismo corneano 0,00 0 15,00D (Incrementos:0,05/12,0/25D); Eixo 1- 180 (Incrementos 1); Diâmetro da Íris, Pupila de 2,0 a 14,0 mm com variação aceitável dentro do intervalo de 2,0 a 12,0 mm (Incrementos: 0,1 mm); Memória de dados 10 medições para cada olho; Características Adicionais: impressora interna Térmica de Linha; Economia de energia (desligamento automático ); Display 6,5 polegadas (com variação de tamanho aceitável de até 15%,) colorido, TFT, LCD; Terminal de transporte de dados USB (IMPORTAR) /RS-232C (EXPORTAR) / LAN EXPORTAR); Alimentação de 100-249V AC, 50 60 Hz (voltagem livre) 60W. MARCA: MARTINATO</t>
  </si>
  <si>
    <t>44905208 - Aparelhos, equipamentos, utensílios édicoodontológico, laboratorial e hospitalar</t>
  </si>
  <si>
    <t>2.601.232.0.0000.0000 - Transferências Fundo a Fundo de Recursos do SUS Provenientes do Governo Federal - Bloco  de Estruturação da Rede de Serviços Públicos de Saúde</t>
  </si>
  <si>
    <t>2023NE0000220</t>
  </si>
  <si>
    <t>PE Nº 1069/2022</t>
  </si>
  <si>
    <t>V R P DE OLIVEIRA COMERCIO E REPRESENTACAO DE EQUIPAMENTO MEDICO-HOSPITALAR LTDA</t>
  </si>
  <si>
    <t>01.02.017303.000496/2023-00</t>
  </si>
  <si>
    <t>ATA Nº 0082/2023
PE Nº 749/2022</t>
  </si>
  <si>
    <t>2023NE0000238</t>
  </si>
  <si>
    <t xml:space="preserve">(ID-119736) ESPARADRAPO, Dimensões: 10cm x 4,5m; Material: composto de tecido 100% algodão; Hipoalérgico; Alvejado; Impregnado de massa adesiva c/ características adequadas a sua finalidade; Branco; Isento de substâncias tóxicas/germes patogênicos; Flexível; Suficiente para acompanhar as dobras da pele. MARCA: CREMER
</t>
  </si>
  <si>
    <t xml:space="preserve">(ID-113085) AVENTAL DESCARTÁVEL, Modelo: cirúrgico; confeccionado em não tecido amaciado, gramatura mínima de 30g/m², costuras com acabamento em overlock; Manga longa; Punho com elástico; Cor: branco; Tamanho: único. MARCA: OMAR/NAC
</t>
  </si>
  <si>
    <t>OMAR INDÚSTRIA E COMÉRCIO DE PRODUTOS</t>
  </si>
  <si>
    <t>2023NE0000239</t>
  </si>
  <si>
    <t>01.02.017303.000511/2023-02</t>
  </si>
  <si>
    <t>ATA Nº 0089/2023
PE Nº 0025/2023</t>
  </si>
  <si>
    <t>2023NE0000240</t>
  </si>
  <si>
    <t>(ID-60940) TUBO A VÁCUO, Aplicação: Uso laboratorial, Tamanho Capacidade: 13 x 100mm, aspiração de 5 ml, Características Adicionais: tubo para coleta de sangue a vácuo, em plástico P.E.T transparente, incolor, esteril, GEL SEPARADOR em base de acrilico com dispensação em forma de L e ativador de coágulo jateado na parede interna do tubo. Tubo não siliconizado, rolha de borracha siliconizada, com tampa plástica protetora na cor AMARELO OURO. Tubo certificados para utilização em Drogas Terapêuticas e análitos especiais e estudos de congelamento. Tubos etiquetados, contendo n.º de lote , prazo de validade, n.º de catálogo, registro do Ministério da Saúde e volume de aspiração. MARCA: FIRSTLAB</t>
  </si>
  <si>
    <t>01.02.017303.000340/2023-11</t>
  </si>
  <si>
    <t>(ID-133276) PEGADOR , Aplicação: para massas, saladas e outros; Material: aço inox; Tamanho aproximado: 20,5cm. MARCA: WELLMIX</t>
  </si>
  <si>
    <t>(ID-99112) FACA, Material: lâmina de aço inox, com cabo em polipropileno na cor branca, Tipo: açougueiro, Tamanho: 10 pol, Tipo Fio: liso. MARCA: MARTINAZZO</t>
  </si>
  <si>
    <t>2023NE0000242</t>
  </si>
  <si>
    <t>ATA Nº 1220/2022
PE Nº 0022/2022</t>
  </si>
  <si>
    <t>V M ALUGUEIS DE IMOVEIS PROPRIOS LTDA - ME</t>
  </si>
  <si>
    <t>(ID-93886) PANELA CAÇAROLA, Material: alumínio, Capacidade: 52,2 l; nº 55; com 2 (dois) pegadores e tampa MARCA: Eirilar</t>
  </si>
  <si>
    <t>95682 - (ID-95682) PENEIRA, Descrição: plástica, com tela em poliéster, Diâmetro: 19cm. MARCA: Plasutil</t>
  </si>
  <si>
    <t>2023NE0000243</t>
  </si>
  <si>
    <t>ATA Nº 0236/2022
PE Nº 0367/2022</t>
  </si>
  <si>
    <t>(ID-103976) PANELA CAÇAROLA, Material: alumínio, Capacidade: 40 litros; nº 50; com 2 (dois) pegadores e tampa. MARCA: EIRILAR</t>
  </si>
  <si>
    <t>TH MIX LTDA</t>
  </si>
  <si>
    <t>2023NE0000244</t>
  </si>
  <si>
    <t>01.02.017303.000410/2023-31</t>
  </si>
  <si>
    <t>ATA Nº 0231/2022
PE Nº 601/2022</t>
  </si>
  <si>
    <t>2023NE0000245</t>
  </si>
  <si>
    <t>(ID-134973) ÁLCOOL ETÍLICO, Tipo: hidratado, Teor Alcoólico: 92,8º INPM (96°GL), Apresentação: líquido; Unidade de Fornecimento: frasco com 1L. MARCA: AUDAX</t>
  </si>
  <si>
    <t>01.02.017303.000428/2023-33</t>
  </si>
  <si>
    <t>ATA Nº 0006/2023
PE Nº 1117/2022</t>
  </si>
  <si>
    <t>2023NE0000246</t>
  </si>
  <si>
    <t>KINGPEL INDUSTRIA E COMERCIO DE PRODUTOS E ARTIGOS PARA A SAUDE EIRELI</t>
  </si>
  <si>
    <t>(ID-114717) LENÇOL DESCARTÁVEL, Tamanho: 70cm x 50m; Material: 100% celulose virgem; Forma de Apresentação: rolo tipo bobina; Isento de substâncias alergênicas e/ou nocivas à saúde, isento de emendas, falhas, furos, manchas. MARCA: FLEXPELL</t>
  </si>
  <si>
    <t>ATA Nº 0099/2023
PE Nº 1076/2022</t>
  </si>
  <si>
    <t>2023NE0000247</t>
  </si>
  <si>
    <t>(ID-114695) PUNCH DESCARTÁVEL , Tamanho/Capacidade: diâmetro 6,0mm; Aplicação: uso em biópsia dermatológica; Estéril; Embalagem individual. MARCA: KOLPLAS(ID-114695) PUNCH DESCARTÁVEL , Tamanho/Capacidade: diâmetro 6,0mm; Aplicação: uso em biópsia dermatológica; Estéril; Embalagem individual. MARCA: KOLPLAST</t>
  </si>
  <si>
    <t>ATA Nº 0089/2023
PE Nº 025/2023</t>
  </si>
  <si>
    <t>2023NE0000248</t>
  </si>
  <si>
    <t>01.02.017303.000537/2023-50</t>
  </si>
  <si>
    <t>(ID-114417) FORMOL (FORMALDEÍDO), Concentração: 37 a 40%, Unidade de Fornecimento: frasco com 1L. MARCA: QUIMIDROL</t>
  </si>
  <si>
    <t>TANDAR COMERCIO DE PRODUTOS FARMACEUTICOS LTDA</t>
  </si>
  <si>
    <t>2023NE0000251</t>
  </si>
  <si>
    <t>ATA Nº 100/2023
PE Nº 1327/2022</t>
  </si>
  <si>
    <t>(ID-135100) ITRACONAZOL, Forma Farmacêutica: cápsula; Concentração: 100mg. MARCA: NOVA QUIMICA FARMACEUTICA LTDA</t>
  </si>
  <si>
    <t>ATA Nº 0143/2022
PE Nº 130/2022</t>
  </si>
  <si>
    <t>ATA Nº 0192/2022
PE Nº 216/2022</t>
  </si>
  <si>
    <t>ATA Nº 0292/2022
PE Nº 838/2022</t>
  </si>
  <si>
    <t>ATA Nº 0019/2023
PE Nº 770/2022</t>
  </si>
  <si>
    <t>ATA Nº 0185/2022
PE Nº 232/2022</t>
  </si>
  <si>
    <t>ATA Nº 0148/2022
PE Nº 238/2022</t>
  </si>
  <si>
    <t>ATA Nº 0322/2023
PE Nº 771/2022</t>
  </si>
  <si>
    <t>ATA Nº 246/2022
PE Nº 287/2022</t>
  </si>
  <si>
    <t>ATA Nº 0062/2023
PE Nº 003/2023</t>
  </si>
  <si>
    <t>ATA Nº 0320/2022
PE Nº 978/2022</t>
  </si>
  <si>
    <t>ATA Nº 0318/2022
PE Nº 494/2022</t>
  </si>
  <si>
    <t>(ID-114633) AGULHA DESCARTÁVEL, Tamanho: 30 x 0,8mm; Cânula em aço inoxidável siliconizada; Bisel trifacetado; Canhão em polipropileno pigmentado; Capa protetora em polipropileno translúcido; Acoplável à seringa; Estéril; Embalagem individual. MARCA: SR</t>
  </si>
  <si>
    <t>ATA Nº 0015/2023
PE Nº 1075/2022</t>
  </si>
  <si>
    <t>ATA Nº 0017/2023
PE Nº 1118/2022</t>
  </si>
  <si>
    <t>ATA Nº 0243/2023
PE Nº 477/2022</t>
  </si>
  <si>
    <t>ATA Nº 0118/2022
PE Nº 0195/2022</t>
  </si>
  <si>
    <t>ATA Nº 0042/2022
PE Nº 1041/2022</t>
  </si>
  <si>
    <t>ATA Nº 0194/2022
PE Nº 461/2022</t>
  </si>
  <si>
    <t>DEMONSTRATIVO DE EMPENHOS: AQUISIÇÕES E CONTRATOS - MAIO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</si>
</sst>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43" formatCode="_-* #,##0.00_-;\-* #,##0.00_-;_-* &quot;-&quot;??_-;_-@_-"/>
    <numFmt numFmtId="164" formatCode="&quot;R$&quot;\ #,##0.00"/>
    <numFmt numFmtId="165" formatCode="_(* #,##0.00_);_(* \(#,##0.00\);_(* &quot;-&quot;??_);_(@_)"/>
    <numFmt numFmtId="166" formatCode="_(&quot;R$&quot;* #,##0.00_);_(&quot;R$&quot;* \(#,##0.00\);_(&quot;R$&quot;* &quot;-&quot;??_);_(@_)"/>
    <numFmt numFmtId="167" formatCode="00"/>
    <numFmt numFmtId="168" formatCode="_-* ##,#00_-;\-* #,##0_-;_-* &quot;-&quot;_-;_-@_-"/>
    <numFmt numFmtId="169" formatCode="_-&quot;R$&quot;\ * #,##0.0000_-;\-&quot;R$&quot;\ * #,##0.0000_-;_-&quot;R$&quot;\ * &quot;-&quot;??_-;_-@_-"/>
    <numFmt numFmtId="170" formatCode="_-* #,##0.0000_-;\-* #,##0.0000_-;_-* &quot;-&quot;??_-;_-@_-"/>
  </numFmts>
  <fonts count="20" x14ac:knownFonts="1">
    <font>
      <sz val="11"/>
      <color theme="1"/>
      <name val="Calibri"/>
      <family val="2"/>
      <scheme val="minor"/>
    </font>
    <font>
      <sz val="11"/>
      <color theme="1"/>
      <name val="Calibri"/>
      <family val="2"/>
      <scheme val="minor"/>
    </font>
    <font>
      <b/>
      <sz val="20"/>
      <color theme="1"/>
      <name val="Arial"/>
      <family val="2"/>
    </font>
    <font>
      <sz val="20"/>
      <color theme="1"/>
      <name val="Arial"/>
      <family val="2"/>
    </font>
    <font>
      <b/>
      <sz val="20"/>
      <name val="Arial"/>
      <family val="2"/>
    </font>
    <font>
      <sz val="20"/>
      <name val="Arial"/>
      <family val="2"/>
    </font>
    <font>
      <sz val="8"/>
      <name val="Calibri"/>
      <family val="2"/>
      <scheme val="minor"/>
    </font>
    <font>
      <sz val="20"/>
      <color theme="1"/>
      <name val="Calibri"/>
      <family val="2"/>
      <scheme val="minor"/>
    </font>
    <font>
      <sz val="20"/>
      <color theme="0"/>
      <name val="Arial"/>
      <family val="2"/>
    </font>
    <font>
      <sz val="20"/>
      <color theme="2"/>
      <name val="Arial"/>
      <family val="2"/>
    </font>
    <font>
      <b/>
      <sz val="20"/>
      <color rgb="FF1E189A"/>
      <name val="Symbol"/>
      <family val="1"/>
      <charset val="2"/>
    </font>
    <font>
      <b/>
      <sz val="20"/>
      <color rgb="FF1E189A"/>
      <name val="Arial"/>
      <family val="2"/>
    </font>
    <font>
      <sz val="20"/>
      <color rgb="FF1E189A"/>
      <name val="Arial"/>
      <family val="2"/>
    </font>
    <font>
      <b/>
      <sz val="20"/>
      <color rgb="FF3333FF"/>
      <name val="Symbol"/>
      <family val="1"/>
      <charset val="2"/>
    </font>
    <font>
      <sz val="20"/>
      <color theme="1" tint="0.249977111117893"/>
      <name val="Arial"/>
      <family val="2"/>
    </font>
    <font>
      <b/>
      <sz val="24"/>
      <color theme="1" tint="0.249977111117893"/>
      <name val="Arial"/>
      <family val="2"/>
    </font>
    <font>
      <sz val="20"/>
      <color theme="0" tint="-0.34998626667073579"/>
      <name val="Arial"/>
      <family val="2"/>
    </font>
    <font>
      <sz val="16"/>
      <name val="Arial"/>
      <family val="2"/>
    </font>
    <font>
      <sz val="20"/>
      <color rgb="FFFF0000"/>
      <name val="Arial"/>
      <family val="2"/>
    </font>
    <font>
      <b/>
      <sz val="22"/>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auto="1"/>
      </bottom>
      <diagonal/>
    </border>
    <border>
      <left/>
      <right/>
      <top/>
      <bottom style="thin">
        <color theme="1" tint="0.499984740745262"/>
      </bottom>
      <diagonal/>
    </border>
    <border>
      <left/>
      <right/>
      <top style="thin">
        <color theme="1" tint="0.499984740745262"/>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88">
    <xf numFmtId="0" fontId="0" fillId="0" borderId="0" xfId="0"/>
    <xf numFmtId="0" fontId="2" fillId="0" borderId="0" xfId="0" applyFont="1" applyAlignment="1">
      <alignment horizontal="center" vertical="center" wrapText="1"/>
    </xf>
    <xf numFmtId="0" fontId="3" fillId="0" borderId="0" xfId="0" applyFont="1" applyAlignment="1">
      <alignment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1" applyNumberFormat="1" applyFont="1" applyFill="1" applyBorder="1" applyAlignment="1">
      <alignment horizontal="center" vertical="center"/>
    </xf>
    <xf numFmtId="44" fontId="4" fillId="0" borderId="1" xfId="2"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4" fontId="3" fillId="0" borderId="1" xfId="0" applyNumberFormat="1" applyFont="1" applyBorder="1" applyAlignment="1">
      <alignment horizontal="center" vertical="center"/>
    </xf>
    <xf numFmtId="0" fontId="3" fillId="0" borderId="0" xfId="0" applyFont="1" applyAlignment="1">
      <alignment horizontal="center"/>
    </xf>
    <xf numFmtId="0" fontId="2" fillId="0" borderId="0" xfId="0" applyFont="1" applyAlignment="1">
      <alignment horizontal="center"/>
    </xf>
    <xf numFmtId="0" fontId="7" fillId="0" borderId="0" xfId="0" applyFont="1"/>
    <xf numFmtId="0" fontId="8" fillId="0" borderId="0" xfId="0" applyFont="1"/>
    <xf numFmtId="0" fontId="9" fillId="0" borderId="0" xfId="0" applyFont="1"/>
    <xf numFmtId="0" fontId="10" fillId="0" borderId="0" xfId="0" applyFont="1" applyAlignment="1">
      <alignment horizontal="right" vertical="center"/>
    </xf>
    <xf numFmtId="0" fontId="11" fillId="0" borderId="0" xfId="0" applyFont="1" applyAlignment="1">
      <alignment horizontal="left" vertical="center"/>
    </xf>
    <xf numFmtId="0" fontId="12" fillId="0" borderId="0" xfId="0" applyFont="1"/>
    <xf numFmtId="0" fontId="11" fillId="0" borderId="0" xfId="0" applyFont="1"/>
    <xf numFmtId="0" fontId="11" fillId="0" borderId="4" xfId="0" applyFont="1" applyBorder="1" applyAlignment="1">
      <alignment horizontal="center" vertical="center"/>
    </xf>
    <xf numFmtId="0" fontId="3" fillId="0" borderId="0" xfId="0" quotePrefix="1" applyFont="1" applyAlignment="1">
      <alignment horizontal="center" vertical="center"/>
    </xf>
    <xf numFmtId="167" fontId="11" fillId="0" borderId="0" xfId="0" applyNumberFormat="1" applyFont="1" applyAlignment="1">
      <alignment horizontal="center" vertical="center"/>
    </xf>
    <xf numFmtId="9" fontId="11" fillId="0" borderId="0" xfId="5" applyFont="1" applyFill="1" applyAlignment="1">
      <alignment horizontal="center" vertical="center"/>
    </xf>
    <xf numFmtId="0" fontId="3" fillId="0" borderId="0" xfId="0" quotePrefix="1" applyFont="1"/>
    <xf numFmtId="0" fontId="11" fillId="2" borderId="4" xfId="0" applyFont="1" applyFill="1" applyBorder="1" applyAlignment="1">
      <alignment horizontal="center" vertical="center"/>
    </xf>
    <xf numFmtId="0" fontId="13" fillId="0" borderId="0" xfId="0" applyFont="1" applyAlignment="1">
      <alignment horizontal="right" vertical="center"/>
    </xf>
    <xf numFmtId="0" fontId="2" fillId="0" borderId="0" xfId="0" applyFont="1"/>
    <xf numFmtId="0" fontId="3" fillId="0" borderId="0" xfId="0" applyFont="1" applyAlignment="1">
      <alignment horizontal="center" vertical="top"/>
    </xf>
    <xf numFmtId="0" fontId="3" fillId="0" borderId="3" xfId="0" applyFont="1" applyBorder="1" applyAlignment="1">
      <alignment vertical="center"/>
    </xf>
    <xf numFmtId="44" fontId="8" fillId="0" borderId="0" xfId="2" applyFont="1"/>
    <xf numFmtId="0" fontId="14" fillId="0" borderId="0" xfId="0" applyFont="1" applyAlignment="1">
      <alignment horizontal="center"/>
    </xf>
    <xf numFmtId="0" fontId="14" fillId="0" borderId="0" xfId="0" applyFont="1"/>
    <xf numFmtId="44" fontId="15" fillId="0" borderId="0" xfId="2" applyFont="1"/>
    <xf numFmtId="0" fontId="8" fillId="0" borderId="0" xfId="0" applyFont="1" applyAlignment="1">
      <alignment vertical="center"/>
    </xf>
    <xf numFmtId="9" fontId="8" fillId="0" borderId="0" xfId="5" applyFont="1" applyFill="1" applyAlignment="1">
      <alignment horizontal="center" vertical="center"/>
    </xf>
    <xf numFmtId="9" fontId="8" fillId="0" borderId="3" xfId="5" applyFont="1" applyFill="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vertical="center"/>
    </xf>
    <xf numFmtId="0" fontId="5" fillId="0" borderId="1" xfId="0" applyFont="1" applyBorder="1" applyAlignment="1">
      <alignment horizontal="justify" vertical="center"/>
    </xf>
    <xf numFmtId="168" fontId="3" fillId="0" borderId="0" xfId="0" applyNumberFormat="1" applyFont="1" applyAlignment="1">
      <alignment horizontal="center" vertical="center"/>
    </xf>
    <xf numFmtId="168" fontId="16" fillId="0" borderId="0" xfId="0" applyNumberFormat="1" applyFont="1" applyAlignment="1">
      <alignment horizontal="center" vertical="center"/>
    </xf>
    <xf numFmtId="44" fontId="18" fillId="0" borderId="0" xfId="2" applyFont="1"/>
    <xf numFmtId="0" fontId="18" fillId="0" borderId="0" xfId="0" applyFont="1"/>
    <xf numFmtId="44" fontId="18" fillId="0" borderId="0" xfId="0" applyNumberFormat="1" applyFont="1"/>
    <xf numFmtId="0" fontId="18" fillId="0" borderId="0" xfId="0" applyFont="1" applyAlignment="1">
      <alignment horizontal="center"/>
    </xf>
    <xf numFmtId="44" fontId="8" fillId="0" borderId="0" xfId="2" applyFont="1" applyFill="1"/>
    <xf numFmtId="0" fontId="8" fillId="0" borderId="0" xfId="0" applyFont="1" applyAlignment="1">
      <alignment horizontal="center"/>
    </xf>
    <xf numFmtId="44" fontId="8" fillId="0" borderId="0" xfId="0" applyNumberFormat="1" applyFont="1"/>
    <xf numFmtId="9" fontId="3" fillId="0" borderId="0" xfId="5" applyFont="1" applyFill="1" applyAlignment="1">
      <alignment horizontal="center" vertical="center"/>
    </xf>
    <xf numFmtId="169" fontId="3" fillId="0" borderId="1" xfId="2" applyNumberFormat="1" applyFont="1" applyFill="1" applyBorder="1" applyAlignment="1">
      <alignment horizontal="justify" vertical="center"/>
    </xf>
    <xf numFmtId="170" fontId="3" fillId="0" borderId="1" xfId="1" applyNumberFormat="1" applyFont="1" applyBorder="1" applyAlignment="1">
      <alignment horizontal="center" vertical="center" wrapText="1"/>
    </xf>
    <xf numFmtId="0" fontId="5" fillId="3" borderId="1" xfId="0" applyFont="1" applyFill="1" applyBorder="1" applyAlignment="1">
      <alignment horizontal="justify" vertical="center"/>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44" fontId="3" fillId="3" borderId="1" xfId="2" applyFont="1" applyFill="1" applyBorder="1" applyAlignment="1">
      <alignment horizontal="justify" vertical="center"/>
    </xf>
    <xf numFmtId="44" fontId="3" fillId="3" borderId="1" xfId="2" applyFont="1" applyFill="1" applyBorder="1" applyAlignment="1">
      <alignment horizontal="justify" vertical="center" wrapText="1"/>
    </xf>
    <xf numFmtId="0" fontId="3" fillId="3" borderId="0" xfId="0" applyFont="1" applyFill="1" applyAlignment="1">
      <alignment vertical="center"/>
    </xf>
    <xf numFmtId="0" fontId="17" fillId="3" borderId="0" xfId="0" applyFont="1" applyFill="1" applyAlignment="1">
      <alignment horizontal="justify" vertical="center"/>
    </xf>
    <xf numFmtId="170" fontId="3" fillId="3" borderId="1" xfId="1" applyNumberFormat="1" applyFont="1" applyFill="1" applyBorder="1" applyAlignment="1">
      <alignment vertical="center" wrapText="1"/>
    </xf>
    <xf numFmtId="169" fontId="3" fillId="3" borderId="1" xfId="2" applyNumberFormat="1" applyFont="1" applyFill="1" applyBorder="1" applyAlignment="1">
      <alignment horizontal="justify" vertical="center"/>
    </xf>
    <xf numFmtId="170" fontId="3" fillId="3" borderId="1" xfId="1" applyNumberFormat="1" applyFont="1" applyFill="1" applyBorder="1" applyAlignment="1">
      <alignment horizontal="center" vertical="center" wrapText="1"/>
    </xf>
    <xf numFmtId="169" fontId="3" fillId="3" borderId="1" xfId="2" applyNumberFormat="1" applyFont="1" applyFill="1" applyBorder="1" applyAlignment="1">
      <alignment horizontal="right" vertical="center"/>
    </xf>
    <xf numFmtId="170" fontId="3" fillId="3" borderId="1" xfId="0" applyNumberFormat="1" applyFont="1" applyFill="1" applyBorder="1" applyAlignment="1">
      <alignment horizontal="center" vertical="center" wrapText="1"/>
    </xf>
    <xf numFmtId="170" fontId="3" fillId="3" borderId="1" xfId="0" applyNumberFormat="1" applyFont="1" applyFill="1" applyBorder="1" applyAlignment="1">
      <alignment horizontal="center" vertical="center"/>
    </xf>
    <xf numFmtId="170" fontId="3" fillId="0" borderId="1" xfId="0" applyNumberFormat="1" applyFont="1" applyBorder="1" applyAlignment="1">
      <alignment horizontal="center" vertical="center" wrapText="1"/>
    </xf>
    <xf numFmtId="0" fontId="5" fillId="3" borderId="1" xfId="0" applyFont="1" applyFill="1" applyBorder="1" applyAlignment="1">
      <alignment horizontal="center" vertical="center"/>
    </xf>
    <xf numFmtId="0" fontId="2" fillId="0" borderId="3" xfId="0" applyFont="1" applyBorder="1" applyAlignment="1">
      <alignment horizontal="center" vertical="center" wrapText="1"/>
    </xf>
    <xf numFmtId="0" fontId="3" fillId="0" borderId="3" xfId="0" quotePrefix="1" applyFont="1" applyBorder="1" applyAlignment="1">
      <alignment horizontal="center" vertical="center"/>
    </xf>
    <xf numFmtId="168" fontId="16" fillId="0" borderId="3" xfId="0" applyNumberFormat="1" applyFont="1" applyBorder="1" applyAlignment="1">
      <alignment horizontal="center" vertical="center"/>
    </xf>
    <xf numFmtId="9" fontId="3" fillId="0" borderId="3" xfId="5" applyFont="1" applyFill="1" applyBorder="1" applyAlignment="1">
      <alignment horizontal="center" vertical="center"/>
    </xf>
    <xf numFmtId="0" fontId="19" fillId="2" borderId="0" xfId="0" applyFont="1" applyFill="1" applyAlignment="1">
      <alignment horizontal="center" vertical="center" wrapText="1"/>
    </xf>
    <xf numFmtId="0" fontId="2" fillId="0" borderId="0" xfId="0" applyFont="1" applyAlignment="1">
      <alignment horizontal="center" vertical="center" wrapText="1"/>
    </xf>
    <xf numFmtId="44" fontId="3" fillId="0" borderId="0" xfId="2" applyFont="1" applyBorder="1" applyAlignment="1">
      <alignment horizontal="center" vertical="center"/>
    </xf>
    <xf numFmtId="0" fontId="2" fillId="0" borderId="0" xfId="0" applyFont="1" applyAlignment="1">
      <alignment horizontal="center"/>
    </xf>
    <xf numFmtId="0" fontId="11" fillId="2" borderId="5" xfId="0" applyFont="1" applyFill="1" applyBorder="1" applyAlignment="1">
      <alignment horizontal="center" vertical="center"/>
    </xf>
    <xf numFmtId="44" fontId="11" fillId="2" borderId="5" xfId="0" applyNumberFormat="1" applyFont="1" applyFill="1" applyBorder="1" applyAlignment="1">
      <alignment horizontal="center" vertical="center"/>
    </xf>
    <xf numFmtId="0" fontId="3" fillId="0" borderId="0" xfId="0" applyFont="1" applyAlignment="1">
      <alignment horizontal="center" vertical="top"/>
    </xf>
    <xf numFmtId="0" fontId="11" fillId="0" borderId="4" xfId="0" applyFont="1" applyBorder="1" applyAlignment="1">
      <alignment horizontal="center" vertical="center"/>
    </xf>
    <xf numFmtId="0" fontId="11" fillId="0" borderId="0" xfId="0" quotePrefix="1" applyFont="1" applyAlignment="1">
      <alignment horizontal="center" vertical="center"/>
    </xf>
    <xf numFmtId="0" fontId="11" fillId="2" borderId="4" xfId="0" applyFont="1" applyFill="1" applyBorder="1" applyAlignment="1">
      <alignment horizontal="center" vertical="center"/>
    </xf>
    <xf numFmtId="0" fontId="2" fillId="2" borderId="0" xfId="0" applyFont="1" applyFill="1" applyAlignment="1">
      <alignment horizontal="center" vertical="center" wrapText="1"/>
    </xf>
    <xf numFmtId="0" fontId="2" fillId="0" borderId="2" xfId="0" applyFont="1" applyBorder="1" applyAlignment="1">
      <alignment horizontal="center" vertical="center" wrapText="1"/>
    </xf>
  </cellXfs>
  <cellStyles count="7">
    <cellStyle name="Moeda" xfId="2" builtinId="4"/>
    <cellStyle name="Moeda 4" xfId="4" xr:uid="{00000000-0005-0000-0000-000002000000}"/>
    <cellStyle name="Moeda 6" xfId="6" xr:uid="{00000000-0005-0000-0000-000003000000}"/>
    <cellStyle name="Normal" xfId="0" builtinId="0"/>
    <cellStyle name="Porcentagem" xfId="5" builtinId="5"/>
    <cellStyle name="Vírgula" xfId="1" builtinId="3"/>
    <cellStyle name="Vírgula 3" xfId="3" xr:uid="{00000000-0005-0000-0000-000007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dLblPos val="ctr"/>
          <c:showLegendKey val="0"/>
          <c:showVal val="0"/>
          <c:showCatName val="0"/>
          <c:showSerName val="0"/>
          <c:showPercent val="1"/>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A8C2-4D2B-93E6-55FEF347B80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A8C2-4D2B-93E6-55FEF347B801}"/>
              </c:ext>
            </c:extLst>
          </c:dPt>
          <c:dPt>
            <c:idx val="2"/>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A8C2-4D2B-93E6-55FEF347B80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A8C2-4D2B-93E6-55FEF347B801}"/>
              </c:ext>
            </c:extLst>
          </c:dPt>
          <c:dLbls>
            <c:dLbl>
              <c:idx val="0"/>
              <c:layout>
                <c:manualLayout>
                  <c:x val="-6.4246467457873491E-2"/>
                  <c:y val="-8.08590728230392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8C2-4D2B-93E6-55FEF347B801}"/>
                </c:ext>
              </c:extLst>
            </c:dLbl>
            <c:dLbl>
              <c:idx val="1"/>
              <c:layout>
                <c:manualLayout>
                  <c:x val="6.1463975709482761E-2"/>
                  <c:y val="-0.1375487581284641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8C2-4D2B-93E6-55FEF347B801}"/>
                </c:ext>
              </c:extLst>
            </c:dLbl>
            <c:dLbl>
              <c:idx val="2"/>
              <c:layout>
                <c:manualLayout>
                  <c:x val="8.8948057490084526E-2"/>
                  <c:y val="0.105320088728614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8C2-4D2B-93E6-55FEF347B801}"/>
                </c:ext>
              </c:extLst>
            </c:dLbl>
            <c:dLbl>
              <c:idx val="3"/>
              <c:layout>
                <c:manualLayout>
                  <c:x val="0.16392690862531265"/>
                  <c:y val="5.43721478059621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8C2-4D2B-93E6-55FEF347B801}"/>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lt1"/>
                    </a:solidFill>
                    <a:latin typeface="Arial Black" panose="020B0A04020102020204" pitchFamily="34" charset="0"/>
                    <a:ea typeface="+mn-ea"/>
                    <a:cs typeface="Arial" panose="020B0604020202020204" pitchFamily="34" charset="0"/>
                  </a:defRPr>
                </a:pPr>
                <a:endParaRPr lang="pt-BR"/>
              </a:p>
            </c:txPr>
            <c:dLblPos val="inEnd"/>
            <c:showLegendKey val="0"/>
            <c:showVal val="0"/>
            <c:showCatName val="0"/>
            <c:showSerName val="0"/>
            <c:showPercent val="1"/>
            <c:showBubbleSize val="0"/>
            <c:showLeaderLines val="0"/>
            <c:extLst>
              <c:ext xmlns:c15="http://schemas.microsoft.com/office/drawing/2012/chart" uri="{CE6537A1-D6FC-4f65-9D91-7224C49458BB}"/>
            </c:extLst>
          </c:dLbls>
          <c:cat>
            <c:strRef>
              <c:f>'RESULTS - GRAPHICS'!$Z$2:$Z$5</c:f>
              <c:strCache>
                <c:ptCount val="3"/>
                <c:pt idx="1">
                  <c:v>ATA</c:v>
                </c:pt>
                <c:pt idx="2">
                  <c:v>PE</c:v>
                </c:pt>
              </c:strCache>
            </c:strRef>
          </c:cat>
          <c:val>
            <c:numRef>
              <c:f>'RESULTS - GRAPHICS'!$AA$2:$AA$5</c:f>
              <c:numCache>
                <c:formatCode>0%</c:formatCode>
                <c:ptCount val="4"/>
                <c:pt idx="1">
                  <c:v>0.96551724137931039</c:v>
                </c:pt>
                <c:pt idx="2">
                  <c:v>3.4482758620689655E-2</c:v>
                </c:pt>
              </c:numCache>
            </c:numRef>
          </c:val>
          <c:extLst>
            <c:ext xmlns:c16="http://schemas.microsoft.com/office/drawing/2014/chart" uri="{C3380CC4-5D6E-409C-BE32-E72D297353CC}">
              <c16:uniqueId val="{00000000-A8C2-4D2B-93E6-55FEF347B801}"/>
            </c:ext>
          </c:extLst>
        </c:ser>
        <c:dLbls>
          <c:dLblPos val="inEnd"/>
          <c:showLegendKey val="0"/>
          <c:showVal val="0"/>
          <c:showCatName val="0"/>
          <c:showSerName val="0"/>
          <c:showPercent val="1"/>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2464469</xdr:colOff>
      <xdr:row>82</xdr:row>
      <xdr:rowOff>152400</xdr:rowOff>
    </xdr:from>
    <xdr:ext cx="7655943" cy="5932393"/>
    <xdr:sp macro="" textlink="">
      <xdr:nvSpPr>
        <xdr:cNvPr id="2" name="CaixaDeTexto 1">
          <a:extLst>
            <a:ext uri="{FF2B5EF4-FFF2-40B4-BE49-F238E27FC236}">
              <a16:creationId xmlns:a16="http://schemas.microsoft.com/office/drawing/2014/main" id="{00000000-0008-0000-0000-000002000000}"/>
            </a:ext>
          </a:extLst>
        </xdr:cNvPr>
        <xdr:cNvSpPr txBox="1"/>
      </xdr:nvSpPr>
      <xdr:spPr>
        <a:xfrm>
          <a:off x="23181344" y="154854275"/>
          <a:ext cx="7655943" cy="5932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2000" b="1">
              <a:latin typeface="Arial" panose="020B0604020202020204" pitchFamily="34" charset="0"/>
              <a:cs typeface="Arial" panose="020B0604020202020204" pitchFamily="34" charset="0"/>
            </a:rPr>
            <a:t>Manaus,</a:t>
          </a:r>
          <a:r>
            <a:rPr lang="pt-BR" sz="2000" b="1" baseline="0">
              <a:latin typeface="Arial" panose="020B0604020202020204" pitchFamily="34" charset="0"/>
              <a:cs typeface="Arial" panose="020B0604020202020204" pitchFamily="34" charset="0"/>
            </a:rPr>
            <a:t> 07 de junho de 2023.</a:t>
          </a:r>
        </a:p>
        <a:p>
          <a:pPr algn="ctr"/>
          <a:endParaRPr lang="pt-BR" sz="2000" b="1" baseline="0">
            <a:latin typeface="Arial" panose="020B0604020202020204" pitchFamily="34" charset="0"/>
            <a:cs typeface="Arial" panose="020B0604020202020204" pitchFamily="34" charset="0"/>
          </a:endParaRPr>
        </a:p>
        <a:p>
          <a:pPr algn="ctr"/>
          <a:endParaRPr lang="pt-BR" sz="2000" baseline="0">
            <a:latin typeface="Arial" panose="020B0604020202020204" pitchFamily="34" charset="0"/>
            <a:cs typeface="Arial" panose="020B0604020202020204" pitchFamily="34" charset="0"/>
          </a:endParaRPr>
        </a:p>
        <a:p>
          <a:pPr algn="ctr"/>
          <a:r>
            <a:rPr lang="pt-BR" sz="2000" b="1" baseline="0">
              <a:latin typeface="Arial" panose="020B0604020202020204" pitchFamily="34" charset="0"/>
              <a:cs typeface="Arial" panose="020B0604020202020204" pitchFamily="34" charset="0"/>
            </a:rPr>
            <a:t>ELABORADO:</a:t>
          </a:r>
        </a:p>
        <a:p>
          <a:pPr algn="ctr"/>
          <a:r>
            <a:rPr lang="pt-BR" sz="2000" b="1" baseline="0">
              <a:latin typeface="Arial" panose="020B0604020202020204" pitchFamily="34" charset="0"/>
              <a:cs typeface="Arial" panose="020B0604020202020204" pitchFamily="34" charset="0"/>
            </a:rPr>
            <a:t>CIRLENE DE AZEVEDO ARAÚJO</a:t>
          </a:r>
        </a:p>
        <a:p>
          <a:pPr algn="ctr"/>
          <a:r>
            <a:rPr lang="pt-BR" sz="2000" baseline="0">
              <a:latin typeface="Arial" panose="020B0604020202020204" pitchFamily="34" charset="0"/>
              <a:cs typeface="Arial" panose="020B0604020202020204" pitchFamily="34" charset="0"/>
            </a:rPr>
            <a:t>Subgerente de Orçamento</a:t>
          </a:r>
        </a:p>
        <a:p>
          <a:pPr algn="ctr"/>
          <a:endParaRPr lang="pt-BR" sz="2000" baseline="0">
            <a:latin typeface="Arial" panose="020B0604020202020204" pitchFamily="34" charset="0"/>
            <a:cs typeface="Arial" panose="020B0604020202020204" pitchFamily="34" charset="0"/>
          </a:endParaRPr>
        </a:p>
        <a:p>
          <a:pPr marL="0" indent="0" algn="ctr"/>
          <a:r>
            <a:rPr lang="pt-BR" sz="2000" b="1" baseline="0">
              <a:solidFill>
                <a:schemeClr val="tx1"/>
              </a:solidFill>
              <a:latin typeface="Arial" panose="020B0604020202020204" pitchFamily="34" charset="0"/>
              <a:ea typeface="+mn-ea"/>
              <a:cs typeface="Arial" panose="020B0604020202020204" pitchFamily="34" charset="0"/>
            </a:rPr>
            <a:t>REVISADO:</a:t>
          </a:r>
          <a:br>
            <a:rPr lang="pt-BR" sz="2000" b="1" baseline="0">
              <a:solidFill>
                <a:schemeClr val="tx1"/>
              </a:solidFill>
              <a:latin typeface="Arial" panose="020B0604020202020204" pitchFamily="34" charset="0"/>
              <a:ea typeface="+mn-ea"/>
              <a:cs typeface="Arial" panose="020B0604020202020204" pitchFamily="34" charset="0"/>
            </a:rPr>
          </a:br>
          <a:r>
            <a:rPr lang="pt-BR" sz="2000" b="1">
              <a:latin typeface="Arial" panose="020B0604020202020204" pitchFamily="34" charset="0"/>
              <a:cs typeface="Arial" panose="020B0604020202020204" pitchFamily="34" charset="0"/>
            </a:rPr>
            <a:t>JACKELINE DE SOUZA MÁXIMO</a:t>
          </a:r>
          <a:endParaRPr lang="pt-BR" sz="2000" b="1" baseline="0">
            <a:solidFill>
              <a:schemeClr val="tx1"/>
            </a:solidFill>
            <a:latin typeface="Arial" panose="020B0604020202020204" pitchFamily="34" charset="0"/>
            <a:ea typeface="+mn-ea"/>
            <a:cs typeface="Arial" panose="020B0604020202020204" pitchFamily="34" charset="0"/>
          </a:endParaRPr>
        </a:p>
        <a:p>
          <a:pPr marL="0" indent="0" algn="ctr"/>
          <a:r>
            <a:rPr lang="pt-BR" sz="2000" b="0" baseline="0">
              <a:solidFill>
                <a:schemeClr val="tx1"/>
              </a:solidFill>
              <a:latin typeface="Arial" panose="020B0604020202020204" pitchFamily="34" charset="0"/>
              <a:ea typeface="+mn-ea"/>
              <a:cs typeface="Arial" panose="020B0604020202020204" pitchFamily="34" charset="0"/>
            </a:rPr>
            <a:t>Gerente de Orçamento, Financeiro e Contabilidade</a:t>
          </a:r>
          <a:endParaRPr lang="pt-BR" sz="2000" b="0" baseline="0">
            <a:latin typeface="Arial" panose="020B0604020202020204" pitchFamily="34" charset="0"/>
            <a:cs typeface="Arial" panose="020B0604020202020204" pitchFamily="34" charset="0"/>
          </a:endParaRPr>
        </a:p>
        <a:p>
          <a:pPr algn="ctr"/>
          <a:endParaRPr lang="pt-BR" sz="2000" baseline="0">
            <a:latin typeface="Arial" panose="020B0604020202020204" pitchFamily="34" charset="0"/>
            <a:cs typeface="Arial" panose="020B0604020202020204" pitchFamily="34" charset="0"/>
          </a:endParaRPr>
        </a:p>
        <a:p>
          <a:pPr marL="0" indent="0" algn="ctr"/>
          <a:r>
            <a:rPr lang="pt-BR" sz="2000" b="1" baseline="0">
              <a:solidFill>
                <a:schemeClr val="tx1"/>
              </a:solidFill>
              <a:latin typeface="Arial" panose="020B0604020202020204" pitchFamily="34" charset="0"/>
              <a:ea typeface="+mn-ea"/>
              <a:cs typeface="Arial" panose="020B0604020202020204" pitchFamily="34" charset="0"/>
            </a:rPr>
            <a:t>APROVADO:</a:t>
          </a:r>
        </a:p>
        <a:p>
          <a:pPr marL="0" indent="0" algn="ctr"/>
          <a:r>
            <a:rPr lang="pt-BR" sz="2000" b="1" baseline="0">
              <a:solidFill>
                <a:schemeClr val="tx1"/>
              </a:solidFill>
              <a:latin typeface="Arial" panose="020B0604020202020204" pitchFamily="34" charset="0"/>
              <a:ea typeface="+mn-ea"/>
              <a:cs typeface="Arial" panose="020B0604020202020204" pitchFamily="34" charset="0"/>
            </a:rPr>
            <a:t>MARIA LEIDE BARBOSA PINTO</a:t>
          </a:r>
        </a:p>
        <a:p>
          <a:pPr marL="0" indent="0" algn="ctr"/>
          <a:r>
            <a:rPr lang="pt-BR" sz="2000" b="0" baseline="0">
              <a:solidFill>
                <a:schemeClr val="tx1"/>
              </a:solidFill>
              <a:latin typeface="Arial" panose="020B0604020202020204" pitchFamily="34" charset="0"/>
              <a:ea typeface="+mn-ea"/>
              <a:cs typeface="Arial" panose="020B0604020202020204" pitchFamily="34" charset="0"/>
            </a:rPr>
            <a:t> Chefe do Departamento de Planejamento, </a:t>
          </a:r>
          <a:r>
            <a:rPr lang="pt-BR" sz="2000" b="0" baseline="0">
              <a:solidFill>
                <a:schemeClr val="tx1"/>
              </a:solidFill>
              <a:effectLst/>
              <a:latin typeface="Arial" panose="020B0604020202020204" pitchFamily="34" charset="0"/>
              <a:ea typeface="+mn-ea"/>
              <a:cs typeface="Arial" panose="020B0604020202020204" pitchFamily="34" charset="0"/>
            </a:rPr>
            <a:t>Orçamento e Finan</a:t>
          </a:r>
          <a:r>
            <a:rPr lang="pt-BR" sz="2000" b="0" baseline="0">
              <a:solidFill>
                <a:schemeClr val="tx1"/>
              </a:solidFill>
              <a:latin typeface="Arial" panose="020B0604020202020204" pitchFamily="34" charset="0"/>
              <a:ea typeface="+mn-ea"/>
              <a:cs typeface="Arial" panose="020B0604020202020204" pitchFamily="34" charset="0"/>
            </a:rPr>
            <a:t>ças</a:t>
          </a:r>
        </a:p>
        <a:p>
          <a:pPr marL="0" indent="0" algn="ctr"/>
          <a:endParaRPr lang="pt-BR" sz="2000" b="1" baseline="0">
            <a:solidFill>
              <a:schemeClr val="tx1"/>
            </a:solidFill>
            <a:latin typeface="Arial" panose="020B0604020202020204" pitchFamily="34" charset="0"/>
            <a:ea typeface="+mn-ea"/>
            <a:cs typeface="Arial" panose="020B0604020202020204" pitchFamily="34" charset="0"/>
          </a:endParaRPr>
        </a:p>
        <a:p>
          <a:pPr marL="0" indent="0" algn="ctr"/>
          <a:r>
            <a:rPr lang="pt-BR" sz="2000" b="1" baseline="0">
              <a:solidFill>
                <a:schemeClr val="tx1"/>
              </a:solidFill>
              <a:latin typeface="Arial" panose="020B0604020202020204" pitchFamily="34" charset="0"/>
              <a:ea typeface="+mn-ea"/>
              <a:cs typeface="Arial" panose="020B0604020202020204" pitchFamily="34" charset="0"/>
            </a:rPr>
            <a:t>APROVADO:</a:t>
          </a:r>
        </a:p>
        <a:p>
          <a:pPr marL="0" indent="0" algn="ctr"/>
          <a:r>
            <a:rPr lang="pt-BR" sz="2000" b="1" baseline="0">
              <a:solidFill>
                <a:schemeClr val="tx1"/>
              </a:solidFill>
              <a:latin typeface="Arial" panose="020B0604020202020204" pitchFamily="34" charset="0"/>
              <a:ea typeface="+mn-ea"/>
              <a:cs typeface="Arial" panose="020B0604020202020204" pitchFamily="34" charset="0"/>
            </a:rPr>
            <a:t>MÔNICA SALES MOREIRA DE SOUZA</a:t>
          </a:r>
        </a:p>
        <a:p>
          <a:pPr marL="0" indent="0" algn="ctr"/>
          <a:r>
            <a:rPr lang="pt-BR" sz="2000" b="0" baseline="0">
              <a:solidFill>
                <a:schemeClr val="tx1"/>
              </a:solidFill>
              <a:latin typeface="Arial" panose="020B0604020202020204" pitchFamily="34" charset="0"/>
              <a:ea typeface="+mn-ea"/>
              <a:cs typeface="Arial" panose="020B0604020202020204" pitchFamily="34" charset="0"/>
            </a:rPr>
            <a:t>Diretora Administrativa e Financeira </a:t>
          </a:r>
        </a:p>
        <a:p>
          <a:pPr marL="0" indent="0" algn="ctr"/>
          <a:endParaRPr lang="pt-BR" sz="1800" baseline="0">
            <a:solidFill>
              <a:schemeClr val="tx1"/>
            </a:solidFill>
            <a:latin typeface="Arial" panose="020B0604020202020204" pitchFamily="34" charset="0"/>
            <a:ea typeface="+mn-ea"/>
            <a:cs typeface="Arial" panose="020B0604020202020204" pitchFamily="34" charset="0"/>
          </a:endParaRPr>
        </a:p>
        <a:p>
          <a:pPr algn="ctr"/>
          <a:endParaRPr lang="pt-BR" sz="180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317911</xdr:colOff>
      <xdr:row>15</xdr:row>
      <xdr:rowOff>190499</xdr:rowOff>
    </xdr:from>
    <xdr:to>
      <xdr:col>21</xdr:col>
      <xdr:colOff>684067</xdr:colOff>
      <xdr:row>28</xdr:row>
      <xdr:rowOff>207817</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52462</xdr:colOff>
      <xdr:row>16</xdr:row>
      <xdr:rowOff>26080</xdr:rowOff>
    </xdr:from>
    <xdr:to>
      <xdr:col>21</xdr:col>
      <xdr:colOff>710044</xdr:colOff>
      <xdr:row>27</xdr:row>
      <xdr:rowOff>51953</xdr:rowOff>
    </xdr:to>
    <xdr:graphicFrame macro="">
      <xdr:nvGraphicFramePr>
        <xdr:cNvPr id="11" name="Gráfico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500062</xdr:colOff>
      <xdr:row>50</xdr:row>
      <xdr:rowOff>127000</xdr:rowOff>
    </xdr:from>
    <xdr:ext cx="8262937" cy="5932393"/>
    <xdr:sp macro="" textlink="">
      <xdr:nvSpPr>
        <xdr:cNvPr id="4" name="CaixaDeTexto 3">
          <a:extLst>
            <a:ext uri="{FF2B5EF4-FFF2-40B4-BE49-F238E27FC236}">
              <a16:creationId xmlns:a16="http://schemas.microsoft.com/office/drawing/2014/main" id="{33095E01-F313-4A52-A7B4-0515E6D5B113}"/>
            </a:ext>
          </a:extLst>
        </xdr:cNvPr>
        <xdr:cNvSpPr txBox="1"/>
      </xdr:nvSpPr>
      <xdr:spPr>
        <a:xfrm>
          <a:off x="5929312" y="19653250"/>
          <a:ext cx="8262937" cy="5932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2000" b="1">
              <a:latin typeface="Arial" panose="020B0604020202020204" pitchFamily="34" charset="0"/>
              <a:cs typeface="Arial" panose="020B0604020202020204" pitchFamily="34" charset="0"/>
            </a:rPr>
            <a:t>Manaus,</a:t>
          </a:r>
          <a:r>
            <a:rPr lang="pt-BR" sz="2000" b="1" baseline="0">
              <a:latin typeface="Arial" panose="020B0604020202020204" pitchFamily="34" charset="0"/>
              <a:cs typeface="Arial" panose="020B0604020202020204" pitchFamily="34" charset="0"/>
            </a:rPr>
            <a:t> 07 de junho de 2023.</a:t>
          </a:r>
        </a:p>
        <a:p>
          <a:pPr algn="ctr"/>
          <a:endParaRPr lang="pt-BR" sz="2000" b="1" baseline="0">
            <a:latin typeface="Arial" panose="020B0604020202020204" pitchFamily="34" charset="0"/>
            <a:cs typeface="Arial" panose="020B0604020202020204" pitchFamily="34" charset="0"/>
          </a:endParaRPr>
        </a:p>
        <a:p>
          <a:pPr algn="ctr"/>
          <a:endParaRPr lang="pt-BR" sz="2000" baseline="0">
            <a:latin typeface="Arial" panose="020B0604020202020204" pitchFamily="34" charset="0"/>
            <a:cs typeface="Arial" panose="020B0604020202020204" pitchFamily="34" charset="0"/>
          </a:endParaRPr>
        </a:p>
        <a:p>
          <a:pPr algn="ctr"/>
          <a:r>
            <a:rPr lang="pt-BR" sz="2000" b="1" baseline="0">
              <a:latin typeface="Arial" panose="020B0604020202020204" pitchFamily="34" charset="0"/>
              <a:cs typeface="Arial" panose="020B0604020202020204" pitchFamily="34" charset="0"/>
            </a:rPr>
            <a:t>ELABORADO:</a:t>
          </a:r>
        </a:p>
        <a:p>
          <a:pPr algn="ctr"/>
          <a:r>
            <a:rPr lang="pt-BR" sz="2000" b="1" baseline="0">
              <a:latin typeface="Arial" panose="020B0604020202020204" pitchFamily="34" charset="0"/>
              <a:cs typeface="Arial" panose="020B0604020202020204" pitchFamily="34" charset="0"/>
            </a:rPr>
            <a:t>CIRLENE DE AZEVEDO ARAÚJO</a:t>
          </a:r>
        </a:p>
        <a:p>
          <a:pPr algn="ctr"/>
          <a:r>
            <a:rPr lang="pt-BR" sz="2000" baseline="0">
              <a:latin typeface="Arial" panose="020B0604020202020204" pitchFamily="34" charset="0"/>
              <a:cs typeface="Arial" panose="020B0604020202020204" pitchFamily="34" charset="0"/>
            </a:rPr>
            <a:t>Subgerente de Orçamento</a:t>
          </a:r>
        </a:p>
        <a:p>
          <a:pPr algn="ctr"/>
          <a:endParaRPr lang="pt-BR" sz="2000" baseline="0">
            <a:latin typeface="Arial" panose="020B0604020202020204" pitchFamily="34" charset="0"/>
            <a:cs typeface="Arial" panose="020B0604020202020204" pitchFamily="34" charset="0"/>
          </a:endParaRPr>
        </a:p>
        <a:p>
          <a:pPr marL="0" indent="0" algn="ctr"/>
          <a:r>
            <a:rPr lang="pt-BR" sz="2000" b="1" baseline="0">
              <a:solidFill>
                <a:schemeClr val="tx1"/>
              </a:solidFill>
              <a:latin typeface="Arial" panose="020B0604020202020204" pitchFamily="34" charset="0"/>
              <a:ea typeface="+mn-ea"/>
              <a:cs typeface="Arial" panose="020B0604020202020204" pitchFamily="34" charset="0"/>
            </a:rPr>
            <a:t>REVISADO:</a:t>
          </a:r>
          <a:br>
            <a:rPr lang="pt-BR" sz="2000" b="1" baseline="0">
              <a:solidFill>
                <a:schemeClr val="tx1"/>
              </a:solidFill>
              <a:latin typeface="Arial" panose="020B0604020202020204" pitchFamily="34" charset="0"/>
              <a:ea typeface="+mn-ea"/>
              <a:cs typeface="Arial" panose="020B0604020202020204" pitchFamily="34" charset="0"/>
            </a:rPr>
          </a:br>
          <a:r>
            <a:rPr lang="pt-BR" sz="2000" b="1">
              <a:latin typeface="Arial" panose="020B0604020202020204" pitchFamily="34" charset="0"/>
              <a:cs typeface="Arial" panose="020B0604020202020204" pitchFamily="34" charset="0"/>
            </a:rPr>
            <a:t>JACKELINE DE SOUZA MÁXIMO</a:t>
          </a:r>
          <a:endParaRPr lang="pt-BR" sz="2000" b="1" baseline="0">
            <a:solidFill>
              <a:schemeClr val="tx1"/>
            </a:solidFill>
            <a:latin typeface="Arial" panose="020B0604020202020204" pitchFamily="34" charset="0"/>
            <a:ea typeface="+mn-ea"/>
            <a:cs typeface="Arial" panose="020B0604020202020204" pitchFamily="34" charset="0"/>
          </a:endParaRPr>
        </a:p>
        <a:p>
          <a:pPr marL="0" indent="0" algn="ctr"/>
          <a:r>
            <a:rPr lang="pt-BR" sz="2000" b="0" baseline="0">
              <a:solidFill>
                <a:schemeClr val="tx1"/>
              </a:solidFill>
              <a:latin typeface="Arial" panose="020B0604020202020204" pitchFamily="34" charset="0"/>
              <a:ea typeface="+mn-ea"/>
              <a:cs typeface="Arial" panose="020B0604020202020204" pitchFamily="34" charset="0"/>
            </a:rPr>
            <a:t>Gerente de Orçamento, Financeiro e Contabilidade</a:t>
          </a:r>
          <a:endParaRPr lang="pt-BR" sz="2000" b="0" baseline="0">
            <a:latin typeface="Arial" panose="020B0604020202020204" pitchFamily="34" charset="0"/>
            <a:cs typeface="Arial" panose="020B0604020202020204" pitchFamily="34" charset="0"/>
          </a:endParaRPr>
        </a:p>
        <a:p>
          <a:pPr algn="ctr"/>
          <a:endParaRPr lang="pt-BR" sz="2000" baseline="0">
            <a:latin typeface="Arial" panose="020B0604020202020204" pitchFamily="34" charset="0"/>
            <a:cs typeface="Arial" panose="020B0604020202020204" pitchFamily="34" charset="0"/>
          </a:endParaRPr>
        </a:p>
        <a:p>
          <a:pPr marL="0" indent="0" algn="ctr"/>
          <a:r>
            <a:rPr lang="pt-BR" sz="2000" b="1" baseline="0">
              <a:solidFill>
                <a:schemeClr val="tx1"/>
              </a:solidFill>
              <a:latin typeface="Arial" panose="020B0604020202020204" pitchFamily="34" charset="0"/>
              <a:ea typeface="+mn-ea"/>
              <a:cs typeface="Arial" panose="020B0604020202020204" pitchFamily="34" charset="0"/>
            </a:rPr>
            <a:t>APROVADO:</a:t>
          </a:r>
        </a:p>
        <a:p>
          <a:pPr marL="0" indent="0" algn="ctr"/>
          <a:r>
            <a:rPr lang="pt-BR" sz="2000" b="1" baseline="0">
              <a:solidFill>
                <a:schemeClr val="tx1"/>
              </a:solidFill>
              <a:latin typeface="Arial" panose="020B0604020202020204" pitchFamily="34" charset="0"/>
              <a:ea typeface="+mn-ea"/>
              <a:cs typeface="Arial" panose="020B0604020202020204" pitchFamily="34" charset="0"/>
            </a:rPr>
            <a:t>MARIA LEIDE BARBOSA PINTO</a:t>
          </a:r>
        </a:p>
        <a:p>
          <a:pPr marL="0" indent="0" algn="ctr"/>
          <a:r>
            <a:rPr lang="pt-BR" sz="2000" b="0" baseline="0">
              <a:solidFill>
                <a:schemeClr val="tx1"/>
              </a:solidFill>
              <a:latin typeface="Arial" panose="020B0604020202020204" pitchFamily="34" charset="0"/>
              <a:ea typeface="+mn-ea"/>
              <a:cs typeface="Arial" panose="020B0604020202020204" pitchFamily="34" charset="0"/>
            </a:rPr>
            <a:t> Chefe do Departamento de Planejamento, </a:t>
          </a:r>
          <a:r>
            <a:rPr lang="pt-BR" sz="2000" b="0" baseline="0">
              <a:solidFill>
                <a:schemeClr val="tx1"/>
              </a:solidFill>
              <a:effectLst/>
              <a:latin typeface="Arial" panose="020B0604020202020204" pitchFamily="34" charset="0"/>
              <a:ea typeface="+mn-ea"/>
              <a:cs typeface="Arial" panose="020B0604020202020204" pitchFamily="34" charset="0"/>
            </a:rPr>
            <a:t>Orçamento e Finan</a:t>
          </a:r>
          <a:r>
            <a:rPr lang="pt-BR" sz="2000" b="0" baseline="0">
              <a:solidFill>
                <a:schemeClr val="tx1"/>
              </a:solidFill>
              <a:latin typeface="Arial" panose="020B0604020202020204" pitchFamily="34" charset="0"/>
              <a:ea typeface="+mn-ea"/>
              <a:cs typeface="Arial" panose="020B0604020202020204" pitchFamily="34" charset="0"/>
            </a:rPr>
            <a:t>ças</a:t>
          </a:r>
        </a:p>
        <a:p>
          <a:pPr marL="0" indent="0" algn="ctr"/>
          <a:endParaRPr lang="pt-BR" sz="2000" b="1" baseline="0">
            <a:solidFill>
              <a:schemeClr val="tx1"/>
            </a:solidFill>
            <a:latin typeface="Arial" panose="020B0604020202020204" pitchFamily="34" charset="0"/>
            <a:ea typeface="+mn-ea"/>
            <a:cs typeface="Arial" panose="020B0604020202020204" pitchFamily="34" charset="0"/>
          </a:endParaRPr>
        </a:p>
        <a:p>
          <a:pPr marL="0" indent="0" algn="ctr"/>
          <a:r>
            <a:rPr lang="pt-BR" sz="2000" b="1" baseline="0">
              <a:solidFill>
                <a:schemeClr val="tx1"/>
              </a:solidFill>
              <a:latin typeface="Arial" panose="020B0604020202020204" pitchFamily="34" charset="0"/>
              <a:ea typeface="+mn-ea"/>
              <a:cs typeface="Arial" panose="020B0604020202020204" pitchFamily="34" charset="0"/>
            </a:rPr>
            <a:t>APROVADO:</a:t>
          </a:r>
        </a:p>
        <a:p>
          <a:pPr marL="0" indent="0" algn="ctr"/>
          <a:r>
            <a:rPr lang="pt-BR" sz="2000" b="1" baseline="0">
              <a:solidFill>
                <a:schemeClr val="tx1"/>
              </a:solidFill>
              <a:latin typeface="Arial" panose="020B0604020202020204" pitchFamily="34" charset="0"/>
              <a:ea typeface="+mn-ea"/>
              <a:cs typeface="Arial" panose="020B0604020202020204" pitchFamily="34" charset="0"/>
            </a:rPr>
            <a:t>MÔNICA SALES MOREIRA DE SOUZA</a:t>
          </a:r>
        </a:p>
        <a:p>
          <a:pPr marL="0" indent="0" algn="ctr"/>
          <a:r>
            <a:rPr lang="pt-BR" sz="2000" b="0" baseline="0">
              <a:solidFill>
                <a:schemeClr val="tx1"/>
              </a:solidFill>
              <a:latin typeface="Arial" panose="020B0604020202020204" pitchFamily="34" charset="0"/>
              <a:ea typeface="+mn-ea"/>
              <a:cs typeface="Arial" panose="020B0604020202020204" pitchFamily="34" charset="0"/>
            </a:rPr>
            <a:t>Diretora Administrativa e Financeira </a:t>
          </a:r>
        </a:p>
        <a:p>
          <a:pPr marL="0" indent="0" algn="ctr"/>
          <a:endParaRPr lang="pt-BR" sz="1800" baseline="0">
            <a:solidFill>
              <a:schemeClr val="tx1"/>
            </a:solidFill>
            <a:latin typeface="Arial" panose="020B0604020202020204" pitchFamily="34" charset="0"/>
            <a:ea typeface="+mn-ea"/>
            <a:cs typeface="Arial" panose="020B0604020202020204" pitchFamily="34" charset="0"/>
          </a:endParaRPr>
        </a:p>
        <a:p>
          <a:pPr algn="ctr"/>
          <a:endParaRPr lang="pt-BR" sz="18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4"/>
  <sheetViews>
    <sheetView showGridLines="0" tabSelected="1" view="pageLayout" zoomScale="20" zoomScaleNormal="30" zoomScalePageLayoutView="20" workbookViewId="0">
      <selection activeCell="M85" sqref="M85"/>
    </sheetView>
  </sheetViews>
  <sheetFormatPr defaultRowHeight="25.5" x14ac:dyDescent="0.35"/>
  <cols>
    <col min="1" max="1" width="11.85546875" style="9" customWidth="1"/>
    <col min="2" max="2" width="58.140625" style="9" customWidth="1"/>
    <col min="3" max="3" width="0.85546875" style="9" hidden="1" customWidth="1"/>
    <col min="4" max="4" width="30.28515625" style="9" customWidth="1"/>
    <col min="5" max="5" width="37.42578125" style="9" customWidth="1"/>
    <col min="6" max="6" width="173" style="9" customWidth="1"/>
    <col min="7" max="7" width="77.140625" style="14" customWidth="1"/>
    <col min="8" max="8" width="28.140625" style="9" customWidth="1"/>
    <col min="9" max="9" width="38.7109375" style="9" customWidth="1"/>
    <col min="10" max="10" width="47.85546875" style="9" customWidth="1"/>
    <col min="11" max="11" width="70.85546875" style="14" customWidth="1"/>
    <col min="12" max="12" width="0.28515625" style="9" customWidth="1"/>
    <col min="13" max="13" width="37.140625" style="9" bestFit="1" customWidth="1"/>
    <col min="14" max="14" width="34.5703125" style="9" customWidth="1"/>
    <col min="15" max="15" width="99.140625" style="9" bestFit="1" customWidth="1"/>
    <col min="16" max="16384" width="9.140625" style="9"/>
  </cols>
  <sheetData>
    <row r="1" spans="1:17" s="2" customFormat="1" ht="43.5" customHeight="1" x14ac:dyDescent="0.25">
      <c r="A1" s="77" t="s">
        <v>17</v>
      </c>
      <c r="B1" s="77"/>
      <c r="C1" s="77"/>
      <c r="D1" s="77"/>
      <c r="E1" s="77"/>
      <c r="F1" s="77"/>
      <c r="G1" s="77"/>
      <c r="H1" s="77"/>
      <c r="I1" s="77"/>
      <c r="J1" s="77"/>
      <c r="K1" s="77"/>
      <c r="L1" s="77"/>
      <c r="M1" s="77"/>
      <c r="N1" s="77"/>
      <c r="O1" s="77"/>
    </row>
    <row r="2" spans="1:17" s="2" customFormat="1" ht="43.5" customHeight="1" x14ac:dyDescent="0.25">
      <c r="A2" s="77" t="s">
        <v>67</v>
      </c>
      <c r="B2" s="77"/>
      <c r="C2" s="77"/>
      <c r="D2" s="77"/>
      <c r="E2" s="77"/>
      <c r="F2" s="77"/>
      <c r="G2" s="77"/>
      <c r="H2" s="77"/>
      <c r="I2" s="77"/>
      <c r="J2" s="77"/>
      <c r="K2" s="77"/>
      <c r="L2" s="77"/>
      <c r="M2" s="77"/>
      <c r="N2" s="77"/>
      <c r="O2" s="77"/>
    </row>
    <row r="3" spans="1:17" s="2" customFormat="1" ht="43.5" customHeight="1" x14ac:dyDescent="0.25">
      <c r="A3" s="77" t="s">
        <v>68</v>
      </c>
      <c r="B3" s="77"/>
      <c r="C3" s="77"/>
      <c r="D3" s="77"/>
      <c r="E3" s="77"/>
      <c r="F3" s="77"/>
      <c r="G3" s="77"/>
      <c r="H3" s="77"/>
      <c r="I3" s="77"/>
      <c r="J3" s="77"/>
      <c r="K3" s="77"/>
      <c r="L3" s="77"/>
      <c r="M3" s="77"/>
      <c r="N3" s="77"/>
      <c r="O3" s="77"/>
    </row>
    <row r="4" spans="1:17" s="2" customFormat="1" ht="43.5" customHeight="1" x14ac:dyDescent="0.25">
      <c r="A4" s="77" t="s">
        <v>69</v>
      </c>
      <c r="B4" s="77"/>
      <c r="C4" s="77"/>
      <c r="D4" s="77"/>
      <c r="E4" s="77"/>
      <c r="F4" s="77"/>
      <c r="G4" s="77"/>
      <c r="H4" s="77"/>
      <c r="I4" s="77"/>
      <c r="J4" s="77"/>
      <c r="K4" s="77"/>
      <c r="L4" s="77"/>
      <c r="M4" s="77"/>
      <c r="N4" s="77"/>
      <c r="O4" s="77"/>
    </row>
    <row r="5" spans="1:17" s="2" customFormat="1" ht="43.5" customHeight="1" x14ac:dyDescent="0.25">
      <c r="A5" s="77" t="s">
        <v>70</v>
      </c>
      <c r="B5" s="77"/>
      <c r="C5" s="77"/>
      <c r="D5" s="77"/>
      <c r="E5" s="77"/>
      <c r="F5" s="77"/>
      <c r="G5" s="77"/>
      <c r="H5" s="77"/>
      <c r="I5" s="77"/>
      <c r="J5" s="77"/>
      <c r="K5" s="77"/>
      <c r="L5" s="77"/>
      <c r="M5" s="77"/>
      <c r="N5" s="77"/>
      <c r="O5" s="77"/>
    </row>
    <row r="6" spans="1:17" s="2" customFormat="1" ht="43.5" customHeight="1" x14ac:dyDescent="0.25">
      <c r="A6" s="77" t="s">
        <v>21</v>
      </c>
      <c r="B6" s="77"/>
      <c r="C6" s="77"/>
      <c r="D6" s="77"/>
      <c r="E6" s="77"/>
      <c r="F6" s="77"/>
      <c r="G6" s="77"/>
      <c r="H6" s="77"/>
      <c r="I6" s="77"/>
      <c r="J6" s="77"/>
      <c r="K6" s="77"/>
      <c r="L6" s="77"/>
      <c r="M6" s="77"/>
      <c r="N6" s="77"/>
      <c r="O6" s="77"/>
    </row>
    <row r="7" spans="1:17" s="2" customFormat="1" ht="43.5" customHeight="1" x14ac:dyDescent="0.25">
      <c r="A7" s="76" t="s">
        <v>176</v>
      </c>
      <c r="B7" s="76"/>
      <c r="C7" s="76"/>
      <c r="D7" s="76"/>
      <c r="E7" s="76"/>
      <c r="F7" s="76"/>
      <c r="G7" s="76"/>
      <c r="H7" s="76"/>
      <c r="I7" s="76"/>
      <c r="J7" s="76"/>
      <c r="K7" s="76"/>
      <c r="L7" s="76"/>
      <c r="M7" s="76"/>
      <c r="N7" s="76"/>
      <c r="O7" s="76"/>
    </row>
    <row r="9" spans="1:17" ht="81" customHeight="1" x14ac:dyDescent="0.35">
      <c r="A9" s="3" t="s">
        <v>0</v>
      </c>
      <c r="B9" s="3" t="s">
        <v>1</v>
      </c>
      <c r="C9" s="3" t="s">
        <v>57</v>
      </c>
      <c r="D9" s="3" t="s">
        <v>2</v>
      </c>
      <c r="E9" s="3" t="s">
        <v>3</v>
      </c>
      <c r="F9" s="4" t="s">
        <v>4</v>
      </c>
      <c r="G9" s="3" t="s">
        <v>5</v>
      </c>
      <c r="H9" s="3" t="s">
        <v>20</v>
      </c>
      <c r="I9" s="5" t="s">
        <v>6</v>
      </c>
      <c r="J9" s="6" t="s">
        <v>7</v>
      </c>
      <c r="K9" s="7" t="s">
        <v>8</v>
      </c>
      <c r="L9" s="7" t="s">
        <v>7</v>
      </c>
      <c r="M9" s="8" t="s">
        <v>9</v>
      </c>
      <c r="N9" s="3" t="s">
        <v>10</v>
      </c>
      <c r="O9" s="3" t="s">
        <v>11</v>
      </c>
    </row>
    <row r="10" spans="1:17" s="62" customFormat="1" ht="200.1" customHeight="1" x14ac:dyDescent="0.25">
      <c r="A10" s="56">
        <f>ROW(A1)</f>
        <v>1</v>
      </c>
      <c r="B10" s="56" t="s">
        <v>74</v>
      </c>
      <c r="C10" s="57" t="s">
        <v>14</v>
      </c>
      <c r="D10" s="58" t="s">
        <v>16</v>
      </c>
      <c r="E10" s="11" t="s">
        <v>71</v>
      </c>
      <c r="F10" s="59" t="s">
        <v>127</v>
      </c>
      <c r="G10" s="59" t="s">
        <v>73</v>
      </c>
      <c r="H10" s="64">
        <v>20000</v>
      </c>
      <c r="I10" s="65">
        <v>0.2</v>
      </c>
      <c r="J10" s="60">
        <f>H10*I10</f>
        <v>4000</v>
      </c>
      <c r="K10" s="58" t="s">
        <v>56</v>
      </c>
      <c r="L10" s="61">
        <f>J10</f>
        <v>4000</v>
      </c>
      <c r="M10" s="57">
        <v>45050</v>
      </c>
      <c r="N10" s="71" t="s">
        <v>72</v>
      </c>
      <c r="O10" s="55" t="s">
        <v>114</v>
      </c>
      <c r="Q10" s="63"/>
    </row>
    <row r="11" spans="1:17" s="62" customFormat="1" ht="200.1" customHeight="1" x14ac:dyDescent="0.25">
      <c r="A11" s="56">
        <f>ROW(A2)</f>
        <v>2</v>
      </c>
      <c r="B11" s="56" t="s">
        <v>74</v>
      </c>
      <c r="C11" s="57" t="s">
        <v>14</v>
      </c>
      <c r="D11" s="58" t="s">
        <v>16</v>
      </c>
      <c r="E11" s="58" t="s">
        <v>243</v>
      </c>
      <c r="F11" s="59" t="s">
        <v>128</v>
      </c>
      <c r="G11" s="59" t="s">
        <v>60</v>
      </c>
      <c r="H11" s="66">
        <v>12000</v>
      </c>
      <c r="I11" s="65">
        <v>0.04</v>
      </c>
      <c r="J11" s="60">
        <f t="shared" ref="J11:J67" si="0">H11*I11</f>
        <v>480</v>
      </c>
      <c r="K11" s="58" t="s">
        <v>56</v>
      </c>
      <c r="L11" s="61">
        <f t="shared" ref="L11:L67" si="1">J11</f>
        <v>480</v>
      </c>
      <c r="M11" s="57">
        <v>45050</v>
      </c>
      <c r="N11" s="71" t="s">
        <v>75</v>
      </c>
      <c r="O11" s="55" t="s">
        <v>114</v>
      </c>
      <c r="Q11" s="63"/>
    </row>
    <row r="12" spans="1:17" s="62" customFormat="1" ht="200.1" customHeight="1" x14ac:dyDescent="0.25">
      <c r="A12" s="56">
        <f>ROW(A3)</f>
        <v>3</v>
      </c>
      <c r="B12" s="56" t="s">
        <v>74</v>
      </c>
      <c r="C12" s="57" t="s">
        <v>14</v>
      </c>
      <c r="D12" s="58" t="s">
        <v>16</v>
      </c>
      <c r="E12" s="58" t="s">
        <v>240</v>
      </c>
      <c r="F12" s="59" t="s">
        <v>129</v>
      </c>
      <c r="G12" s="59" t="s">
        <v>60</v>
      </c>
      <c r="H12" s="68">
        <v>200</v>
      </c>
      <c r="I12" s="65">
        <v>8.7799999999999994</v>
      </c>
      <c r="J12" s="60">
        <f t="shared" si="0"/>
        <v>1755.9999999999998</v>
      </c>
      <c r="K12" s="58" t="s">
        <v>56</v>
      </c>
      <c r="L12" s="61">
        <f t="shared" si="1"/>
        <v>1755.9999999999998</v>
      </c>
      <c r="M12" s="57">
        <v>45050</v>
      </c>
      <c r="N12" s="71" t="s">
        <v>75</v>
      </c>
      <c r="O12" s="55" t="s">
        <v>114</v>
      </c>
      <c r="Q12" s="63"/>
    </row>
    <row r="13" spans="1:17" s="62" customFormat="1" ht="200.1" customHeight="1" x14ac:dyDescent="0.25">
      <c r="A13" s="56">
        <v>4</v>
      </c>
      <c r="B13" s="56" t="s">
        <v>74</v>
      </c>
      <c r="C13" s="57" t="s">
        <v>14</v>
      </c>
      <c r="D13" s="58" t="s">
        <v>16</v>
      </c>
      <c r="E13" s="58" t="s">
        <v>240</v>
      </c>
      <c r="F13" s="59" t="s">
        <v>130</v>
      </c>
      <c r="G13" s="59" t="s">
        <v>60</v>
      </c>
      <c r="H13" s="68">
        <v>66000</v>
      </c>
      <c r="I13" s="65">
        <v>0.05</v>
      </c>
      <c r="J13" s="60">
        <f t="shared" si="0"/>
        <v>3300</v>
      </c>
      <c r="K13" s="58" t="s">
        <v>56</v>
      </c>
      <c r="L13" s="61">
        <f t="shared" si="1"/>
        <v>3300</v>
      </c>
      <c r="M13" s="57">
        <v>45050</v>
      </c>
      <c r="N13" s="71" t="s">
        <v>75</v>
      </c>
      <c r="O13" s="55" t="s">
        <v>114</v>
      </c>
      <c r="Q13" s="63"/>
    </row>
    <row r="14" spans="1:17" s="62" customFormat="1" ht="200.1" customHeight="1" x14ac:dyDescent="0.25">
      <c r="A14" s="56">
        <v>5</v>
      </c>
      <c r="B14" s="56" t="s">
        <v>74</v>
      </c>
      <c r="C14" s="57" t="s">
        <v>14</v>
      </c>
      <c r="D14" s="58" t="s">
        <v>16</v>
      </c>
      <c r="E14" s="58" t="s">
        <v>241</v>
      </c>
      <c r="F14" s="59" t="s">
        <v>131</v>
      </c>
      <c r="G14" s="59" t="s">
        <v>59</v>
      </c>
      <c r="H14" s="66">
        <v>200</v>
      </c>
      <c r="I14" s="65">
        <v>1.25</v>
      </c>
      <c r="J14" s="60">
        <f t="shared" si="0"/>
        <v>250</v>
      </c>
      <c r="K14" s="58" t="s">
        <v>56</v>
      </c>
      <c r="L14" s="61">
        <f t="shared" si="1"/>
        <v>250</v>
      </c>
      <c r="M14" s="57">
        <v>45050</v>
      </c>
      <c r="N14" s="71" t="s">
        <v>76</v>
      </c>
      <c r="O14" s="55" t="s">
        <v>114</v>
      </c>
      <c r="Q14" s="63"/>
    </row>
    <row r="15" spans="1:17" s="62" customFormat="1" ht="200.1" customHeight="1" x14ac:dyDescent="0.25">
      <c r="A15" s="56">
        <v>6</v>
      </c>
      <c r="B15" s="56" t="s">
        <v>74</v>
      </c>
      <c r="C15" s="57" t="s">
        <v>14</v>
      </c>
      <c r="D15" s="58" t="s">
        <v>16</v>
      </c>
      <c r="E15" s="58" t="s">
        <v>242</v>
      </c>
      <c r="F15" s="59" t="s">
        <v>132</v>
      </c>
      <c r="G15" s="59" t="s">
        <v>59</v>
      </c>
      <c r="H15" s="68">
        <v>20000</v>
      </c>
      <c r="I15" s="67">
        <v>0.1</v>
      </c>
      <c r="J15" s="60">
        <f t="shared" si="0"/>
        <v>2000</v>
      </c>
      <c r="K15" s="58" t="s">
        <v>56</v>
      </c>
      <c r="L15" s="61">
        <f t="shared" si="1"/>
        <v>2000</v>
      </c>
      <c r="M15" s="57">
        <v>45050</v>
      </c>
      <c r="N15" s="71" t="s">
        <v>76</v>
      </c>
      <c r="O15" s="55" t="s">
        <v>114</v>
      </c>
    </row>
    <row r="16" spans="1:17" s="62" customFormat="1" ht="200.1" customHeight="1" x14ac:dyDescent="0.25">
      <c r="A16" s="56">
        <v>7</v>
      </c>
      <c r="B16" s="56" t="s">
        <v>74</v>
      </c>
      <c r="C16" s="57" t="s">
        <v>14</v>
      </c>
      <c r="D16" s="58" t="s">
        <v>16</v>
      </c>
      <c r="E16" s="58" t="s">
        <v>244</v>
      </c>
      <c r="F16" s="59" t="s">
        <v>133</v>
      </c>
      <c r="G16" s="59" t="s">
        <v>59</v>
      </c>
      <c r="H16" s="68">
        <v>4000</v>
      </c>
      <c r="I16" s="67">
        <v>0.46</v>
      </c>
      <c r="J16" s="60">
        <f t="shared" si="0"/>
        <v>1840</v>
      </c>
      <c r="K16" s="58" t="s">
        <v>56</v>
      </c>
      <c r="L16" s="61">
        <f t="shared" si="1"/>
        <v>1840</v>
      </c>
      <c r="M16" s="57">
        <v>45050</v>
      </c>
      <c r="N16" s="71" t="s">
        <v>76</v>
      </c>
      <c r="O16" s="55" t="s">
        <v>114</v>
      </c>
    </row>
    <row r="17" spans="1:17" s="62" customFormat="1" ht="200.1" customHeight="1" x14ac:dyDescent="0.25">
      <c r="A17" s="56">
        <v>8</v>
      </c>
      <c r="B17" s="56" t="s">
        <v>74</v>
      </c>
      <c r="C17" s="57" t="s">
        <v>14</v>
      </c>
      <c r="D17" s="58" t="s">
        <v>16</v>
      </c>
      <c r="E17" s="58" t="s">
        <v>243</v>
      </c>
      <c r="F17" s="59" t="s">
        <v>134</v>
      </c>
      <c r="G17" s="59" t="s">
        <v>59</v>
      </c>
      <c r="H17" s="69">
        <v>15000</v>
      </c>
      <c r="I17" s="65">
        <v>0.23</v>
      </c>
      <c r="J17" s="60">
        <f t="shared" si="0"/>
        <v>3450</v>
      </c>
      <c r="K17" s="58" t="s">
        <v>56</v>
      </c>
      <c r="L17" s="61">
        <f t="shared" si="1"/>
        <v>3450</v>
      </c>
      <c r="M17" s="57">
        <v>45050</v>
      </c>
      <c r="N17" s="71" t="s">
        <v>76</v>
      </c>
      <c r="O17" s="55" t="s">
        <v>114</v>
      </c>
      <c r="Q17" s="63"/>
    </row>
    <row r="18" spans="1:17" s="62" customFormat="1" ht="200.1" customHeight="1" x14ac:dyDescent="0.25">
      <c r="A18" s="56">
        <v>9</v>
      </c>
      <c r="B18" s="56" t="s">
        <v>74</v>
      </c>
      <c r="C18" s="57" t="s">
        <v>14</v>
      </c>
      <c r="D18" s="58" t="s">
        <v>16</v>
      </c>
      <c r="E18" s="11" t="s">
        <v>79</v>
      </c>
      <c r="F18" s="59" t="s">
        <v>135</v>
      </c>
      <c r="G18" s="59" t="s">
        <v>78</v>
      </c>
      <c r="H18" s="68">
        <v>2500</v>
      </c>
      <c r="I18" s="65">
        <v>0.85</v>
      </c>
      <c r="J18" s="60">
        <f t="shared" si="0"/>
        <v>2125</v>
      </c>
      <c r="K18" s="58" t="s">
        <v>56</v>
      </c>
      <c r="L18" s="61">
        <f t="shared" si="1"/>
        <v>2125</v>
      </c>
      <c r="M18" s="57">
        <v>45050</v>
      </c>
      <c r="N18" s="71" t="s">
        <v>77</v>
      </c>
      <c r="O18" s="55" t="s">
        <v>114</v>
      </c>
    </row>
    <row r="19" spans="1:17" s="2" customFormat="1" ht="200.1" customHeight="1" x14ac:dyDescent="0.25">
      <c r="A19" s="10">
        <v>10</v>
      </c>
      <c r="B19" s="56" t="s">
        <v>74</v>
      </c>
      <c r="C19" s="13" t="s">
        <v>14</v>
      </c>
      <c r="D19" s="58" t="s">
        <v>16</v>
      </c>
      <c r="E19" s="11" t="s">
        <v>80</v>
      </c>
      <c r="F19" s="12" t="s">
        <v>136</v>
      </c>
      <c r="G19" s="12" t="s">
        <v>81</v>
      </c>
      <c r="H19" s="70">
        <v>20000</v>
      </c>
      <c r="I19" s="53">
        <v>0.18</v>
      </c>
      <c r="J19" s="60">
        <f t="shared" si="0"/>
        <v>3600</v>
      </c>
      <c r="K19" s="11" t="s">
        <v>56</v>
      </c>
      <c r="L19" s="61">
        <f t="shared" si="1"/>
        <v>3600</v>
      </c>
      <c r="M19" s="57">
        <v>45050</v>
      </c>
      <c r="N19" s="71" t="s">
        <v>82</v>
      </c>
      <c r="O19" s="55" t="s">
        <v>114</v>
      </c>
    </row>
    <row r="20" spans="1:17" s="2" customFormat="1" ht="200.1" customHeight="1" x14ac:dyDescent="0.25">
      <c r="A20" s="10">
        <v>11</v>
      </c>
      <c r="B20" s="56" t="s">
        <v>74</v>
      </c>
      <c r="C20" s="13" t="s">
        <v>14</v>
      </c>
      <c r="D20" s="58" t="s">
        <v>16</v>
      </c>
      <c r="E20" s="11" t="s">
        <v>83</v>
      </c>
      <c r="F20" s="12" t="s">
        <v>137</v>
      </c>
      <c r="G20" s="12" t="s">
        <v>84</v>
      </c>
      <c r="H20" s="70">
        <v>72</v>
      </c>
      <c r="I20" s="53">
        <v>12</v>
      </c>
      <c r="J20" s="60">
        <f t="shared" si="0"/>
        <v>864</v>
      </c>
      <c r="K20" s="11" t="s">
        <v>56</v>
      </c>
      <c r="L20" s="61">
        <f t="shared" si="1"/>
        <v>864</v>
      </c>
      <c r="M20" s="57">
        <v>45050</v>
      </c>
      <c r="N20" s="71" t="s">
        <v>85</v>
      </c>
      <c r="O20" s="55" t="s">
        <v>114</v>
      </c>
    </row>
    <row r="21" spans="1:17" s="2" customFormat="1" ht="200.1" customHeight="1" x14ac:dyDescent="0.25">
      <c r="A21" s="10">
        <v>12</v>
      </c>
      <c r="B21" s="56" t="s">
        <v>74</v>
      </c>
      <c r="C21" s="13" t="s">
        <v>14</v>
      </c>
      <c r="D21" s="58" t="s">
        <v>16</v>
      </c>
      <c r="E21" s="11" t="s">
        <v>86</v>
      </c>
      <c r="F21" s="12" t="s">
        <v>138</v>
      </c>
      <c r="G21" s="12" t="s">
        <v>87</v>
      </c>
      <c r="H21" s="70">
        <v>600</v>
      </c>
      <c r="I21" s="53">
        <v>5.2</v>
      </c>
      <c r="J21" s="60">
        <f t="shared" si="0"/>
        <v>3120</v>
      </c>
      <c r="K21" s="11" t="s">
        <v>56</v>
      </c>
      <c r="L21" s="61">
        <f t="shared" si="1"/>
        <v>3120</v>
      </c>
      <c r="M21" s="57">
        <v>45050</v>
      </c>
      <c r="N21" s="71" t="s">
        <v>88</v>
      </c>
      <c r="O21" s="55" t="s">
        <v>114</v>
      </c>
    </row>
    <row r="22" spans="1:17" s="2" customFormat="1" ht="200.1" customHeight="1" x14ac:dyDescent="0.25">
      <c r="A22" s="10">
        <v>13</v>
      </c>
      <c r="B22" s="56" t="s">
        <v>74</v>
      </c>
      <c r="C22" s="13" t="s">
        <v>14</v>
      </c>
      <c r="D22" s="58" t="s">
        <v>16</v>
      </c>
      <c r="E22" s="58" t="s">
        <v>245</v>
      </c>
      <c r="F22" s="12" t="s">
        <v>139</v>
      </c>
      <c r="G22" s="12" t="s">
        <v>90</v>
      </c>
      <c r="H22" s="70">
        <v>25000</v>
      </c>
      <c r="I22" s="53">
        <v>0.14000000000000001</v>
      </c>
      <c r="J22" s="60">
        <f t="shared" si="0"/>
        <v>3500.0000000000005</v>
      </c>
      <c r="K22" s="11" t="s">
        <v>56</v>
      </c>
      <c r="L22" s="61">
        <f t="shared" si="1"/>
        <v>3500.0000000000005</v>
      </c>
      <c r="M22" s="57">
        <v>45050</v>
      </c>
      <c r="N22" s="71" t="s">
        <v>89</v>
      </c>
      <c r="O22" s="55" t="s">
        <v>114</v>
      </c>
    </row>
    <row r="23" spans="1:17" s="2" customFormat="1" ht="200.1" customHeight="1" x14ac:dyDescent="0.25">
      <c r="A23" s="10">
        <v>14</v>
      </c>
      <c r="B23" s="56" t="s">
        <v>74</v>
      </c>
      <c r="C23" s="13" t="s">
        <v>14</v>
      </c>
      <c r="D23" s="58" t="s">
        <v>16</v>
      </c>
      <c r="E23" s="58" t="s">
        <v>246</v>
      </c>
      <c r="F23" s="12" t="s">
        <v>140</v>
      </c>
      <c r="G23" s="12" t="s">
        <v>90</v>
      </c>
      <c r="H23" s="70">
        <v>500</v>
      </c>
      <c r="I23" s="53">
        <v>3.5</v>
      </c>
      <c r="J23" s="60">
        <f t="shared" si="0"/>
        <v>1750</v>
      </c>
      <c r="K23" s="11" t="s">
        <v>56</v>
      </c>
      <c r="L23" s="61">
        <f t="shared" si="1"/>
        <v>1750</v>
      </c>
      <c r="M23" s="57">
        <v>45050</v>
      </c>
      <c r="N23" s="71" t="s">
        <v>89</v>
      </c>
      <c r="O23" s="55" t="s">
        <v>114</v>
      </c>
    </row>
    <row r="24" spans="1:17" s="2" customFormat="1" ht="200.1" customHeight="1" x14ac:dyDescent="0.25">
      <c r="A24" s="10">
        <v>15</v>
      </c>
      <c r="B24" s="10" t="s">
        <v>91</v>
      </c>
      <c r="C24" s="13" t="s">
        <v>14</v>
      </c>
      <c r="D24" s="58" t="s">
        <v>16</v>
      </c>
      <c r="E24" s="11" t="s">
        <v>62</v>
      </c>
      <c r="F24" s="12" t="s">
        <v>141</v>
      </c>
      <c r="G24" s="12" t="s">
        <v>94</v>
      </c>
      <c r="H24" s="70">
        <v>14400</v>
      </c>
      <c r="I24" s="53">
        <v>0.49</v>
      </c>
      <c r="J24" s="60">
        <f t="shared" si="0"/>
        <v>7056</v>
      </c>
      <c r="K24" s="11" t="s">
        <v>92</v>
      </c>
      <c r="L24" s="61">
        <f t="shared" si="1"/>
        <v>7056</v>
      </c>
      <c r="M24" s="57">
        <v>45050</v>
      </c>
      <c r="N24" s="71" t="s">
        <v>93</v>
      </c>
      <c r="O24" s="55" t="s">
        <v>114</v>
      </c>
    </row>
    <row r="25" spans="1:17" s="2" customFormat="1" ht="200.1" customHeight="1" x14ac:dyDescent="0.25">
      <c r="A25" s="10">
        <v>16</v>
      </c>
      <c r="B25" s="10" t="s">
        <v>91</v>
      </c>
      <c r="C25" s="13" t="s">
        <v>14</v>
      </c>
      <c r="D25" s="58" t="s">
        <v>16</v>
      </c>
      <c r="E25" s="58" t="s">
        <v>254</v>
      </c>
      <c r="F25" s="12" t="s">
        <v>142</v>
      </c>
      <c r="G25" s="12" t="s">
        <v>63</v>
      </c>
      <c r="H25" s="70">
        <v>24</v>
      </c>
      <c r="I25" s="53">
        <v>17</v>
      </c>
      <c r="J25" s="60">
        <f t="shared" si="0"/>
        <v>408</v>
      </c>
      <c r="K25" s="11" t="s">
        <v>92</v>
      </c>
      <c r="L25" s="61">
        <f t="shared" si="1"/>
        <v>408</v>
      </c>
      <c r="M25" s="57">
        <v>45050</v>
      </c>
      <c r="N25" s="71" t="s">
        <v>95</v>
      </c>
      <c r="O25" s="55" t="s">
        <v>114</v>
      </c>
    </row>
    <row r="26" spans="1:17" s="2" customFormat="1" ht="200.1" customHeight="1" x14ac:dyDescent="0.25">
      <c r="A26" s="10">
        <v>17</v>
      </c>
      <c r="B26" s="10" t="s">
        <v>91</v>
      </c>
      <c r="C26" s="13" t="s">
        <v>14</v>
      </c>
      <c r="D26" s="58" t="s">
        <v>16</v>
      </c>
      <c r="E26" s="58" t="s">
        <v>253</v>
      </c>
      <c r="F26" s="12" t="s">
        <v>143</v>
      </c>
      <c r="G26" s="12" t="s">
        <v>63</v>
      </c>
      <c r="H26" s="70">
        <v>20</v>
      </c>
      <c r="I26" s="53">
        <v>38</v>
      </c>
      <c r="J26" s="60">
        <f t="shared" si="0"/>
        <v>760</v>
      </c>
      <c r="K26" s="11" t="s">
        <v>92</v>
      </c>
      <c r="L26" s="61">
        <f t="shared" si="1"/>
        <v>760</v>
      </c>
      <c r="M26" s="57">
        <v>45050</v>
      </c>
      <c r="N26" s="71" t="s">
        <v>95</v>
      </c>
      <c r="O26" s="55" t="s">
        <v>114</v>
      </c>
    </row>
    <row r="27" spans="1:17" s="2" customFormat="1" ht="200.1" customHeight="1" x14ac:dyDescent="0.25">
      <c r="A27" s="10">
        <v>18</v>
      </c>
      <c r="B27" s="10" t="s">
        <v>96</v>
      </c>
      <c r="C27" s="13" t="s">
        <v>14</v>
      </c>
      <c r="D27" s="58" t="s">
        <v>16</v>
      </c>
      <c r="E27" s="11" t="s">
        <v>97</v>
      </c>
      <c r="F27" s="12" t="s">
        <v>144</v>
      </c>
      <c r="G27" s="12" t="s">
        <v>100</v>
      </c>
      <c r="H27" s="70">
        <v>480</v>
      </c>
      <c r="I27" s="53">
        <v>6.09</v>
      </c>
      <c r="J27" s="60">
        <f t="shared" si="0"/>
        <v>2923.2</v>
      </c>
      <c r="K27" s="11" t="s">
        <v>98</v>
      </c>
      <c r="L27" s="61">
        <f t="shared" si="1"/>
        <v>2923.2</v>
      </c>
      <c r="M27" s="57">
        <v>45050</v>
      </c>
      <c r="N27" s="71" t="s">
        <v>99</v>
      </c>
      <c r="O27" s="55" t="s">
        <v>58</v>
      </c>
    </row>
    <row r="28" spans="1:17" s="2" customFormat="1" ht="200.1" customHeight="1" x14ac:dyDescent="0.25">
      <c r="A28" s="10">
        <v>19</v>
      </c>
      <c r="B28" s="10" t="s">
        <v>96</v>
      </c>
      <c r="C28" s="13" t="s">
        <v>14</v>
      </c>
      <c r="D28" s="58" t="s">
        <v>16</v>
      </c>
      <c r="E28" s="58" t="s">
        <v>255</v>
      </c>
      <c r="F28" s="12" t="s">
        <v>145</v>
      </c>
      <c r="G28" s="12" t="s">
        <v>101</v>
      </c>
      <c r="H28" s="70">
        <v>300</v>
      </c>
      <c r="I28" s="53">
        <v>13.74</v>
      </c>
      <c r="J28" s="60">
        <f t="shared" si="0"/>
        <v>4122</v>
      </c>
      <c r="K28" s="11" t="s">
        <v>98</v>
      </c>
      <c r="L28" s="61">
        <f t="shared" si="1"/>
        <v>4122</v>
      </c>
      <c r="M28" s="57">
        <v>45050</v>
      </c>
      <c r="N28" s="71" t="s">
        <v>102</v>
      </c>
      <c r="O28" s="55" t="s">
        <v>58</v>
      </c>
    </row>
    <row r="29" spans="1:17" s="2" customFormat="1" ht="200.1" customHeight="1" x14ac:dyDescent="0.25">
      <c r="A29" s="10">
        <v>20</v>
      </c>
      <c r="B29" s="10" t="s">
        <v>96</v>
      </c>
      <c r="C29" s="13" t="s">
        <v>14</v>
      </c>
      <c r="D29" s="58" t="s">
        <v>16</v>
      </c>
      <c r="E29" s="58" t="s">
        <v>221</v>
      </c>
      <c r="F29" s="12" t="s">
        <v>146</v>
      </c>
      <c r="G29" s="12" t="s">
        <v>101</v>
      </c>
      <c r="H29" s="70">
        <v>100</v>
      </c>
      <c r="I29" s="53">
        <v>4.3499999999999996</v>
      </c>
      <c r="J29" s="60">
        <f t="shared" si="0"/>
        <v>434.99999999999994</v>
      </c>
      <c r="K29" s="11" t="s">
        <v>98</v>
      </c>
      <c r="L29" s="61">
        <f t="shared" si="1"/>
        <v>434.99999999999994</v>
      </c>
      <c r="M29" s="57">
        <v>45050</v>
      </c>
      <c r="N29" s="71" t="s">
        <v>102</v>
      </c>
      <c r="O29" s="55" t="s">
        <v>58</v>
      </c>
    </row>
    <row r="30" spans="1:17" s="2" customFormat="1" ht="200.1" customHeight="1" x14ac:dyDescent="0.25">
      <c r="A30" s="10">
        <v>21</v>
      </c>
      <c r="B30" s="10" t="s">
        <v>103</v>
      </c>
      <c r="C30" s="13" t="s">
        <v>14</v>
      </c>
      <c r="D30" s="58" t="s">
        <v>16</v>
      </c>
      <c r="E30" s="11" t="s">
        <v>104</v>
      </c>
      <c r="F30" s="12" t="s">
        <v>147</v>
      </c>
      <c r="G30" s="12" t="s">
        <v>105</v>
      </c>
      <c r="H30" s="70">
        <v>3</v>
      </c>
      <c r="I30" s="53">
        <v>976</v>
      </c>
      <c r="J30" s="60">
        <f t="shared" si="0"/>
        <v>2928</v>
      </c>
      <c r="K30" s="11" t="s">
        <v>106</v>
      </c>
      <c r="L30" s="61">
        <f t="shared" si="1"/>
        <v>2928</v>
      </c>
      <c r="M30" s="57">
        <v>45050</v>
      </c>
      <c r="N30" s="71" t="s">
        <v>107</v>
      </c>
      <c r="O30" s="55" t="s">
        <v>58</v>
      </c>
    </row>
    <row r="31" spans="1:17" s="62" customFormat="1" ht="200.1" customHeight="1" x14ac:dyDescent="0.25">
      <c r="A31" s="56">
        <v>22</v>
      </c>
      <c r="B31" s="10" t="s">
        <v>103</v>
      </c>
      <c r="C31" s="13" t="s">
        <v>14</v>
      </c>
      <c r="D31" s="58" t="s">
        <v>16</v>
      </c>
      <c r="E31" s="11" t="s">
        <v>104</v>
      </c>
      <c r="F31" s="59" t="s">
        <v>148</v>
      </c>
      <c r="G31" s="59" t="s">
        <v>108</v>
      </c>
      <c r="H31" s="68">
        <v>10</v>
      </c>
      <c r="I31" s="67">
        <v>30</v>
      </c>
      <c r="J31" s="60">
        <f t="shared" si="0"/>
        <v>300</v>
      </c>
      <c r="K31" s="11" t="s">
        <v>106</v>
      </c>
      <c r="L31" s="61">
        <f t="shared" si="1"/>
        <v>300</v>
      </c>
      <c r="M31" s="57">
        <v>45050</v>
      </c>
      <c r="N31" s="71" t="s">
        <v>109</v>
      </c>
      <c r="O31" s="55" t="s">
        <v>58</v>
      </c>
    </row>
    <row r="32" spans="1:17" s="62" customFormat="1" ht="200.1" customHeight="1" x14ac:dyDescent="0.25">
      <c r="A32" s="56">
        <v>23</v>
      </c>
      <c r="B32" s="10" t="s">
        <v>103</v>
      </c>
      <c r="C32" s="13" t="s">
        <v>14</v>
      </c>
      <c r="D32" s="58" t="s">
        <v>16</v>
      </c>
      <c r="E32" s="11" t="s">
        <v>104</v>
      </c>
      <c r="F32" s="59" t="s">
        <v>149</v>
      </c>
      <c r="G32" s="59" t="s">
        <v>108</v>
      </c>
      <c r="H32" s="68">
        <v>60</v>
      </c>
      <c r="I32" s="67">
        <v>25.98</v>
      </c>
      <c r="J32" s="60">
        <f t="shared" si="0"/>
        <v>1558.8</v>
      </c>
      <c r="K32" s="11" t="s">
        <v>106</v>
      </c>
      <c r="L32" s="61">
        <f t="shared" si="1"/>
        <v>1558.8</v>
      </c>
      <c r="M32" s="57">
        <v>45050</v>
      </c>
      <c r="N32" s="71" t="s">
        <v>109</v>
      </c>
      <c r="O32" s="55" t="s">
        <v>58</v>
      </c>
    </row>
    <row r="33" spans="1:17" s="62" customFormat="1" ht="200.1" customHeight="1" x14ac:dyDescent="0.25">
      <c r="A33" s="56">
        <v>24</v>
      </c>
      <c r="B33" s="10" t="s">
        <v>103</v>
      </c>
      <c r="C33" s="13" t="s">
        <v>14</v>
      </c>
      <c r="D33" s="58" t="s">
        <v>16</v>
      </c>
      <c r="E33" s="11" t="s">
        <v>104</v>
      </c>
      <c r="F33" s="59" t="s">
        <v>150</v>
      </c>
      <c r="G33" s="59" t="s">
        <v>108</v>
      </c>
      <c r="H33" s="69">
        <v>6</v>
      </c>
      <c r="I33" s="65">
        <v>17</v>
      </c>
      <c r="J33" s="60">
        <f t="shared" si="0"/>
        <v>102</v>
      </c>
      <c r="K33" s="11" t="s">
        <v>106</v>
      </c>
      <c r="L33" s="61">
        <f t="shared" si="1"/>
        <v>102</v>
      </c>
      <c r="M33" s="57">
        <v>45050</v>
      </c>
      <c r="N33" s="71" t="s">
        <v>109</v>
      </c>
      <c r="O33" s="55" t="s">
        <v>58</v>
      </c>
      <c r="Q33" s="63"/>
    </row>
    <row r="34" spans="1:17" s="62" customFormat="1" ht="200.1" customHeight="1" x14ac:dyDescent="0.25">
      <c r="A34" s="56">
        <v>25</v>
      </c>
      <c r="B34" s="56" t="s">
        <v>110</v>
      </c>
      <c r="C34" s="57" t="s">
        <v>14</v>
      </c>
      <c r="D34" s="58" t="s">
        <v>16</v>
      </c>
      <c r="E34" s="11" t="s">
        <v>111</v>
      </c>
      <c r="F34" s="59" t="s">
        <v>151</v>
      </c>
      <c r="G34" s="59" t="s">
        <v>63</v>
      </c>
      <c r="H34" s="68">
        <v>10</v>
      </c>
      <c r="I34" s="65">
        <v>10.3</v>
      </c>
      <c r="J34" s="60">
        <f t="shared" si="0"/>
        <v>103</v>
      </c>
      <c r="K34" s="58" t="s">
        <v>112</v>
      </c>
      <c r="L34" s="61">
        <f t="shared" si="1"/>
        <v>103</v>
      </c>
      <c r="M34" s="57">
        <v>45051</v>
      </c>
      <c r="N34" s="71" t="s">
        <v>113</v>
      </c>
      <c r="O34" s="55" t="s">
        <v>114</v>
      </c>
    </row>
    <row r="35" spans="1:17" s="2" customFormat="1" ht="200.1" customHeight="1" x14ac:dyDescent="0.25">
      <c r="A35" s="10">
        <v>26</v>
      </c>
      <c r="B35" s="56" t="s">
        <v>110</v>
      </c>
      <c r="C35" s="13" t="s">
        <v>14</v>
      </c>
      <c r="D35" s="58" t="s">
        <v>16</v>
      </c>
      <c r="E35" s="11" t="s">
        <v>115</v>
      </c>
      <c r="F35" s="12" t="s">
        <v>152</v>
      </c>
      <c r="G35" s="12" t="s">
        <v>78</v>
      </c>
      <c r="H35" s="70">
        <v>240</v>
      </c>
      <c r="I35" s="53">
        <v>3.28</v>
      </c>
      <c r="J35" s="60">
        <f t="shared" si="0"/>
        <v>787.19999999999993</v>
      </c>
      <c r="K35" s="58" t="s">
        <v>112</v>
      </c>
      <c r="L35" s="61">
        <f t="shared" si="1"/>
        <v>787.19999999999993</v>
      </c>
      <c r="M35" s="57">
        <v>45051</v>
      </c>
      <c r="N35" s="71" t="s">
        <v>116</v>
      </c>
      <c r="O35" s="55" t="s">
        <v>114</v>
      </c>
    </row>
    <row r="36" spans="1:17" s="2" customFormat="1" ht="200.1" customHeight="1" x14ac:dyDescent="0.25">
      <c r="A36" s="10">
        <v>27</v>
      </c>
      <c r="B36" s="56" t="s">
        <v>110</v>
      </c>
      <c r="C36" s="13" t="s">
        <v>14</v>
      </c>
      <c r="D36" s="58" t="s">
        <v>16</v>
      </c>
      <c r="E36" s="11" t="s">
        <v>256</v>
      </c>
      <c r="F36" s="12" t="s">
        <v>153</v>
      </c>
      <c r="G36" s="12" t="s">
        <v>117</v>
      </c>
      <c r="H36" s="54">
        <v>130</v>
      </c>
      <c r="I36" s="53">
        <v>18.28</v>
      </c>
      <c r="J36" s="60">
        <f t="shared" si="0"/>
        <v>2376.4</v>
      </c>
      <c r="K36" s="58" t="s">
        <v>112</v>
      </c>
      <c r="L36" s="61">
        <f t="shared" si="1"/>
        <v>2376.4</v>
      </c>
      <c r="M36" s="57">
        <v>45051</v>
      </c>
      <c r="N36" s="71" t="s">
        <v>118</v>
      </c>
      <c r="O36" s="55" t="s">
        <v>114</v>
      </c>
    </row>
    <row r="37" spans="1:17" s="2" customFormat="1" ht="200.1" customHeight="1" x14ac:dyDescent="0.25">
      <c r="A37" s="10">
        <v>28</v>
      </c>
      <c r="B37" s="56" t="s">
        <v>110</v>
      </c>
      <c r="C37" s="13" t="s">
        <v>14</v>
      </c>
      <c r="D37" s="58" t="s">
        <v>16</v>
      </c>
      <c r="E37" s="11" t="s">
        <v>123</v>
      </c>
      <c r="F37" s="12" t="s">
        <v>154</v>
      </c>
      <c r="G37" s="12" t="s">
        <v>65</v>
      </c>
      <c r="H37" s="70">
        <v>40</v>
      </c>
      <c r="I37" s="53">
        <v>4.49</v>
      </c>
      <c r="J37" s="60">
        <f t="shared" si="0"/>
        <v>179.60000000000002</v>
      </c>
      <c r="K37" s="58" t="s">
        <v>112</v>
      </c>
      <c r="L37" s="61">
        <f t="shared" si="1"/>
        <v>179.60000000000002</v>
      </c>
      <c r="M37" s="57">
        <v>45051</v>
      </c>
      <c r="N37" s="71" t="s">
        <v>121</v>
      </c>
      <c r="O37" s="55" t="s">
        <v>114</v>
      </c>
    </row>
    <row r="38" spans="1:17" s="2" customFormat="1" ht="200.1" customHeight="1" x14ac:dyDescent="0.25">
      <c r="A38" s="10">
        <v>29</v>
      </c>
      <c r="B38" s="56" t="s">
        <v>110</v>
      </c>
      <c r="C38" s="13" t="s">
        <v>14</v>
      </c>
      <c r="D38" s="58" t="s">
        <v>16</v>
      </c>
      <c r="E38" s="11" t="s">
        <v>119</v>
      </c>
      <c r="F38" s="12" t="s">
        <v>155</v>
      </c>
      <c r="G38" s="12" t="s">
        <v>120</v>
      </c>
      <c r="H38" s="70">
        <v>180</v>
      </c>
      <c r="I38" s="53">
        <v>19</v>
      </c>
      <c r="J38" s="60">
        <f t="shared" ref="J38" si="2">H38*I38</f>
        <v>3420</v>
      </c>
      <c r="K38" s="58" t="s">
        <v>112</v>
      </c>
      <c r="L38" s="61">
        <f t="shared" si="1"/>
        <v>3420</v>
      </c>
      <c r="M38" s="57">
        <v>45051</v>
      </c>
      <c r="N38" s="71" t="s">
        <v>122</v>
      </c>
      <c r="O38" s="55" t="s">
        <v>114</v>
      </c>
    </row>
    <row r="39" spans="1:17" s="2" customFormat="1" ht="200.1" customHeight="1" x14ac:dyDescent="0.25">
      <c r="A39" s="10">
        <v>30</v>
      </c>
      <c r="B39" s="56" t="s">
        <v>110</v>
      </c>
      <c r="C39" s="13" t="s">
        <v>14</v>
      </c>
      <c r="D39" s="58" t="s">
        <v>16</v>
      </c>
      <c r="E39" s="11" t="s">
        <v>119</v>
      </c>
      <c r="F39" s="12" t="s">
        <v>156</v>
      </c>
      <c r="G39" s="12" t="s">
        <v>124</v>
      </c>
      <c r="H39" s="70">
        <v>250</v>
      </c>
      <c r="I39" s="53">
        <v>17.899999999999999</v>
      </c>
      <c r="J39" s="60">
        <f t="shared" si="0"/>
        <v>4475</v>
      </c>
      <c r="K39" s="58" t="s">
        <v>112</v>
      </c>
      <c r="L39" s="61">
        <f t="shared" si="1"/>
        <v>4475</v>
      </c>
      <c r="M39" s="57">
        <v>45051</v>
      </c>
      <c r="N39" s="71" t="s">
        <v>125</v>
      </c>
      <c r="O39" s="55" t="s">
        <v>114</v>
      </c>
    </row>
    <row r="40" spans="1:17" s="2" customFormat="1" ht="200.1" customHeight="1" x14ac:dyDescent="0.25">
      <c r="A40" s="10">
        <v>31</v>
      </c>
      <c r="B40" s="56" t="s">
        <v>110</v>
      </c>
      <c r="C40" s="13" t="s">
        <v>14</v>
      </c>
      <c r="D40" s="58" t="s">
        <v>16</v>
      </c>
      <c r="E40" s="58" t="s">
        <v>247</v>
      </c>
      <c r="F40" s="12" t="s">
        <v>157</v>
      </c>
      <c r="G40" s="12" t="s">
        <v>64</v>
      </c>
      <c r="H40" s="70">
        <v>50</v>
      </c>
      <c r="I40" s="53">
        <v>19.079999999999998</v>
      </c>
      <c r="J40" s="60">
        <f t="shared" si="0"/>
        <v>953.99999999999989</v>
      </c>
      <c r="K40" s="58" t="s">
        <v>112</v>
      </c>
      <c r="L40" s="61">
        <f t="shared" si="1"/>
        <v>953.99999999999989</v>
      </c>
      <c r="M40" s="57">
        <v>45051</v>
      </c>
      <c r="N40" s="71" t="s">
        <v>126</v>
      </c>
      <c r="O40" s="55" t="s">
        <v>114</v>
      </c>
    </row>
    <row r="41" spans="1:17" s="2" customFormat="1" ht="200.1" customHeight="1" x14ac:dyDescent="0.25">
      <c r="A41" s="10">
        <v>32</v>
      </c>
      <c r="B41" s="56" t="s">
        <v>110</v>
      </c>
      <c r="C41" s="13" t="s">
        <v>14</v>
      </c>
      <c r="D41" s="58" t="s">
        <v>16</v>
      </c>
      <c r="E41" s="58" t="s">
        <v>250</v>
      </c>
      <c r="F41" s="12" t="s">
        <v>158</v>
      </c>
      <c r="G41" s="12" t="s">
        <v>64</v>
      </c>
      <c r="H41" s="70">
        <v>2400</v>
      </c>
      <c r="I41" s="53">
        <v>0.57999999999999996</v>
      </c>
      <c r="J41" s="60">
        <f t="shared" si="0"/>
        <v>1392</v>
      </c>
      <c r="K41" s="58" t="s">
        <v>112</v>
      </c>
      <c r="L41" s="61">
        <f t="shared" si="1"/>
        <v>1392</v>
      </c>
      <c r="M41" s="57">
        <v>45051</v>
      </c>
      <c r="N41" s="71" t="s">
        <v>126</v>
      </c>
      <c r="O41" s="55" t="s">
        <v>114</v>
      </c>
    </row>
    <row r="42" spans="1:17" s="62" customFormat="1" ht="200.1" customHeight="1" x14ac:dyDescent="0.25">
      <c r="A42" s="56">
        <v>33</v>
      </c>
      <c r="B42" s="56" t="s">
        <v>110</v>
      </c>
      <c r="C42" s="57" t="s">
        <v>14</v>
      </c>
      <c r="D42" s="58" t="s">
        <v>16</v>
      </c>
      <c r="E42" s="11" t="s">
        <v>159</v>
      </c>
      <c r="F42" s="59" t="s">
        <v>161</v>
      </c>
      <c r="G42" s="59" t="s">
        <v>160</v>
      </c>
      <c r="H42" s="68">
        <v>24</v>
      </c>
      <c r="I42" s="65">
        <v>20.350000000000001</v>
      </c>
      <c r="J42" s="60">
        <f t="shared" si="0"/>
        <v>488.40000000000003</v>
      </c>
      <c r="K42" s="58" t="s">
        <v>112</v>
      </c>
      <c r="L42" s="61">
        <f t="shared" si="1"/>
        <v>488.40000000000003</v>
      </c>
      <c r="M42" s="57">
        <v>45051</v>
      </c>
      <c r="N42" s="71" t="s">
        <v>162</v>
      </c>
      <c r="O42" s="55" t="s">
        <v>114</v>
      </c>
    </row>
    <row r="43" spans="1:17" s="2" customFormat="1" ht="200.1" customHeight="1" x14ac:dyDescent="0.25">
      <c r="A43" s="10">
        <v>34</v>
      </c>
      <c r="B43" s="56" t="s">
        <v>110</v>
      </c>
      <c r="C43" s="13" t="s">
        <v>14</v>
      </c>
      <c r="D43" s="58" t="s">
        <v>16</v>
      </c>
      <c r="E43" s="58" t="s">
        <v>249</v>
      </c>
      <c r="F43" s="12" t="s">
        <v>163</v>
      </c>
      <c r="G43" s="59" t="s">
        <v>166</v>
      </c>
      <c r="H43" s="70">
        <v>1200</v>
      </c>
      <c r="I43" s="53">
        <v>0.28999999999999998</v>
      </c>
      <c r="J43" s="60">
        <f t="shared" si="0"/>
        <v>348</v>
      </c>
      <c r="K43" s="58" t="s">
        <v>112</v>
      </c>
      <c r="L43" s="61">
        <f t="shared" si="1"/>
        <v>348</v>
      </c>
      <c r="M43" s="57">
        <v>45051</v>
      </c>
      <c r="N43" s="71" t="s">
        <v>167</v>
      </c>
      <c r="O43" s="55" t="s">
        <v>114</v>
      </c>
    </row>
    <row r="44" spans="1:17" s="2" customFormat="1" ht="200.1" customHeight="1" x14ac:dyDescent="0.25">
      <c r="A44" s="10">
        <v>35</v>
      </c>
      <c r="B44" s="56" t="s">
        <v>110</v>
      </c>
      <c r="C44" s="13" t="s">
        <v>14</v>
      </c>
      <c r="D44" s="58" t="s">
        <v>16</v>
      </c>
      <c r="E44" s="58" t="s">
        <v>111</v>
      </c>
      <c r="F44" s="12" t="s">
        <v>165</v>
      </c>
      <c r="G44" s="59" t="s">
        <v>166</v>
      </c>
      <c r="H44" s="70">
        <v>8000</v>
      </c>
      <c r="I44" s="53">
        <v>7.0000000000000007E-2</v>
      </c>
      <c r="J44" s="60">
        <f t="shared" si="0"/>
        <v>560</v>
      </c>
      <c r="K44" s="58" t="s">
        <v>112</v>
      </c>
      <c r="L44" s="61">
        <f t="shared" si="1"/>
        <v>560</v>
      </c>
      <c r="M44" s="57">
        <v>45051</v>
      </c>
      <c r="N44" s="71" t="s">
        <v>167</v>
      </c>
      <c r="O44" s="55" t="s">
        <v>114</v>
      </c>
    </row>
    <row r="45" spans="1:17" s="2" customFormat="1" ht="200.1" customHeight="1" x14ac:dyDescent="0.25">
      <c r="A45" s="10">
        <v>36</v>
      </c>
      <c r="B45" s="56" t="s">
        <v>110</v>
      </c>
      <c r="C45" s="13" t="s">
        <v>14</v>
      </c>
      <c r="D45" s="58" t="s">
        <v>16</v>
      </c>
      <c r="E45" s="58" t="s">
        <v>252</v>
      </c>
      <c r="F45" s="12" t="s">
        <v>251</v>
      </c>
      <c r="G45" s="59" t="s">
        <v>166</v>
      </c>
      <c r="H45" s="70">
        <v>2000</v>
      </c>
      <c r="I45" s="53">
        <v>7.0000000000000007E-2</v>
      </c>
      <c r="J45" s="60">
        <f t="shared" si="0"/>
        <v>140</v>
      </c>
      <c r="K45" s="58" t="s">
        <v>112</v>
      </c>
      <c r="L45" s="61">
        <f t="shared" si="1"/>
        <v>140</v>
      </c>
      <c r="M45" s="57">
        <v>45051</v>
      </c>
      <c r="N45" s="71" t="s">
        <v>167</v>
      </c>
      <c r="O45" s="55" t="s">
        <v>114</v>
      </c>
    </row>
    <row r="46" spans="1:17" s="62" customFormat="1" ht="200.1" customHeight="1" x14ac:dyDescent="0.25">
      <c r="A46" s="56">
        <v>37</v>
      </c>
      <c r="B46" s="56" t="s">
        <v>110</v>
      </c>
      <c r="C46" s="57" t="s">
        <v>14</v>
      </c>
      <c r="D46" s="58" t="s">
        <v>16</v>
      </c>
      <c r="E46" s="58" t="s">
        <v>248</v>
      </c>
      <c r="F46" s="59" t="s">
        <v>164</v>
      </c>
      <c r="G46" s="59" t="s">
        <v>166</v>
      </c>
      <c r="H46" s="68">
        <v>4000</v>
      </c>
      <c r="I46" s="65">
        <v>0.14000000000000001</v>
      </c>
      <c r="J46" s="60">
        <f t="shared" si="0"/>
        <v>560</v>
      </c>
      <c r="K46" s="58" t="s">
        <v>112</v>
      </c>
      <c r="L46" s="61">
        <f t="shared" si="1"/>
        <v>560</v>
      </c>
      <c r="M46" s="57">
        <v>45051</v>
      </c>
      <c r="N46" s="71" t="s">
        <v>167</v>
      </c>
      <c r="O46" s="55" t="s">
        <v>114</v>
      </c>
    </row>
    <row r="47" spans="1:17" s="2" customFormat="1" ht="200.1" customHeight="1" x14ac:dyDescent="0.25">
      <c r="A47" s="10">
        <v>38</v>
      </c>
      <c r="B47" s="56" t="s">
        <v>74</v>
      </c>
      <c r="C47" s="13" t="s">
        <v>14</v>
      </c>
      <c r="D47" s="58" t="s">
        <v>16</v>
      </c>
      <c r="E47" s="11" t="s">
        <v>168</v>
      </c>
      <c r="F47" s="12" t="s">
        <v>170</v>
      </c>
      <c r="G47" s="59" t="s">
        <v>169</v>
      </c>
      <c r="H47" s="70">
        <v>10000</v>
      </c>
      <c r="I47" s="53">
        <v>0.26</v>
      </c>
      <c r="J47" s="60">
        <f t="shared" si="0"/>
        <v>2600</v>
      </c>
      <c r="K47" s="58" t="s">
        <v>56</v>
      </c>
      <c r="L47" s="61">
        <f t="shared" si="1"/>
        <v>2600</v>
      </c>
      <c r="M47" s="57">
        <v>45054</v>
      </c>
      <c r="N47" s="71" t="s">
        <v>171</v>
      </c>
      <c r="O47" s="55" t="s">
        <v>114</v>
      </c>
    </row>
    <row r="48" spans="1:17" s="2" customFormat="1" ht="200.1" customHeight="1" x14ac:dyDescent="0.25">
      <c r="A48" s="10">
        <v>39</v>
      </c>
      <c r="B48" s="10" t="s">
        <v>91</v>
      </c>
      <c r="C48" s="13" t="s">
        <v>14</v>
      </c>
      <c r="D48" s="58" t="s">
        <v>16</v>
      </c>
      <c r="E48" s="58" t="s">
        <v>172</v>
      </c>
      <c r="F48" s="12" t="s">
        <v>175</v>
      </c>
      <c r="G48" s="12" t="s">
        <v>173</v>
      </c>
      <c r="H48" s="70">
        <v>10</v>
      </c>
      <c r="I48" s="53">
        <v>27.7</v>
      </c>
      <c r="J48" s="60">
        <f t="shared" ref="J48:J49" si="3">H48*I48</f>
        <v>277</v>
      </c>
      <c r="K48" s="11" t="s">
        <v>92</v>
      </c>
      <c r="L48" s="61">
        <f t="shared" si="1"/>
        <v>277</v>
      </c>
      <c r="M48" s="57">
        <v>45054</v>
      </c>
      <c r="N48" s="71" t="s">
        <v>174</v>
      </c>
      <c r="O48" s="55" t="s">
        <v>114</v>
      </c>
    </row>
    <row r="49" spans="1:17" s="2" customFormat="1" ht="200.1" customHeight="1" x14ac:dyDescent="0.25">
      <c r="A49" s="10">
        <v>40</v>
      </c>
      <c r="B49" s="56" t="s">
        <v>74</v>
      </c>
      <c r="C49" s="13" t="s">
        <v>14</v>
      </c>
      <c r="D49" s="58" t="s">
        <v>16</v>
      </c>
      <c r="E49" s="58" t="s">
        <v>245</v>
      </c>
      <c r="F49" s="12" t="s">
        <v>139</v>
      </c>
      <c r="G49" s="59" t="s">
        <v>90</v>
      </c>
      <c r="H49" s="70">
        <v>25000</v>
      </c>
      <c r="I49" s="53">
        <v>0.14000000000000001</v>
      </c>
      <c r="J49" s="60">
        <f t="shared" si="3"/>
        <v>3500.0000000000005</v>
      </c>
      <c r="K49" s="58" t="s">
        <v>56</v>
      </c>
      <c r="L49" s="61">
        <f t="shared" si="1"/>
        <v>3500.0000000000005</v>
      </c>
      <c r="M49" s="57">
        <v>45054</v>
      </c>
      <c r="N49" s="71" t="s">
        <v>177</v>
      </c>
      <c r="O49" s="55" t="s">
        <v>114</v>
      </c>
    </row>
    <row r="50" spans="1:17" s="62" customFormat="1" ht="200.1" customHeight="1" x14ac:dyDescent="0.25">
      <c r="A50" s="56">
        <v>41</v>
      </c>
      <c r="B50" s="56" t="s">
        <v>74</v>
      </c>
      <c r="C50" s="13" t="s">
        <v>14</v>
      </c>
      <c r="D50" s="58" t="s">
        <v>16</v>
      </c>
      <c r="E50" s="58" t="s">
        <v>246</v>
      </c>
      <c r="F50" s="12" t="s">
        <v>140</v>
      </c>
      <c r="G50" s="59" t="s">
        <v>90</v>
      </c>
      <c r="H50" s="70">
        <v>500</v>
      </c>
      <c r="I50" s="53">
        <v>3.5</v>
      </c>
      <c r="J50" s="60">
        <f t="shared" ref="J50" si="4">H50*I50</f>
        <v>1750</v>
      </c>
      <c r="K50" s="58" t="s">
        <v>56</v>
      </c>
      <c r="L50" s="61">
        <f t="shared" si="1"/>
        <v>1750</v>
      </c>
      <c r="M50" s="57">
        <v>45054</v>
      </c>
      <c r="N50" s="71" t="s">
        <v>177</v>
      </c>
      <c r="O50" s="55" t="s">
        <v>114</v>
      </c>
      <c r="Q50" s="63"/>
    </row>
    <row r="51" spans="1:17" s="62" customFormat="1" ht="200.1" customHeight="1" x14ac:dyDescent="0.25">
      <c r="A51" s="56">
        <v>42</v>
      </c>
      <c r="B51" s="56" t="s">
        <v>178</v>
      </c>
      <c r="C51" s="13" t="s">
        <v>14</v>
      </c>
      <c r="D51" s="58" t="s">
        <v>16</v>
      </c>
      <c r="E51" s="11" t="s">
        <v>183</v>
      </c>
      <c r="F51" s="12" t="s">
        <v>179</v>
      </c>
      <c r="G51" s="59" t="s">
        <v>182</v>
      </c>
      <c r="H51" s="70">
        <v>2000</v>
      </c>
      <c r="I51" s="53">
        <v>3.97</v>
      </c>
      <c r="J51" s="60">
        <f t="shared" ref="J51:J52" si="5">H51*I51</f>
        <v>7940</v>
      </c>
      <c r="K51" s="58" t="s">
        <v>180</v>
      </c>
      <c r="L51" s="61">
        <f t="shared" si="1"/>
        <v>7940</v>
      </c>
      <c r="M51" s="57">
        <v>45055</v>
      </c>
      <c r="N51" s="71" t="s">
        <v>181</v>
      </c>
      <c r="O51" s="55" t="s">
        <v>58</v>
      </c>
      <c r="Q51" s="63"/>
    </row>
    <row r="52" spans="1:17" s="62" customFormat="1" ht="200.1" customHeight="1" x14ac:dyDescent="0.25">
      <c r="A52" s="56">
        <v>43</v>
      </c>
      <c r="B52" s="56" t="s">
        <v>184</v>
      </c>
      <c r="C52" s="13" t="s">
        <v>14</v>
      </c>
      <c r="D52" s="58" t="s">
        <v>16</v>
      </c>
      <c r="E52" s="58" t="s">
        <v>185</v>
      </c>
      <c r="F52" s="12" t="s">
        <v>186</v>
      </c>
      <c r="G52" s="59" t="s">
        <v>78</v>
      </c>
      <c r="H52" s="70">
        <v>300</v>
      </c>
      <c r="I52" s="53">
        <v>34.119999999999997</v>
      </c>
      <c r="J52" s="60">
        <f t="shared" si="5"/>
        <v>10236</v>
      </c>
      <c r="K52" s="58" t="s">
        <v>56</v>
      </c>
      <c r="L52" s="61">
        <f t="shared" si="1"/>
        <v>10236</v>
      </c>
      <c r="M52" s="57">
        <v>45055</v>
      </c>
      <c r="N52" s="71" t="s">
        <v>187</v>
      </c>
      <c r="O52" s="55" t="s">
        <v>114</v>
      </c>
      <c r="Q52" s="63"/>
    </row>
    <row r="53" spans="1:17" s="62" customFormat="1" ht="200.1" customHeight="1" x14ac:dyDescent="0.25">
      <c r="A53" s="56">
        <v>44</v>
      </c>
      <c r="B53" s="56" t="s">
        <v>188</v>
      </c>
      <c r="C53" s="57" t="s">
        <v>16</v>
      </c>
      <c r="D53" s="58" t="s">
        <v>16</v>
      </c>
      <c r="E53" s="11" t="s">
        <v>194</v>
      </c>
      <c r="F53" s="59" t="s">
        <v>189</v>
      </c>
      <c r="G53" s="59" t="s">
        <v>195</v>
      </c>
      <c r="H53" s="66">
        <v>6</v>
      </c>
      <c r="I53" s="65">
        <v>2890.6</v>
      </c>
      <c r="J53" s="60">
        <f t="shared" si="0"/>
        <v>17343.599999999999</v>
      </c>
      <c r="K53" s="58" t="s">
        <v>191</v>
      </c>
      <c r="L53" s="61">
        <f t="shared" si="1"/>
        <v>17343.599999999999</v>
      </c>
      <c r="M53" s="13">
        <v>45065</v>
      </c>
      <c r="N53" s="71" t="s">
        <v>193</v>
      </c>
      <c r="O53" s="55" t="s">
        <v>192</v>
      </c>
      <c r="Q53" s="63"/>
    </row>
    <row r="54" spans="1:17" s="62" customFormat="1" ht="200.1" customHeight="1" x14ac:dyDescent="0.25">
      <c r="A54" s="56">
        <v>45</v>
      </c>
      <c r="B54" s="56" t="s">
        <v>188</v>
      </c>
      <c r="C54" s="57" t="s">
        <v>16</v>
      </c>
      <c r="D54" s="58" t="s">
        <v>16</v>
      </c>
      <c r="E54" s="11" t="s">
        <v>194</v>
      </c>
      <c r="F54" s="59" t="s">
        <v>190</v>
      </c>
      <c r="G54" s="59" t="s">
        <v>195</v>
      </c>
      <c r="H54" s="64">
        <v>1</v>
      </c>
      <c r="I54" s="65">
        <v>40050</v>
      </c>
      <c r="J54" s="60">
        <f t="shared" si="0"/>
        <v>40050</v>
      </c>
      <c r="K54" s="58" t="s">
        <v>191</v>
      </c>
      <c r="L54" s="61">
        <f t="shared" si="1"/>
        <v>40050</v>
      </c>
      <c r="M54" s="13">
        <v>45065</v>
      </c>
      <c r="N54" s="71" t="s">
        <v>193</v>
      </c>
      <c r="O54" s="55" t="s">
        <v>192</v>
      </c>
      <c r="Q54" s="63"/>
    </row>
    <row r="55" spans="1:17" s="62" customFormat="1" ht="200.1" customHeight="1" x14ac:dyDescent="0.25">
      <c r="A55" s="56">
        <v>46</v>
      </c>
      <c r="B55" s="56" t="s">
        <v>196</v>
      </c>
      <c r="C55" s="57" t="s">
        <v>14</v>
      </c>
      <c r="D55" s="58" t="s">
        <v>16</v>
      </c>
      <c r="E55" s="11" t="s">
        <v>197</v>
      </c>
      <c r="F55" s="59" t="s">
        <v>199</v>
      </c>
      <c r="G55" s="59" t="s">
        <v>78</v>
      </c>
      <c r="H55" s="66">
        <v>120</v>
      </c>
      <c r="I55" s="65">
        <v>9.6</v>
      </c>
      <c r="J55" s="60">
        <f t="shared" si="0"/>
        <v>1152</v>
      </c>
      <c r="K55" s="58" t="s">
        <v>112</v>
      </c>
      <c r="L55" s="61">
        <f t="shared" si="1"/>
        <v>1152</v>
      </c>
      <c r="M55" s="13">
        <v>45071</v>
      </c>
      <c r="N55" s="71" t="s">
        <v>198</v>
      </c>
      <c r="O55" s="55" t="s">
        <v>55</v>
      </c>
      <c r="Q55" s="63"/>
    </row>
    <row r="56" spans="1:17" s="62" customFormat="1" ht="200.1" customHeight="1" x14ac:dyDescent="0.25">
      <c r="A56" s="56">
        <v>47</v>
      </c>
      <c r="B56" s="56" t="s">
        <v>196</v>
      </c>
      <c r="C56" s="57" t="s">
        <v>14</v>
      </c>
      <c r="D56" s="58" t="s">
        <v>16</v>
      </c>
      <c r="E56" s="11" t="s">
        <v>197</v>
      </c>
      <c r="F56" s="59" t="s">
        <v>200</v>
      </c>
      <c r="G56" s="59" t="s">
        <v>201</v>
      </c>
      <c r="H56" s="66">
        <v>2500</v>
      </c>
      <c r="I56" s="65">
        <v>1.89</v>
      </c>
      <c r="J56" s="60">
        <f t="shared" ref="J56" si="6">H56*I56</f>
        <v>4725</v>
      </c>
      <c r="K56" s="58" t="s">
        <v>112</v>
      </c>
      <c r="L56" s="61">
        <f t="shared" si="1"/>
        <v>4725</v>
      </c>
      <c r="M56" s="13">
        <v>45071</v>
      </c>
      <c r="N56" s="71" t="s">
        <v>202</v>
      </c>
      <c r="O56" s="55" t="s">
        <v>55</v>
      </c>
      <c r="Q56" s="63"/>
    </row>
    <row r="57" spans="1:17" s="62" customFormat="1" ht="200.1" customHeight="1" x14ac:dyDescent="0.25">
      <c r="A57" s="56">
        <v>48</v>
      </c>
      <c r="B57" s="56" t="s">
        <v>203</v>
      </c>
      <c r="C57" s="57" t="s">
        <v>14</v>
      </c>
      <c r="D57" s="58" t="s">
        <v>16</v>
      </c>
      <c r="E57" s="11" t="s">
        <v>204</v>
      </c>
      <c r="F57" s="59" t="s">
        <v>206</v>
      </c>
      <c r="G57" s="59" t="s">
        <v>63</v>
      </c>
      <c r="H57" s="68">
        <v>10320</v>
      </c>
      <c r="I57" s="65">
        <v>0.8</v>
      </c>
      <c r="J57" s="60">
        <f t="shared" si="0"/>
        <v>8256</v>
      </c>
      <c r="K57" s="58" t="s">
        <v>92</v>
      </c>
      <c r="L57" s="61">
        <f t="shared" si="1"/>
        <v>8256</v>
      </c>
      <c r="M57" s="13">
        <v>45071</v>
      </c>
      <c r="N57" s="71" t="s">
        <v>205</v>
      </c>
      <c r="O57" s="55" t="s">
        <v>58</v>
      </c>
      <c r="Q57" s="63"/>
    </row>
    <row r="58" spans="1:17" s="62" customFormat="1" ht="200.1" customHeight="1" x14ac:dyDescent="0.25">
      <c r="A58" s="56">
        <v>49</v>
      </c>
      <c r="B58" s="56" t="s">
        <v>207</v>
      </c>
      <c r="C58" s="57" t="s">
        <v>14</v>
      </c>
      <c r="D58" s="58" t="s">
        <v>16</v>
      </c>
      <c r="E58" s="58" t="s">
        <v>257</v>
      </c>
      <c r="F58" s="59" t="s">
        <v>208</v>
      </c>
      <c r="G58" s="59" t="s">
        <v>101</v>
      </c>
      <c r="H58" s="66">
        <v>3</v>
      </c>
      <c r="I58" s="65">
        <v>9.36</v>
      </c>
      <c r="J58" s="60">
        <f t="shared" si="0"/>
        <v>28.08</v>
      </c>
      <c r="K58" s="58" t="s">
        <v>180</v>
      </c>
      <c r="L58" s="61">
        <f t="shared" si="1"/>
        <v>28.08</v>
      </c>
      <c r="M58" s="13">
        <v>45072</v>
      </c>
      <c r="N58" s="71" t="s">
        <v>210</v>
      </c>
      <c r="O58" s="42" t="s">
        <v>55</v>
      </c>
      <c r="Q58" s="63"/>
    </row>
    <row r="59" spans="1:17" s="2" customFormat="1" ht="200.1" customHeight="1" x14ac:dyDescent="0.25">
      <c r="A59" s="10">
        <v>50</v>
      </c>
      <c r="B59" s="56" t="s">
        <v>207</v>
      </c>
      <c r="C59" s="13" t="s">
        <v>14</v>
      </c>
      <c r="D59" s="58" t="s">
        <v>16</v>
      </c>
      <c r="E59" s="58" t="s">
        <v>221</v>
      </c>
      <c r="F59" s="12" t="s">
        <v>209</v>
      </c>
      <c r="G59" s="12" t="s">
        <v>101</v>
      </c>
      <c r="H59" s="70">
        <v>2</v>
      </c>
      <c r="I59" s="53">
        <v>20</v>
      </c>
      <c r="J59" s="60">
        <f t="shared" si="0"/>
        <v>40</v>
      </c>
      <c r="K59" s="11" t="s">
        <v>180</v>
      </c>
      <c r="L59" s="61">
        <f t="shared" si="1"/>
        <v>40</v>
      </c>
      <c r="M59" s="13">
        <v>45072</v>
      </c>
      <c r="N59" s="71" t="s">
        <v>210</v>
      </c>
      <c r="O59" s="42" t="s">
        <v>55</v>
      </c>
    </row>
    <row r="60" spans="1:17" s="2" customFormat="1" ht="200.1" customHeight="1" x14ac:dyDescent="0.25">
      <c r="A60" s="10">
        <v>51</v>
      </c>
      <c r="B60" s="56" t="s">
        <v>207</v>
      </c>
      <c r="C60" s="13" t="s">
        <v>14</v>
      </c>
      <c r="D60" s="58" t="s">
        <v>16</v>
      </c>
      <c r="E60" s="58" t="s">
        <v>211</v>
      </c>
      <c r="F60" s="12" t="s">
        <v>213</v>
      </c>
      <c r="G60" s="12" t="s">
        <v>212</v>
      </c>
      <c r="H60" s="70">
        <v>1</v>
      </c>
      <c r="I60" s="53">
        <v>319.99</v>
      </c>
      <c r="J60" s="60">
        <f t="shared" ref="J60" si="7">H60*I60</f>
        <v>319.99</v>
      </c>
      <c r="K60" s="11" t="s">
        <v>180</v>
      </c>
      <c r="L60" s="61">
        <f t="shared" si="1"/>
        <v>319.99</v>
      </c>
      <c r="M60" s="13">
        <v>45072</v>
      </c>
      <c r="N60" s="71" t="s">
        <v>215</v>
      </c>
      <c r="O60" s="42" t="s">
        <v>55</v>
      </c>
    </row>
    <row r="61" spans="1:17" s="2" customFormat="1" ht="200.1" customHeight="1" x14ac:dyDescent="0.25">
      <c r="A61" s="10">
        <v>52</v>
      </c>
      <c r="B61" s="56" t="s">
        <v>207</v>
      </c>
      <c r="C61" s="13" t="s">
        <v>14</v>
      </c>
      <c r="D61" s="58" t="s">
        <v>16</v>
      </c>
      <c r="E61" s="58" t="s">
        <v>211</v>
      </c>
      <c r="F61" s="12" t="s">
        <v>214</v>
      </c>
      <c r="G61" s="12" t="s">
        <v>212</v>
      </c>
      <c r="H61" s="70">
        <v>4</v>
      </c>
      <c r="I61" s="53">
        <v>9.99</v>
      </c>
      <c r="J61" s="60">
        <f t="shared" ref="J61" si="8">H61*I61</f>
        <v>39.96</v>
      </c>
      <c r="K61" s="11" t="s">
        <v>180</v>
      </c>
      <c r="L61" s="61">
        <f t="shared" si="1"/>
        <v>39.96</v>
      </c>
      <c r="M61" s="13">
        <v>45072</v>
      </c>
      <c r="N61" s="71" t="s">
        <v>215</v>
      </c>
      <c r="O61" s="42" t="s">
        <v>55</v>
      </c>
    </row>
    <row r="62" spans="1:17" s="2" customFormat="1" ht="200.1" customHeight="1" x14ac:dyDescent="0.25">
      <c r="A62" s="10">
        <v>53</v>
      </c>
      <c r="B62" s="56" t="s">
        <v>207</v>
      </c>
      <c r="C62" s="13" t="s">
        <v>14</v>
      </c>
      <c r="D62" s="58" t="s">
        <v>16</v>
      </c>
      <c r="E62" s="58" t="s">
        <v>216</v>
      </c>
      <c r="F62" s="12" t="s">
        <v>217</v>
      </c>
      <c r="G62" s="12" t="s">
        <v>218</v>
      </c>
      <c r="H62" s="70">
        <v>1</v>
      </c>
      <c r="I62" s="53">
        <v>255</v>
      </c>
      <c r="J62" s="60">
        <f t="shared" ref="J62" si="9">H62*I62</f>
        <v>255</v>
      </c>
      <c r="K62" s="11" t="s">
        <v>180</v>
      </c>
      <c r="L62" s="61">
        <f t="shared" si="1"/>
        <v>255</v>
      </c>
      <c r="M62" s="13">
        <v>45072</v>
      </c>
      <c r="N62" s="71" t="s">
        <v>219</v>
      </c>
      <c r="O62" s="42" t="s">
        <v>55</v>
      </c>
    </row>
    <row r="63" spans="1:17" s="2" customFormat="1" ht="200.1" customHeight="1" x14ac:dyDescent="0.25">
      <c r="A63" s="10">
        <v>54</v>
      </c>
      <c r="B63" s="10" t="s">
        <v>220</v>
      </c>
      <c r="C63" s="13" t="s">
        <v>14</v>
      </c>
      <c r="D63" s="58" t="s">
        <v>16</v>
      </c>
      <c r="E63" s="11" t="s">
        <v>221</v>
      </c>
      <c r="F63" s="12" t="s">
        <v>223</v>
      </c>
      <c r="G63" s="12" t="s">
        <v>218</v>
      </c>
      <c r="H63" s="70">
        <v>120</v>
      </c>
      <c r="I63" s="53">
        <v>7.79</v>
      </c>
      <c r="J63" s="60">
        <f t="shared" si="0"/>
        <v>934.8</v>
      </c>
      <c r="K63" s="11" t="s">
        <v>98</v>
      </c>
      <c r="L63" s="61">
        <f t="shared" si="1"/>
        <v>934.8</v>
      </c>
      <c r="M63" s="13">
        <v>45072</v>
      </c>
      <c r="N63" s="71" t="s">
        <v>222</v>
      </c>
      <c r="O63" s="42" t="s">
        <v>55</v>
      </c>
    </row>
    <row r="64" spans="1:17" s="2" customFormat="1" ht="200.1" customHeight="1" x14ac:dyDescent="0.25">
      <c r="A64" s="10">
        <v>55</v>
      </c>
      <c r="B64" s="10" t="s">
        <v>224</v>
      </c>
      <c r="C64" s="13" t="s">
        <v>14</v>
      </c>
      <c r="D64" s="58" t="s">
        <v>16</v>
      </c>
      <c r="E64" s="11" t="s">
        <v>225</v>
      </c>
      <c r="F64" s="12" t="s">
        <v>228</v>
      </c>
      <c r="G64" s="12" t="s">
        <v>227</v>
      </c>
      <c r="H64" s="70">
        <v>540</v>
      </c>
      <c r="I64" s="53">
        <v>9.92</v>
      </c>
      <c r="J64" s="60">
        <f t="shared" si="0"/>
        <v>5356.8</v>
      </c>
      <c r="K64" s="11" t="s">
        <v>112</v>
      </c>
      <c r="L64" s="61">
        <f t="shared" si="1"/>
        <v>5356.8</v>
      </c>
      <c r="M64" s="13">
        <v>45072</v>
      </c>
      <c r="N64" s="71" t="s">
        <v>226</v>
      </c>
      <c r="O64" s="55" t="s">
        <v>192</v>
      </c>
    </row>
    <row r="65" spans="1:17" s="2" customFormat="1" ht="200.1" customHeight="1" x14ac:dyDescent="0.25">
      <c r="A65" s="10">
        <v>56</v>
      </c>
      <c r="B65" s="10" t="s">
        <v>224</v>
      </c>
      <c r="C65" s="13" t="s">
        <v>14</v>
      </c>
      <c r="D65" s="58" t="s">
        <v>16</v>
      </c>
      <c r="E65" s="11" t="s">
        <v>229</v>
      </c>
      <c r="F65" s="12" t="s">
        <v>231</v>
      </c>
      <c r="G65" s="12" t="s">
        <v>63</v>
      </c>
      <c r="H65" s="70">
        <v>100</v>
      </c>
      <c r="I65" s="53">
        <v>15.4</v>
      </c>
      <c r="J65" s="60">
        <f t="shared" si="0"/>
        <v>1540</v>
      </c>
      <c r="K65" s="11" t="s">
        <v>112</v>
      </c>
      <c r="L65" s="61">
        <f t="shared" si="1"/>
        <v>1540</v>
      </c>
      <c r="M65" s="13">
        <v>45072</v>
      </c>
      <c r="N65" s="71" t="s">
        <v>230</v>
      </c>
      <c r="O65" s="55" t="s">
        <v>192</v>
      </c>
    </row>
    <row r="66" spans="1:17" s="2" customFormat="1" ht="200.1" customHeight="1" x14ac:dyDescent="0.25">
      <c r="A66" s="10">
        <v>57</v>
      </c>
      <c r="B66" s="10" t="s">
        <v>234</v>
      </c>
      <c r="C66" s="13" t="s">
        <v>14</v>
      </c>
      <c r="D66" s="58" t="s">
        <v>16</v>
      </c>
      <c r="E66" s="11" t="s">
        <v>232</v>
      </c>
      <c r="F66" s="12" t="s">
        <v>235</v>
      </c>
      <c r="G66" s="12" t="s">
        <v>63</v>
      </c>
      <c r="H66" s="70">
        <v>30</v>
      </c>
      <c r="I66" s="53">
        <v>20.97</v>
      </c>
      <c r="J66" s="60">
        <f t="shared" si="0"/>
        <v>629.09999999999991</v>
      </c>
      <c r="K66" s="11" t="s">
        <v>61</v>
      </c>
      <c r="L66" s="61">
        <f t="shared" si="1"/>
        <v>629.09999999999991</v>
      </c>
      <c r="M66" s="13">
        <v>45075</v>
      </c>
      <c r="N66" s="71" t="s">
        <v>233</v>
      </c>
      <c r="O66" s="55" t="s">
        <v>192</v>
      </c>
    </row>
    <row r="67" spans="1:17" s="62" customFormat="1" ht="200.1" customHeight="1" x14ac:dyDescent="0.25">
      <c r="A67" s="56">
        <v>58</v>
      </c>
      <c r="B67" s="56" t="s">
        <v>66</v>
      </c>
      <c r="C67" s="57" t="s">
        <v>14</v>
      </c>
      <c r="D67" s="58" t="s">
        <v>16</v>
      </c>
      <c r="E67" s="11" t="s">
        <v>238</v>
      </c>
      <c r="F67" s="59" t="s">
        <v>239</v>
      </c>
      <c r="G67" s="59" t="s">
        <v>236</v>
      </c>
      <c r="H67" s="64">
        <v>13000</v>
      </c>
      <c r="I67" s="65">
        <v>1.07</v>
      </c>
      <c r="J67" s="60">
        <f t="shared" si="0"/>
        <v>13910</v>
      </c>
      <c r="K67" s="58" t="s">
        <v>56</v>
      </c>
      <c r="L67" s="61">
        <f t="shared" si="1"/>
        <v>13910</v>
      </c>
      <c r="M67" s="13">
        <v>45077</v>
      </c>
      <c r="N67" s="71" t="s">
        <v>237</v>
      </c>
      <c r="O67" s="55" t="s">
        <v>192</v>
      </c>
      <c r="Q67" s="63"/>
    </row>
    <row r="68" spans="1:17" x14ac:dyDescent="0.35">
      <c r="H68" s="46"/>
      <c r="I68" s="33"/>
      <c r="J68" s="33">
        <v>269723.25</v>
      </c>
      <c r="K68" s="50"/>
      <c r="L68" s="46"/>
      <c r="M68" s="46"/>
    </row>
    <row r="69" spans="1:17" ht="30" x14ac:dyDescent="0.4">
      <c r="I69" s="36" t="s">
        <v>22</v>
      </c>
      <c r="J69" s="36">
        <f>SUM(J10:J67)</f>
        <v>189294.92999999993</v>
      </c>
      <c r="K69" s="34"/>
    </row>
    <row r="70" spans="1:17" ht="30" x14ac:dyDescent="0.4">
      <c r="I70" s="36"/>
      <c r="J70" s="36"/>
      <c r="K70" s="34"/>
    </row>
    <row r="71" spans="1:17" ht="30" x14ac:dyDescent="0.4">
      <c r="I71" s="36"/>
      <c r="J71" s="36"/>
      <c r="K71" s="34"/>
    </row>
    <row r="72" spans="1:17" ht="30" x14ac:dyDescent="0.4">
      <c r="I72" s="36"/>
      <c r="J72" s="36"/>
      <c r="K72" s="34"/>
    </row>
    <row r="73" spans="1:17" x14ac:dyDescent="0.35">
      <c r="H73" s="46"/>
      <c r="I73" s="33"/>
      <c r="J73" s="33">
        <v>123340</v>
      </c>
      <c r="K73" s="50"/>
      <c r="L73" s="46"/>
      <c r="M73" s="46"/>
    </row>
    <row r="74" spans="1:17" x14ac:dyDescent="0.35">
      <c r="H74" s="46"/>
      <c r="I74" s="33"/>
      <c r="J74" s="33">
        <v>57980.06</v>
      </c>
      <c r="K74" s="50"/>
      <c r="L74" s="46"/>
      <c r="M74" s="46"/>
    </row>
    <row r="75" spans="1:17" x14ac:dyDescent="0.35">
      <c r="H75" s="46"/>
      <c r="I75" s="33"/>
      <c r="J75" s="33">
        <v>48480.75</v>
      </c>
      <c r="K75" s="50"/>
      <c r="L75" s="46"/>
      <c r="M75" s="46"/>
    </row>
    <row r="76" spans="1:17" x14ac:dyDescent="0.35">
      <c r="H76" s="46"/>
      <c r="I76" s="33"/>
      <c r="J76" s="33">
        <v>24636.54</v>
      </c>
      <c r="K76" s="50"/>
      <c r="L76" s="46"/>
      <c r="M76" s="46"/>
    </row>
    <row r="77" spans="1:17" x14ac:dyDescent="0.35">
      <c r="H77" s="46"/>
      <c r="I77" s="33"/>
      <c r="J77" s="33">
        <v>16200</v>
      </c>
      <c r="K77" s="50"/>
      <c r="L77" s="46"/>
      <c r="M77" s="46"/>
    </row>
    <row r="78" spans="1:17" x14ac:dyDescent="0.35">
      <c r="H78" s="46"/>
      <c r="I78" s="33"/>
      <c r="J78" s="49">
        <v>13474.75</v>
      </c>
      <c r="K78" s="50"/>
      <c r="L78" s="46"/>
      <c r="M78" s="17"/>
    </row>
    <row r="79" spans="1:17" x14ac:dyDescent="0.35">
      <c r="H79" s="46"/>
      <c r="I79" s="33"/>
      <c r="J79" s="49">
        <v>10713.11</v>
      </c>
      <c r="K79" s="50"/>
      <c r="L79" s="46"/>
      <c r="M79" s="17"/>
    </row>
    <row r="80" spans="1:17" x14ac:dyDescent="0.35">
      <c r="H80" s="46"/>
      <c r="I80" s="45"/>
      <c r="J80" s="49">
        <v>8584.6200000000008</v>
      </c>
      <c r="K80" s="50"/>
      <c r="L80" s="46"/>
      <c r="M80" s="49">
        <f>1873432.85+124768.55</f>
        <v>1998201.4000000001</v>
      </c>
    </row>
    <row r="81" spans="8:13" x14ac:dyDescent="0.35">
      <c r="H81" s="46"/>
      <c r="I81" s="46"/>
      <c r="J81" s="49">
        <v>5012.63</v>
      </c>
      <c r="K81" s="50"/>
      <c r="L81" s="46"/>
      <c r="M81" s="17"/>
    </row>
    <row r="82" spans="8:13" x14ac:dyDescent="0.35">
      <c r="H82" s="46"/>
      <c r="I82" s="46"/>
      <c r="J82" s="49">
        <v>126265.08</v>
      </c>
      <c r="K82" s="50"/>
      <c r="L82" s="46"/>
      <c r="M82" s="51">
        <f>M80-J89</f>
        <v>968763.10000000033</v>
      </c>
    </row>
    <row r="83" spans="8:13" x14ac:dyDescent="0.35">
      <c r="H83" s="46"/>
      <c r="I83" s="46"/>
      <c r="J83" s="49">
        <v>92795.55</v>
      </c>
      <c r="K83" s="50"/>
      <c r="L83" s="46"/>
      <c r="M83" s="17"/>
    </row>
    <row r="84" spans="8:13" x14ac:dyDescent="0.35">
      <c r="H84" s="46"/>
      <c r="I84" s="46"/>
      <c r="J84" s="49">
        <v>21943.94</v>
      </c>
      <c r="K84" s="50"/>
      <c r="L84" s="46"/>
      <c r="M84" s="17"/>
    </row>
    <row r="85" spans="8:13" x14ac:dyDescent="0.35">
      <c r="H85" s="46"/>
      <c r="I85" s="46"/>
      <c r="J85" s="49">
        <v>1097.19</v>
      </c>
      <c r="K85" s="50"/>
      <c r="L85" s="46"/>
      <c r="M85" s="17"/>
    </row>
    <row r="86" spans="8:13" x14ac:dyDescent="0.35">
      <c r="H86" s="46"/>
      <c r="I86" s="46"/>
      <c r="J86" s="17"/>
      <c r="K86" s="50"/>
      <c r="L86" s="46"/>
      <c r="M86" s="17"/>
    </row>
    <row r="87" spans="8:13" x14ac:dyDescent="0.35">
      <c r="H87" s="46"/>
      <c r="I87" s="46"/>
      <c r="J87" s="49">
        <f>SUM(J66:J85)</f>
        <v>1024081.4999999998</v>
      </c>
      <c r="K87" s="50"/>
      <c r="L87" s="46"/>
      <c r="M87" s="17"/>
    </row>
    <row r="88" spans="8:13" x14ac:dyDescent="0.35">
      <c r="H88" s="46"/>
      <c r="I88" s="46"/>
      <c r="J88" s="17"/>
      <c r="K88" s="50"/>
      <c r="L88" s="46"/>
      <c r="M88" s="17"/>
    </row>
    <row r="89" spans="8:13" x14ac:dyDescent="0.35">
      <c r="H89" s="46"/>
      <c r="I89" s="46"/>
      <c r="J89" s="51">
        <f>J64+J87</f>
        <v>1029438.2999999998</v>
      </c>
      <c r="K89" s="50"/>
      <c r="L89" s="46"/>
      <c r="M89" s="17"/>
    </row>
    <row r="90" spans="8:13" x14ac:dyDescent="0.35">
      <c r="H90" s="46"/>
      <c r="I90" s="46"/>
      <c r="J90" s="47"/>
      <c r="K90" s="48"/>
      <c r="L90" s="46"/>
      <c r="M90" s="46"/>
    </row>
    <row r="91" spans="8:13" x14ac:dyDescent="0.35">
      <c r="H91" s="46"/>
      <c r="I91" s="46"/>
      <c r="J91" s="46"/>
      <c r="K91" s="48"/>
      <c r="L91" s="46"/>
      <c r="M91" s="46"/>
    </row>
    <row r="92" spans="8:13" x14ac:dyDescent="0.35">
      <c r="H92" s="46"/>
      <c r="I92" s="46"/>
      <c r="J92" s="46"/>
      <c r="K92" s="48"/>
      <c r="L92" s="46"/>
      <c r="M92" s="46"/>
    </row>
    <row r="93" spans="8:13" x14ac:dyDescent="0.35">
      <c r="H93" s="46"/>
      <c r="I93" s="46"/>
      <c r="J93" s="46"/>
      <c r="K93" s="48"/>
      <c r="L93" s="46"/>
      <c r="M93" s="46"/>
    </row>
    <row r="94" spans="8:13" x14ac:dyDescent="0.35">
      <c r="H94" s="46"/>
      <c r="I94" s="46"/>
      <c r="J94" s="46"/>
      <c r="K94" s="48"/>
      <c r="L94" s="46"/>
      <c r="M94" s="46"/>
    </row>
    <row r="95" spans="8:13" x14ac:dyDescent="0.35">
      <c r="H95" s="46"/>
      <c r="I95" s="46"/>
      <c r="J95" s="46"/>
      <c r="K95" s="48"/>
      <c r="L95" s="46"/>
      <c r="M95" s="46"/>
    </row>
    <row r="96" spans="8:13" x14ac:dyDescent="0.35">
      <c r="H96" s="46"/>
      <c r="I96" s="46"/>
      <c r="J96" s="46"/>
      <c r="K96" s="48"/>
      <c r="L96" s="46"/>
      <c r="M96" s="46"/>
    </row>
    <row r="97" spans="8:13" x14ac:dyDescent="0.35">
      <c r="H97" s="46"/>
      <c r="I97" s="46"/>
      <c r="J97" s="46"/>
      <c r="K97" s="48"/>
      <c r="L97" s="46"/>
      <c r="M97" s="46"/>
    </row>
    <row r="98" spans="8:13" x14ac:dyDescent="0.35">
      <c r="I98" s="35"/>
      <c r="J98" s="35"/>
      <c r="K98" s="34"/>
    </row>
    <row r="99" spans="8:13" x14ac:dyDescent="0.35">
      <c r="I99" s="35"/>
      <c r="J99" s="35"/>
      <c r="K99" s="34"/>
    </row>
    <row r="100" spans="8:13" x14ac:dyDescent="0.35">
      <c r="I100" s="35"/>
      <c r="J100" s="35"/>
      <c r="K100" s="34"/>
    </row>
    <row r="101" spans="8:13" x14ac:dyDescent="0.35">
      <c r="I101" s="35"/>
      <c r="J101" s="35"/>
      <c r="K101" s="34"/>
    </row>
    <row r="102" spans="8:13" x14ac:dyDescent="0.35">
      <c r="I102" s="35"/>
      <c r="J102" s="35"/>
      <c r="K102" s="34"/>
    </row>
    <row r="103" spans="8:13" x14ac:dyDescent="0.35">
      <c r="I103" s="35"/>
      <c r="J103" s="35"/>
      <c r="K103" s="34"/>
    </row>
    <row r="104" spans="8:13" x14ac:dyDescent="0.35">
      <c r="I104" s="35"/>
      <c r="J104" s="35"/>
      <c r="K104" s="34"/>
    </row>
  </sheetData>
  <autoFilter ref="A9:O69" xr:uid="{00000000-0009-0000-0000-000000000000}"/>
  <mergeCells count="7">
    <mergeCell ref="A7:O7"/>
    <mergeCell ref="A1:O1"/>
    <mergeCell ref="A2:O2"/>
    <mergeCell ref="A3:O3"/>
    <mergeCell ref="A5:O5"/>
    <mergeCell ref="A6:O6"/>
    <mergeCell ref="A4:O4"/>
  </mergeCells>
  <pageMargins left="0.70866141732283472" right="0.70866141732283472" top="0.87656250000000002" bottom="0.74803149606299213" header="0.31496062992125984" footer="0.31496062992125984"/>
  <pageSetup paperSize="9" scale="17" fitToHeight="0" orientation="landscape" r:id="rId1"/>
  <headerFooter>
    <oddHeader>&amp;C&amp;G</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2:AB57"/>
  <sheetViews>
    <sheetView showGridLines="0" view="pageLayout" zoomScale="40" zoomScaleNormal="40" zoomScaleSheetLayoutView="20" zoomScalePageLayoutView="40" workbookViewId="0">
      <selection activeCell="J78" sqref="J78"/>
    </sheetView>
  </sheetViews>
  <sheetFormatPr defaultRowHeight="35.1" customHeight="1" x14ac:dyDescent="0.4"/>
  <cols>
    <col min="1" max="3" width="10.7109375" style="9" customWidth="1"/>
    <col min="4" max="6" width="14.7109375" style="9" customWidth="1"/>
    <col min="7" max="7" width="10.7109375" style="9" customWidth="1"/>
    <col min="8" max="8" width="12" style="9" customWidth="1"/>
    <col min="9" max="11" width="10.7109375" style="9" customWidth="1"/>
    <col min="12" max="12" width="15" style="9" customWidth="1"/>
    <col min="13" max="13" width="10.7109375" style="9" customWidth="1"/>
    <col min="14" max="14" width="31.140625" style="9" customWidth="1"/>
    <col min="15" max="16" width="14.7109375" style="9" customWidth="1"/>
    <col min="17" max="17" width="10.7109375" style="9" customWidth="1"/>
    <col min="18" max="18" width="12" style="9" customWidth="1"/>
    <col min="19" max="19" width="18" style="9" customWidth="1"/>
    <col min="20" max="23" width="10.7109375" style="9" customWidth="1"/>
    <col min="24" max="24" width="10.7109375" style="9" hidden="1" customWidth="1"/>
    <col min="25" max="25" width="10.7109375" style="16" hidden="1" customWidth="1"/>
    <col min="26" max="26" width="26.5703125" style="17" bestFit="1" customWidth="1"/>
    <col min="27" max="27" width="21.5703125" style="17" bestFit="1" customWidth="1"/>
    <col min="28" max="16384" width="9.140625" style="9"/>
  </cols>
  <sheetData>
    <row r="2" spans="1:28" s="17" customFormat="1" ht="35.1" customHeight="1" x14ac:dyDescent="0.4">
      <c r="A2" s="9"/>
      <c r="B2" s="87" t="s">
        <v>17</v>
      </c>
      <c r="C2" s="87"/>
      <c r="D2" s="87"/>
      <c r="E2" s="87"/>
      <c r="F2" s="87"/>
      <c r="G2" s="87"/>
      <c r="H2" s="87"/>
      <c r="I2" s="87"/>
      <c r="J2" s="87"/>
      <c r="K2" s="87"/>
      <c r="L2" s="87"/>
      <c r="M2" s="87"/>
      <c r="N2" s="87"/>
      <c r="O2" s="87"/>
      <c r="P2" s="87"/>
      <c r="Q2" s="87"/>
      <c r="R2" s="87"/>
      <c r="S2" s="87"/>
      <c r="T2" s="87"/>
      <c r="U2" s="87"/>
      <c r="V2" s="87"/>
      <c r="W2" s="87"/>
      <c r="X2" s="87"/>
      <c r="Y2" s="16"/>
      <c r="Z2" s="37"/>
      <c r="AA2" s="38"/>
      <c r="AB2" s="18"/>
    </row>
    <row r="3" spans="1:28" s="17" customFormat="1" ht="35.1" customHeight="1" x14ac:dyDescent="0.4">
      <c r="A3" s="9"/>
      <c r="B3" s="77" t="s">
        <v>23</v>
      </c>
      <c r="C3" s="77"/>
      <c r="D3" s="77"/>
      <c r="E3" s="77"/>
      <c r="F3" s="77"/>
      <c r="G3" s="77"/>
      <c r="H3" s="77"/>
      <c r="I3" s="77"/>
      <c r="J3" s="77"/>
      <c r="K3" s="77"/>
      <c r="L3" s="77"/>
      <c r="M3" s="77"/>
      <c r="N3" s="77"/>
      <c r="O3" s="77"/>
      <c r="P3" s="77"/>
      <c r="Q3" s="77"/>
      <c r="R3" s="77"/>
      <c r="S3" s="77"/>
      <c r="T3" s="77"/>
      <c r="U3" s="77"/>
      <c r="V3" s="77"/>
      <c r="W3" s="77"/>
      <c r="X3" s="77"/>
      <c r="Y3" s="16"/>
      <c r="Z3" s="37" t="s">
        <v>14</v>
      </c>
      <c r="AA3" s="38">
        <f>N18</f>
        <v>0.96551724137931039</v>
      </c>
      <c r="AB3" s="18"/>
    </row>
    <row r="4" spans="1:28" s="17" customFormat="1" ht="35.1" customHeight="1" x14ac:dyDescent="0.4">
      <c r="A4" s="9"/>
      <c r="B4" s="77" t="s">
        <v>18</v>
      </c>
      <c r="C4" s="77"/>
      <c r="D4" s="77"/>
      <c r="E4" s="77"/>
      <c r="F4" s="77"/>
      <c r="G4" s="77"/>
      <c r="H4" s="77"/>
      <c r="I4" s="77"/>
      <c r="J4" s="77"/>
      <c r="K4" s="77"/>
      <c r="L4" s="77"/>
      <c r="M4" s="77"/>
      <c r="N4" s="77"/>
      <c r="O4" s="77"/>
      <c r="P4" s="77"/>
      <c r="Q4" s="77"/>
      <c r="R4" s="77"/>
      <c r="S4" s="77"/>
      <c r="T4" s="77"/>
      <c r="U4" s="77"/>
      <c r="V4" s="77"/>
      <c r="W4" s="77"/>
      <c r="X4" s="77"/>
      <c r="Y4" s="16"/>
      <c r="Z4" s="37" t="s">
        <v>16</v>
      </c>
      <c r="AA4" s="38">
        <f>N23</f>
        <v>3.4482758620689655E-2</v>
      </c>
      <c r="AB4" s="18"/>
    </row>
    <row r="5" spans="1:28" s="17" customFormat="1" ht="35.1" customHeight="1" x14ac:dyDescent="0.4">
      <c r="A5" s="9"/>
      <c r="B5" s="77" t="s">
        <v>24</v>
      </c>
      <c r="C5" s="77"/>
      <c r="D5" s="77"/>
      <c r="E5" s="77"/>
      <c r="F5" s="77"/>
      <c r="G5" s="77"/>
      <c r="H5" s="77"/>
      <c r="I5" s="77"/>
      <c r="J5" s="77"/>
      <c r="K5" s="77"/>
      <c r="L5" s="77"/>
      <c r="M5" s="77"/>
      <c r="N5" s="77"/>
      <c r="O5" s="77"/>
      <c r="P5" s="77"/>
      <c r="Q5" s="77"/>
      <c r="R5" s="77"/>
      <c r="S5" s="77"/>
      <c r="T5" s="77"/>
      <c r="U5" s="77"/>
      <c r="V5" s="77"/>
      <c r="W5" s="77"/>
      <c r="X5" s="77"/>
      <c r="Y5" s="16"/>
      <c r="Z5" s="37"/>
      <c r="AA5" s="39"/>
      <c r="AB5" s="18"/>
    </row>
    <row r="6" spans="1:28" s="17" customFormat="1" ht="35.1" customHeight="1" x14ac:dyDescent="0.4">
      <c r="A6" s="9"/>
      <c r="B6" s="77" t="s">
        <v>19</v>
      </c>
      <c r="C6" s="77"/>
      <c r="D6" s="77"/>
      <c r="E6" s="77"/>
      <c r="F6" s="77"/>
      <c r="G6" s="77"/>
      <c r="H6" s="77"/>
      <c r="I6" s="77"/>
      <c r="J6" s="77"/>
      <c r="K6" s="77"/>
      <c r="L6" s="77"/>
      <c r="M6" s="77"/>
      <c r="N6" s="77"/>
      <c r="O6" s="77"/>
      <c r="P6" s="77"/>
      <c r="Q6" s="77"/>
      <c r="R6" s="77"/>
      <c r="S6" s="77"/>
      <c r="T6" s="77"/>
      <c r="U6" s="77"/>
      <c r="V6" s="77"/>
      <c r="W6" s="77"/>
      <c r="X6" s="77"/>
      <c r="Y6" s="16"/>
      <c r="AB6" s="9"/>
    </row>
    <row r="7" spans="1:28" s="17" customFormat="1" ht="9.9499999999999993" customHeight="1" x14ac:dyDescent="0.4">
      <c r="A7" s="9"/>
      <c r="B7" s="1"/>
      <c r="C7" s="1"/>
      <c r="D7" s="1"/>
      <c r="E7" s="1"/>
      <c r="F7" s="1"/>
      <c r="G7" s="1"/>
      <c r="H7" s="1"/>
      <c r="I7" s="1"/>
      <c r="J7" s="1"/>
      <c r="K7" s="1"/>
      <c r="L7" s="1"/>
      <c r="M7" s="1"/>
      <c r="N7" s="1"/>
      <c r="O7" s="1"/>
      <c r="P7" s="1"/>
      <c r="Q7" s="1"/>
      <c r="R7" s="1"/>
      <c r="S7" s="1"/>
      <c r="T7" s="1"/>
      <c r="U7" s="1"/>
      <c r="V7" s="1"/>
      <c r="W7" s="1"/>
      <c r="X7" s="1"/>
      <c r="Y7" s="16"/>
      <c r="AB7" s="9"/>
    </row>
    <row r="8" spans="1:28" s="17" customFormat="1" ht="9.9499999999999993" customHeight="1" x14ac:dyDescent="0.4">
      <c r="A8" s="9"/>
      <c r="B8" s="1"/>
      <c r="C8" s="1"/>
      <c r="D8" s="1"/>
      <c r="E8" s="1"/>
      <c r="F8" s="1"/>
      <c r="G8" s="1"/>
      <c r="H8" s="1"/>
      <c r="I8" s="1"/>
      <c r="J8" s="1"/>
      <c r="K8" s="1"/>
      <c r="L8" s="1"/>
      <c r="M8" s="1"/>
      <c r="N8" s="1"/>
      <c r="O8" s="1"/>
      <c r="P8" s="1"/>
      <c r="Q8" s="1"/>
      <c r="R8" s="1"/>
      <c r="S8" s="1"/>
      <c r="T8" s="1"/>
      <c r="U8" s="1"/>
      <c r="V8" s="1"/>
      <c r="W8" s="1"/>
      <c r="X8" s="1"/>
      <c r="Y8" s="16"/>
      <c r="AB8" s="9"/>
    </row>
    <row r="9" spans="1:28" s="17" customFormat="1" ht="9.9499999999999993" customHeight="1" x14ac:dyDescent="0.4">
      <c r="A9" s="9"/>
      <c r="B9" s="1"/>
      <c r="C9" s="1"/>
      <c r="D9" s="1"/>
      <c r="E9" s="1"/>
      <c r="F9" s="1"/>
      <c r="G9" s="1"/>
      <c r="H9" s="1"/>
      <c r="I9" s="1"/>
      <c r="J9" s="1"/>
      <c r="K9" s="1"/>
      <c r="L9" s="1"/>
      <c r="M9" s="1"/>
      <c r="N9" s="1"/>
      <c r="O9" s="1"/>
      <c r="P9" s="1"/>
      <c r="Q9" s="1"/>
      <c r="R9" s="1"/>
      <c r="S9" s="1"/>
      <c r="T9" s="1"/>
      <c r="U9" s="1"/>
      <c r="V9" s="1"/>
      <c r="W9" s="1"/>
      <c r="X9" s="1"/>
      <c r="Y9" s="16"/>
      <c r="AB9" s="9"/>
    </row>
    <row r="10" spans="1:28" s="17" customFormat="1" ht="9.9499999999999993" customHeight="1" x14ac:dyDescent="0.4">
      <c r="A10" s="9"/>
      <c r="B10" s="72"/>
      <c r="C10" s="72"/>
      <c r="D10" s="72"/>
      <c r="E10" s="72"/>
      <c r="F10" s="72"/>
      <c r="G10" s="72"/>
      <c r="H10" s="72"/>
      <c r="I10" s="72"/>
      <c r="J10" s="72"/>
      <c r="K10" s="72"/>
      <c r="L10" s="72"/>
      <c r="M10" s="72"/>
      <c r="N10" s="72"/>
      <c r="O10" s="72"/>
      <c r="P10" s="72"/>
      <c r="Q10" s="72"/>
      <c r="R10" s="72"/>
      <c r="S10" s="72"/>
      <c r="T10" s="72"/>
      <c r="U10" s="72"/>
      <c r="V10" s="72"/>
      <c r="W10" s="72"/>
      <c r="X10" s="1"/>
      <c r="Y10" s="16"/>
      <c r="AB10" s="9"/>
    </row>
    <row r="11" spans="1:28" s="17" customFormat="1" ht="35.1" customHeight="1" x14ac:dyDescent="0.4">
      <c r="A11" s="9"/>
      <c r="B11" s="86" t="s">
        <v>258</v>
      </c>
      <c r="C11" s="86"/>
      <c r="D11" s="86"/>
      <c r="E11" s="86"/>
      <c r="F11" s="86"/>
      <c r="G11" s="86"/>
      <c r="H11" s="86"/>
      <c r="I11" s="86"/>
      <c r="J11" s="86"/>
      <c r="K11" s="86"/>
      <c r="L11" s="86"/>
      <c r="M11" s="86"/>
      <c r="N11" s="86"/>
      <c r="O11" s="86"/>
      <c r="P11" s="86"/>
      <c r="Q11" s="86"/>
      <c r="R11" s="86"/>
      <c r="S11" s="86"/>
      <c r="T11" s="86"/>
      <c r="U11" s="86"/>
      <c r="V11" s="86"/>
      <c r="W11" s="86"/>
      <c r="X11" s="86"/>
      <c r="Y11" s="16"/>
      <c r="AB11" s="9"/>
    </row>
    <row r="12" spans="1:28" s="17" customFormat="1" ht="35.1" customHeight="1" x14ac:dyDescent="0.4">
      <c r="A12" s="9"/>
      <c r="B12" s="86"/>
      <c r="C12" s="86"/>
      <c r="D12" s="86"/>
      <c r="E12" s="86"/>
      <c r="F12" s="86"/>
      <c r="G12" s="86"/>
      <c r="H12" s="86"/>
      <c r="I12" s="86"/>
      <c r="J12" s="86"/>
      <c r="K12" s="86"/>
      <c r="L12" s="86"/>
      <c r="M12" s="86"/>
      <c r="N12" s="86"/>
      <c r="O12" s="86"/>
      <c r="P12" s="86"/>
      <c r="Q12" s="86"/>
      <c r="R12" s="86"/>
      <c r="S12" s="86"/>
      <c r="T12" s="86"/>
      <c r="U12" s="86"/>
      <c r="V12" s="86"/>
      <c r="W12" s="86"/>
      <c r="X12" s="86"/>
      <c r="Y12" s="16"/>
      <c r="AB12" s="9"/>
    </row>
    <row r="13" spans="1:28" s="17" customFormat="1" ht="9.9499999999999993" customHeight="1" x14ac:dyDescent="0.4">
      <c r="A13" s="9"/>
      <c r="B13" s="9"/>
      <c r="C13" s="9"/>
      <c r="D13" s="9"/>
      <c r="E13" s="9"/>
      <c r="F13" s="9"/>
      <c r="G13" s="9"/>
      <c r="H13" s="9"/>
      <c r="I13" s="9"/>
      <c r="J13" s="9"/>
      <c r="K13" s="9"/>
      <c r="L13" s="9"/>
      <c r="M13" s="9"/>
      <c r="N13" s="9"/>
      <c r="O13" s="9"/>
      <c r="P13" s="9"/>
      <c r="Q13" s="9"/>
      <c r="R13" s="9"/>
      <c r="S13" s="9"/>
      <c r="T13" s="9"/>
      <c r="U13" s="9"/>
      <c r="V13" s="9"/>
      <c r="W13" s="9"/>
      <c r="X13" s="9"/>
      <c r="Y13" s="16"/>
      <c r="AB13" s="9"/>
    </row>
    <row r="15" spans="1:28" s="17" customFormat="1" ht="35.1" customHeight="1" x14ac:dyDescent="0.4">
      <c r="A15" s="9"/>
      <c r="B15" s="9"/>
      <c r="C15" s="19" t="s">
        <v>25</v>
      </c>
      <c r="D15" s="20" t="s">
        <v>26</v>
      </c>
      <c r="E15" s="21"/>
      <c r="F15" s="21"/>
      <c r="G15" s="21"/>
      <c r="H15" s="21"/>
      <c r="I15" s="21"/>
      <c r="J15" s="21"/>
      <c r="K15" s="21"/>
      <c r="L15" s="21"/>
      <c r="M15" s="21"/>
      <c r="N15" s="21"/>
      <c r="O15" s="9"/>
      <c r="P15" s="9"/>
      <c r="Q15" s="9"/>
      <c r="R15" s="9"/>
      <c r="S15" s="9"/>
      <c r="T15" s="9"/>
      <c r="U15" s="9"/>
      <c r="Y15" s="16"/>
    </row>
    <row r="16" spans="1:28" s="17" customFormat="1" ht="35.1" customHeight="1" x14ac:dyDescent="0.4">
      <c r="A16" s="9"/>
      <c r="B16" s="9"/>
      <c r="C16" s="19"/>
      <c r="D16" s="22"/>
      <c r="E16" s="21"/>
      <c r="F16" s="21"/>
      <c r="G16" s="21"/>
      <c r="H16" s="21"/>
      <c r="I16" s="21"/>
      <c r="J16" s="21"/>
      <c r="K16" s="21"/>
      <c r="L16" s="21"/>
      <c r="M16" s="21"/>
      <c r="N16" s="21"/>
      <c r="O16" s="9"/>
      <c r="P16" s="9"/>
      <c r="Q16" s="9"/>
      <c r="R16" s="9"/>
      <c r="S16" s="9"/>
      <c r="T16" s="9"/>
      <c r="U16" s="9"/>
      <c r="V16" s="9"/>
      <c r="W16" s="9"/>
      <c r="X16" s="9"/>
      <c r="Y16" s="16"/>
    </row>
    <row r="17" spans="1:25" s="17" customFormat="1" ht="35.1" customHeight="1" x14ac:dyDescent="0.4">
      <c r="A17" s="9"/>
      <c r="B17" s="9"/>
      <c r="C17" s="21"/>
      <c r="D17" s="23" t="s">
        <v>0</v>
      </c>
      <c r="E17" s="83" t="s">
        <v>27</v>
      </c>
      <c r="F17" s="83"/>
      <c r="G17" s="83"/>
      <c r="H17" s="83"/>
      <c r="I17" s="83"/>
      <c r="J17" s="83"/>
      <c r="K17" s="83"/>
      <c r="L17" s="83"/>
      <c r="M17" s="83" t="s">
        <v>28</v>
      </c>
      <c r="N17" s="83"/>
      <c r="O17" s="9"/>
      <c r="P17" s="9"/>
      <c r="Q17" s="9"/>
      <c r="R17" s="9"/>
      <c r="S17" s="9"/>
      <c r="T17" s="9"/>
      <c r="U17" s="9"/>
      <c r="V17" s="9"/>
      <c r="W17" s="9"/>
      <c r="X17" s="9"/>
      <c r="Y17" s="16"/>
    </row>
    <row r="18" spans="1:25" s="17" customFormat="1" ht="35.1" customHeight="1" x14ac:dyDescent="0.4">
      <c r="A18" s="9"/>
      <c r="B18" s="9"/>
      <c r="C18" s="9"/>
      <c r="D18" s="24" t="s">
        <v>29</v>
      </c>
      <c r="E18" s="2" t="s">
        <v>14</v>
      </c>
      <c r="F18" s="2" t="s">
        <v>30</v>
      </c>
      <c r="G18" s="2"/>
      <c r="H18" s="2"/>
      <c r="I18" s="2"/>
      <c r="J18" s="2"/>
      <c r="K18" s="2"/>
      <c r="L18" s="2"/>
      <c r="M18" s="43">
        <f>COUNTIF('MAIO 2023'!$C$8:$C$67,'RESULTS - GRAPHICS'!E18)</f>
        <v>56</v>
      </c>
      <c r="N18" s="52">
        <f>M18/$M$27</f>
        <v>0.96551724137931039</v>
      </c>
      <c r="O18" s="9"/>
      <c r="P18" s="9"/>
      <c r="Q18" s="9"/>
      <c r="R18" s="9"/>
      <c r="S18" s="9"/>
      <c r="T18" s="9"/>
      <c r="U18" s="9"/>
      <c r="V18" s="9"/>
      <c r="W18" s="9"/>
      <c r="X18" s="9"/>
      <c r="Y18" s="16"/>
    </row>
    <row r="19" spans="1:25" s="17" customFormat="1" ht="35.1" customHeight="1" x14ac:dyDescent="0.4">
      <c r="A19" s="9"/>
      <c r="B19" s="9"/>
      <c r="C19" s="9"/>
      <c r="D19" s="24" t="s">
        <v>31</v>
      </c>
      <c r="E19" s="2" t="s">
        <v>32</v>
      </c>
      <c r="F19" s="2" t="s">
        <v>33</v>
      </c>
      <c r="G19" s="2"/>
      <c r="H19" s="2"/>
      <c r="I19" s="2"/>
      <c r="J19" s="2"/>
      <c r="K19" s="2"/>
      <c r="L19" s="2"/>
      <c r="M19" s="44">
        <f>COUNTIF('MAIO 2023'!$C$8:$C$67,'RESULTS - GRAPHICS'!E19)</f>
        <v>0</v>
      </c>
      <c r="N19" s="52">
        <f>M19/$M$27</f>
        <v>0</v>
      </c>
      <c r="O19" s="9"/>
      <c r="P19" s="9"/>
      <c r="Q19" s="9"/>
      <c r="R19" s="9"/>
      <c r="S19" s="9"/>
      <c r="T19" s="9"/>
      <c r="U19" s="9"/>
      <c r="V19" s="9"/>
      <c r="W19" s="9"/>
      <c r="X19" s="9"/>
      <c r="Y19" s="16"/>
    </row>
    <row r="20" spans="1:25" s="17" customFormat="1" ht="34.5" customHeight="1" x14ac:dyDescent="0.4">
      <c r="A20" s="9"/>
      <c r="B20" s="9"/>
      <c r="C20" s="9"/>
      <c r="D20" s="24" t="s">
        <v>34</v>
      </c>
      <c r="E20" s="2" t="s">
        <v>15</v>
      </c>
      <c r="F20" s="2" t="s">
        <v>35</v>
      </c>
      <c r="G20" s="2"/>
      <c r="H20" s="2"/>
      <c r="I20" s="2"/>
      <c r="J20" s="2"/>
      <c r="K20" s="2"/>
      <c r="L20" s="2"/>
      <c r="M20" s="43">
        <f>COUNTIF('MAIO 2023'!$C$8:$C$67,'RESULTS - GRAPHICS'!E20)</f>
        <v>0</v>
      </c>
      <c r="N20" s="52">
        <f>M20/$M$27</f>
        <v>0</v>
      </c>
      <c r="O20" s="9"/>
      <c r="P20" s="9"/>
      <c r="Q20" s="9"/>
      <c r="R20" s="9"/>
      <c r="S20" s="9"/>
      <c r="T20" s="9"/>
      <c r="U20" s="9"/>
      <c r="V20" s="9"/>
      <c r="W20" s="9"/>
      <c r="X20" s="9"/>
      <c r="Y20" s="16"/>
    </row>
    <row r="21" spans="1:25" s="17" customFormat="1" ht="35.1" customHeight="1" x14ac:dyDescent="0.4">
      <c r="A21" s="9"/>
      <c r="B21" s="9"/>
      <c r="C21" s="9"/>
      <c r="D21" s="24" t="s">
        <v>36</v>
      </c>
      <c r="E21" s="2" t="s">
        <v>37</v>
      </c>
      <c r="F21" s="2" t="s">
        <v>38</v>
      </c>
      <c r="G21" s="2"/>
      <c r="H21" s="2"/>
      <c r="I21" s="2"/>
      <c r="J21" s="2"/>
      <c r="K21" s="2"/>
      <c r="L21" s="2"/>
      <c r="M21" s="44">
        <f>COUNTIF('MAIO 2023'!$C$8:$C$67,'RESULTS - GRAPHICS'!E21)</f>
        <v>0</v>
      </c>
      <c r="N21" s="52">
        <f t="shared" ref="N21:N26" si="0">M21/$M$27</f>
        <v>0</v>
      </c>
      <c r="O21" s="9"/>
      <c r="P21" s="9"/>
      <c r="Q21" s="9"/>
      <c r="R21" s="9"/>
      <c r="S21" s="9"/>
      <c r="T21" s="9"/>
      <c r="U21" s="9"/>
      <c r="V21" s="9"/>
      <c r="W21" s="9"/>
      <c r="X21" s="9"/>
      <c r="Y21" s="16"/>
    </row>
    <row r="22" spans="1:25" ht="35.1" customHeight="1" x14ac:dyDescent="0.4">
      <c r="D22" s="24" t="s">
        <v>39</v>
      </c>
      <c r="E22" s="2" t="s">
        <v>13</v>
      </c>
      <c r="F22" s="2" t="s">
        <v>40</v>
      </c>
      <c r="G22" s="2"/>
      <c r="H22" s="2"/>
      <c r="I22" s="2"/>
      <c r="J22" s="2"/>
      <c r="K22" s="2"/>
      <c r="L22" s="2"/>
      <c r="M22" s="44">
        <f>COUNTIF('MAIO 2023'!$C$8:$C$67,'RESULTS - GRAPHICS'!E22)</f>
        <v>0</v>
      </c>
      <c r="N22" s="52">
        <f t="shared" si="0"/>
        <v>0</v>
      </c>
    </row>
    <row r="23" spans="1:25" ht="35.1" customHeight="1" x14ac:dyDescent="0.4">
      <c r="D23" s="24" t="s">
        <v>41</v>
      </c>
      <c r="E23" s="2" t="s">
        <v>16</v>
      </c>
      <c r="F23" s="2" t="s">
        <v>42</v>
      </c>
      <c r="G23" s="2"/>
      <c r="H23" s="2"/>
      <c r="I23" s="2"/>
      <c r="J23" s="2"/>
      <c r="K23" s="2"/>
      <c r="L23" s="2"/>
      <c r="M23" s="43">
        <f>COUNTIF('MAIO 2023'!$C$8:$C$67,'RESULTS - GRAPHICS'!E23)</f>
        <v>2</v>
      </c>
      <c r="N23" s="52">
        <f t="shared" si="0"/>
        <v>3.4482758620689655E-2</v>
      </c>
    </row>
    <row r="24" spans="1:25" ht="34.5" customHeight="1" x14ac:dyDescent="0.4">
      <c r="D24" s="24" t="s">
        <v>43</v>
      </c>
      <c r="E24" s="41" t="s">
        <v>44</v>
      </c>
      <c r="F24" s="41" t="s">
        <v>45</v>
      </c>
      <c r="G24" s="41"/>
      <c r="H24" s="41"/>
      <c r="I24" s="41"/>
      <c r="J24" s="41"/>
      <c r="K24" s="41"/>
      <c r="L24" s="41"/>
      <c r="M24" s="44">
        <f>COUNTIF('MAIO 2023'!$C$8:$C$67,'RESULTS - GRAPHICS'!E24)</f>
        <v>0</v>
      </c>
      <c r="N24" s="52">
        <f t="shared" si="0"/>
        <v>0</v>
      </c>
    </row>
    <row r="25" spans="1:25" ht="35.1" customHeight="1" x14ac:dyDescent="0.4">
      <c r="D25" s="24" t="s">
        <v>46</v>
      </c>
      <c r="E25" s="2" t="s">
        <v>47</v>
      </c>
      <c r="F25" s="2" t="s">
        <v>48</v>
      </c>
      <c r="G25" s="2"/>
      <c r="H25" s="2"/>
      <c r="I25" s="2"/>
      <c r="J25" s="2"/>
      <c r="K25" s="2"/>
      <c r="L25" s="2"/>
      <c r="M25" s="44">
        <f>COUNTIF('MAIO 2023'!$C$8:$C$67,'RESULTS - GRAPHICS'!E25)</f>
        <v>0</v>
      </c>
      <c r="N25" s="52">
        <f t="shared" si="0"/>
        <v>0</v>
      </c>
    </row>
    <row r="26" spans="1:25" ht="35.1" customHeight="1" x14ac:dyDescent="0.4">
      <c r="D26" s="73" t="s">
        <v>49</v>
      </c>
      <c r="E26" s="32" t="s">
        <v>12</v>
      </c>
      <c r="F26" s="32" t="s">
        <v>50</v>
      </c>
      <c r="G26" s="32"/>
      <c r="H26" s="32"/>
      <c r="I26" s="32"/>
      <c r="J26" s="32"/>
      <c r="K26" s="32"/>
      <c r="L26" s="32"/>
      <c r="M26" s="74">
        <f>COUNTIF('MAIO 2023'!$C$8:$C$67,'RESULTS - GRAPHICS'!E26)</f>
        <v>0</v>
      </c>
      <c r="N26" s="75">
        <f t="shared" si="0"/>
        <v>0</v>
      </c>
    </row>
    <row r="27" spans="1:25" ht="34.5" customHeight="1" x14ac:dyDescent="0.4">
      <c r="D27" s="84" t="s">
        <v>22</v>
      </c>
      <c r="E27" s="84"/>
      <c r="F27" s="84"/>
      <c r="G27" s="84"/>
      <c r="H27" s="84"/>
      <c r="I27" s="84"/>
      <c r="J27" s="84"/>
      <c r="K27" s="84"/>
      <c r="L27" s="84"/>
      <c r="M27" s="25">
        <f>SUM(M18:M26)</f>
        <v>58</v>
      </c>
      <c r="N27" s="26">
        <f>SUM(N18:N26)</f>
        <v>1</v>
      </c>
    </row>
    <row r="28" spans="1:25" ht="35.1" customHeight="1" x14ac:dyDescent="0.4">
      <c r="D28" s="27"/>
    </row>
    <row r="30" spans="1:25" ht="35.1" customHeight="1" x14ac:dyDescent="0.4">
      <c r="C30" s="19" t="s">
        <v>25</v>
      </c>
      <c r="D30" s="20" t="s">
        <v>51</v>
      </c>
    </row>
    <row r="32" spans="1:25" ht="35.1" customHeight="1" x14ac:dyDescent="0.4">
      <c r="D32" s="28" t="s">
        <v>0</v>
      </c>
      <c r="E32" s="85" t="s">
        <v>52</v>
      </c>
      <c r="F32" s="85"/>
      <c r="G32" s="85"/>
      <c r="H32" s="85"/>
      <c r="I32" s="85"/>
      <c r="J32" s="85"/>
      <c r="K32" s="85"/>
      <c r="L32" s="85"/>
      <c r="M32" s="85"/>
      <c r="N32" s="85"/>
      <c r="O32" s="85"/>
      <c r="P32" s="85"/>
      <c r="Q32" s="85"/>
      <c r="R32" s="85" t="s">
        <v>53</v>
      </c>
      <c r="S32" s="85"/>
    </row>
    <row r="33" spans="3:25" ht="35.1" customHeight="1" x14ac:dyDescent="0.4">
      <c r="D33" s="40" t="s">
        <v>29</v>
      </c>
      <c r="E33" s="2" t="s">
        <v>56</v>
      </c>
      <c r="F33" s="2"/>
      <c r="G33" s="2"/>
      <c r="H33" s="2"/>
      <c r="I33" s="2"/>
      <c r="J33" s="2"/>
      <c r="K33" s="2"/>
      <c r="L33" s="2"/>
      <c r="M33" s="2"/>
      <c r="N33" s="2"/>
      <c r="O33" s="2"/>
      <c r="P33" s="2"/>
      <c r="R33" s="78">
        <f ca="1">SUMIF('MAIO 2023'!$K$9:$L$67,'RESULTS - GRAPHICS'!E33,'MAIO 2023'!$L$9:$L$67)</f>
        <v>64031</v>
      </c>
      <c r="S33" s="78"/>
    </row>
    <row r="34" spans="3:25" ht="35.1" customHeight="1" x14ac:dyDescent="0.4">
      <c r="D34" s="40" t="s">
        <v>31</v>
      </c>
      <c r="E34" s="2" t="s">
        <v>61</v>
      </c>
      <c r="F34" s="2"/>
      <c r="G34" s="2"/>
      <c r="H34" s="2"/>
      <c r="I34" s="2"/>
      <c r="J34" s="2"/>
      <c r="K34" s="2"/>
      <c r="L34" s="2"/>
      <c r="M34" s="2"/>
      <c r="N34" s="2"/>
      <c r="O34" s="2"/>
      <c r="P34" s="2"/>
      <c r="R34" s="78">
        <f ca="1">SUMIF('MAIO 2023'!$K$9:$L$67,'RESULTS - GRAPHICS'!E34,'MAIO 2023'!$L$9:$L$67)</f>
        <v>629.09999999999991</v>
      </c>
      <c r="S34" s="78"/>
    </row>
    <row r="35" spans="3:25" ht="35.1" customHeight="1" x14ac:dyDescent="0.4">
      <c r="D35" s="40" t="s">
        <v>34</v>
      </c>
      <c r="E35" s="2" t="s">
        <v>106</v>
      </c>
      <c r="F35" s="2"/>
      <c r="G35" s="2"/>
      <c r="H35" s="2"/>
      <c r="I35" s="2"/>
      <c r="J35" s="2"/>
      <c r="K35" s="2"/>
      <c r="L35" s="2"/>
      <c r="M35" s="2"/>
      <c r="N35" s="2"/>
      <c r="O35" s="2"/>
      <c r="P35" s="2"/>
      <c r="R35" s="78">
        <f ca="1">SUMIF('MAIO 2023'!$K$9:$L$67,'RESULTS - GRAPHICS'!E35,'MAIO 2023'!$L$9:$L$67)</f>
        <v>4888.8</v>
      </c>
      <c r="S35" s="78"/>
    </row>
    <row r="36" spans="3:25" ht="35.1" customHeight="1" x14ac:dyDescent="0.4">
      <c r="D36" s="40" t="s">
        <v>36</v>
      </c>
      <c r="E36" s="2" t="s">
        <v>180</v>
      </c>
      <c r="F36" s="2"/>
      <c r="G36" s="2"/>
      <c r="H36" s="2"/>
      <c r="I36" s="2"/>
      <c r="J36" s="2"/>
      <c r="K36" s="2"/>
      <c r="L36" s="2"/>
      <c r="M36" s="2"/>
      <c r="N36" s="2"/>
      <c r="O36" s="2"/>
      <c r="P36" s="2"/>
      <c r="R36" s="78">
        <f ca="1">SUMIF('MAIO 2023'!$K$9:$L$67,'RESULTS - GRAPHICS'!E36,'MAIO 2023'!$L$9:$L$67)</f>
        <v>8623.0299999999988</v>
      </c>
      <c r="S36" s="78"/>
    </row>
    <row r="37" spans="3:25" ht="35.1" customHeight="1" x14ac:dyDescent="0.4">
      <c r="D37" s="40" t="s">
        <v>39</v>
      </c>
      <c r="E37" s="2" t="s">
        <v>98</v>
      </c>
      <c r="F37" s="2"/>
      <c r="G37" s="2"/>
      <c r="H37" s="2"/>
      <c r="I37" s="2"/>
      <c r="J37" s="2"/>
      <c r="K37" s="2"/>
      <c r="L37" s="2"/>
      <c r="M37" s="2"/>
      <c r="N37" s="2"/>
      <c r="O37" s="2"/>
      <c r="P37" s="2"/>
      <c r="R37" s="78">
        <f ca="1">SUMIF('MAIO 2023'!$K$9:$L$67,'RESULTS - GRAPHICS'!E37,'MAIO 2023'!$L$9:$L$67)</f>
        <v>8415</v>
      </c>
      <c r="S37" s="78"/>
    </row>
    <row r="38" spans="3:25" ht="35.1" customHeight="1" x14ac:dyDescent="0.4">
      <c r="D38" s="40" t="s">
        <v>41</v>
      </c>
      <c r="E38" s="2" t="s">
        <v>92</v>
      </c>
      <c r="F38" s="2"/>
      <c r="G38" s="2"/>
      <c r="H38" s="2"/>
      <c r="I38" s="2"/>
      <c r="J38" s="2"/>
      <c r="K38" s="2"/>
      <c r="L38" s="2"/>
      <c r="M38" s="2"/>
      <c r="N38" s="2"/>
      <c r="O38" s="2"/>
      <c r="P38" s="2"/>
      <c r="R38" s="78">
        <f ca="1">SUMIF('MAIO 2023'!$K$9:$L$67,'RESULTS - GRAPHICS'!E38,'MAIO 2023'!$L$9:$L$67)</f>
        <v>16757</v>
      </c>
      <c r="S38" s="78"/>
    </row>
    <row r="39" spans="3:25" ht="35.1" customHeight="1" x14ac:dyDescent="0.4">
      <c r="D39" s="40" t="s">
        <v>43</v>
      </c>
      <c r="E39" s="2" t="s">
        <v>112</v>
      </c>
      <c r="F39" s="2"/>
      <c r="G39" s="2"/>
      <c r="H39" s="2"/>
      <c r="I39" s="2"/>
      <c r="J39" s="2"/>
      <c r="K39" s="2"/>
      <c r="L39" s="2"/>
      <c r="M39" s="2"/>
      <c r="N39" s="2"/>
      <c r="O39" s="2"/>
      <c r="P39" s="2"/>
      <c r="R39" s="78">
        <f ca="1">SUMIF('MAIO 2023'!$K$9:$L$67,'RESULTS - GRAPHICS'!E39,'MAIO 2023'!$L$9:$L$67)</f>
        <v>28557.399999999998</v>
      </c>
      <c r="S39" s="78"/>
    </row>
    <row r="40" spans="3:25" ht="34.5" customHeight="1" x14ac:dyDescent="0.4">
      <c r="D40" s="40" t="s">
        <v>46</v>
      </c>
      <c r="E40" s="2" t="s">
        <v>191</v>
      </c>
      <c r="F40" s="2"/>
      <c r="G40" s="2"/>
      <c r="H40" s="2"/>
      <c r="I40" s="2"/>
      <c r="J40" s="2"/>
      <c r="K40" s="2"/>
      <c r="L40" s="2"/>
      <c r="M40" s="2"/>
      <c r="N40" s="2"/>
      <c r="O40" s="2"/>
      <c r="P40" s="2"/>
      <c r="R40" s="78">
        <f ca="1">SUMIF('MAIO 2023'!$K$9:$L$67,'RESULTS - GRAPHICS'!E40,'MAIO 2023'!$L$9:$L$67)</f>
        <v>57393.599999999999</v>
      </c>
      <c r="S40" s="78"/>
    </row>
    <row r="41" spans="3:25" ht="34.5" customHeight="1" x14ac:dyDescent="0.4">
      <c r="C41" s="29"/>
      <c r="D41" s="80" t="s">
        <v>54</v>
      </c>
      <c r="E41" s="80"/>
      <c r="F41" s="80"/>
      <c r="G41" s="80"/>
      <c r="H41" s="80"/>
      <c r="I41" s="80"/>
      <c r="J41" s="80"/>
      <c r="K41" s="80"/>
      <c r="L41" s="80"/>
      <c r="M41" s="80"/>
      <c r="N41" s="80"/>
      <c r="O41" s="80"/>
      <c r="P41" s="80"/>
      <c r="Q41" s="81">
        <f ca="1">SUM(R33:S40)</f>
        <v>189294.93</v>
      </c>
      <c r="R41" s="81"/>
      <c r="S41" s="81"/>
    </row>
    <row r="44" spans="3:25" ht="26.25" x14ac:dyDescent="0.4">
      <c r="L44" s="79"/>
      <c r="M44" s="79"/>
      <c r="N44" s="79"/>
      <c r="O44" s="79"/>
      <c r="P44" s="79"/>
      <c r="Q44" s="16"/>
      <c r="R44" s="16"/>
      <c r="S44" s="16"/>
      <c r="T44" s="16"/>
      <c r="Y44" s="9"/>
    </row>
    <row r="45" spans="3:25" ht="26.25" x14ac:dyDescent="0.4">
      <c r="L45" s="16"/>
      <c r="M45" s="16"/>
      <c r="N45" s="16"/>
      <c r="O45" s="16"/>
      <c r="P45" s="16"/>
      <c r="Q45" s="16"/>
      <c r="R45" s="16"/>
      <c r="S45" s="16"/>
      <c r="T45" s="16"/>
      <c r="Y45" s="9"/>
    </row>
    <row r="46" spans="3:25" ht="26.25" x14ac:dyDescent="0.4">
      <c r="L46" s="79"/>
      <c r="M46" s="79"/>
      <c r="N46" s="79"/>
      <c r="O46" s="79"/>
      <c r="P46" s="79"/>
      <c r="Y46" s="9"/>
    </row>
    <row r="47" spans="3:25" ht="26.25" x14ac:dyDescent="0.4">
      <c r="L47" s="30"/>
      <c r="M47" s="30"/>
      <c r="N47" s="30"/>
      <c r="O47" s="30"/>
      <c r="P47" s="30"/>
      <c r="Y47" s="9"/>
    </row>
    <row r="48" spans="3:25" ht="26.25" x14ac:dyDescent="0.4">
      <c r="L48" s="79"/>
      <c r="M48" s="79"/>
      <c r="N48" s="79"/>
      <c r="O48" s="79"/>
      <c r="P48" s="79"/>
      <c r="Y48" s="9"/>
    </row>
    <row r="49" spans="9:25" ht="25.5" x14ac:dyDescent="0.35">
      <c r="L49" s="82"/>
      <c r="M49" s="82"/>
      <c r="N49" s="82"/>
      <c r="O49" s="82"/>
      <c r="P49" s="82"/>
      <c r="Y49" s="9"/>
    </row>
    <row r="50" spans="9:25" ht="25.5" x14ac:dyDescent="0.35">
      <c r="Y50" s="9"/>
    </row>
    <row r="51" spans="9:25" ht="26.25" x14ac:dyDescent="0.4">
      <c r="L51" s="79"/>
      <c r="M51" s="79"/>
      <c r="N51" s="79"/>
      <c r="O51" s="79"/>
      <c r="P51" s="79"/>
      <c r="Y51" s="9"/>
    </row>
    <row r="52" spans="9:25" ht="26.25" x14ac:dyDescent="0.4">
      <c r="L52" s="79"/>
      <c r="M52" s="79"/>
      <c r="N52" s="79"/>
      <c r="O52" s="79"/>
      <c r="P52" s="79"/>
      <c r="Y52" s="9"/>
    </row>
    <row r="53" spans="9:25" ht="26.25" x14ac:dyDescent="0.4">
      <c r="L53" s="30"/>
      <c r="M53" s="30"/>
      <c r="N53" s="30"/>
      <c r="O53" s="30"/>
      <c r="P53" s="15"/>
      <c r="Y53" s="9"/>
    </row>
    <row r="54" spans="9:25" ht="25.5" x14ac:dyDescent="0.35">
      <c r="I54" s="31"/>
      <c r="L54" s="82"/>
      <c r="M54" s="82"/>
      <c r="N54" s="82"/>
      <c r="O54" s="82"/>
      <c r="P54" s="82"/>
      <c r="Y54" s="9"/>
    </row>
    <row r="55" spans="9:25" ht="26.25" x14ac:dyDescent="0.4">
      <c r="L55" s="31"/>
      <c r="M55" s="31"/>
      <c r="N55" s="31"/>
      <c r="O55" s="31"/>
      <c r="P55" s="15"/>
      <c r="Y55" s="9"/>
    </row>
    <row r="56" spans="9:25" ht="26.25" x14ac:dyDescent="0.4">
      <c r="L56" s="79"/>
      <c r="M56" s="79"/>
      <c r="N56" s="79"/>
      <c r="O56" s="79"/>
      <c r="P56" s="79"/>
      <c r="Y56" s="9"/>
    </row>
    <row r="57" spans="9:25" ht="26.25" x14ac:dyDescent="0.4">
      <c r="L57" s="30"/>
      <c r="M57" s="30"/>
      <c r="N57" s="30"/>
      <c r="O57" s="30"/>
      <c r="P57" s="30"/>
      <c r="Y57" s="9"/>
    </row>
  </sheetData>
  <autoFilter ref="D17:N27" xr:uid="{00000000-0009-0000-0000-000002000000}">
    <filterColumn colId="1" showButton="0"/>
    <filterColumn colId="2" showButton="0"/>
    <filterColumn colId="3" showButton="0"/>
    <filterColumn colId="4" showButton="0"/>
    <filterColumn colId="5" showButton="0"/>
    <filterColumn colId="6" showButton="0"/>
    <filterColumn colId="7" showButton="0"/>
    <filterColumn colId="9" showButton="0"/>
  </autoFilter>
  <mergeCells count="29">
    <mergeCell ref="B5:X5"/>
    <mergeCell ref="B6:X6"/>
    <mergeCell ref="B11:X12"/>
    <mergeCell ref="B2:X2"/>
    <mergeCell ref="B3:X3"/>
    <mergeCell ref="B4:X4"/>
    <mergeCell ref="E17:L17"/>
    <mergeCell ref="M17:N17"/>
    <mergeCell ref="D27:L27"/>
    <mergeCell ref="E32:Q32"/>
    <mergeCell ref="R32:S32"/>
    <mergeCell ref="R33:S33"/>
    <mergeCell ref="R36:S36"/>
    <mergeCell ref="R37:S37"/>
    <mergeCell ref="R38:S38"/>
    <mergeCell ref="R39:S39"/>
    <mergeCell ref="R34:S34"/>
    <mergeCell ref="R35:S35"/>
    <mergeCell ref="R40:S40"/>
    <mergeCell ref="L56:P56"/>
    <mergeCell ref="D41:P41"/>
    <mergeCell ref="Q41:S41"/>
    <mergeCell ref="L44:P44"/>
    <mergeCell ref="L46:P46"/>
    <mergeCell ref="L48:P48"/>
    <mergeCell ref="L49:P49"/>
    <mergeCell ref="L51:P51"/>
    <mergeCell ref="L52:P52"/>
    <mergeCell ref="L54:P54"/>
  </mergeCells>
  <phoneticPr fontId="6" type="noConversion"/>
  <pageMargins left="0.511811024" right="0.511811024" top="0.78740157499999996" bottom="0.78740157499999996" header="0.31496062000000002" footer="0.31496062000000002"/>
  <pageSetup paperSize="9" scale="26" fitToHeight="0" orientation="portrait" r:id="rId1"/>
  <headerFooter>
    <oddHeader>&amp;C&amp;G</oddHeader>
    <oddFooter xml:space="preserve">&amp;C&amp;G&amp;R&amp;"Arial,Normal"&amp;12
</oddFooter>
  </headerFooter>
  <ignoredErrors>
    <ignoredError sqref="D18 D33"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MAIO 2023</vt:lpstr>
      <vt:lpstr>RESULTS - GRAPHICS</vt:lpstr>
      <vt:lpstr>'RESULTS - GRAPHICS'!Area_de_impressao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Kethellen Geissler Solano</dc:creator>
  <cp:lastModifiedBy>Simone Carol Lopes Ferreira</cp:lastModifiedBy>
  <cp:lastPrinted>2023-06-12T15:20:36Z</cp:lastPrinted>
  <dcterms:created xsi:type="dcterms:W3CDTF">2023-02-08T19:59:13Z</dcterms:created>
  <dcterms:modified xsi:type="dcterms:W3CDTF">2023-07-04T15:01:50Z</dcterms:modified>
</cp:coreProperties>
</file>